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0\ZOK 16.12.2019\"/>
    </mc:Choice>
  </mc:AlternateContent>
  <bookViews>
    <workbookView xWindow="120" yWindow="720" windowWidth="24915" windowHeight="11220" activeTab="9"/>
  </bookViews>
  <sheets>
    <sheet name="rekapitulace" sheetId="3" r:id="rId1"/>
    <sheet name="08" sheetId="8" r:id="rId2"/>
    <sheet name="09" sheetId="7" r:id="rId3"/>
    <sheet name="10" sheetId="6" r:id="rId4"/>
    <sheet name="11" sheetId="5" r:id="rId5"/>
    <sheet name="12" sheetId="4" r:id="rId6"/>
    <sheet name="13" sheetId="11" r:id="rId7"/>
    <sheet name="14" sheetId="1" r:id="rId8"/>
    <sheet name="18" sheetId="9" r:id="rId9"/>
    <sheet name="07 - ID" sheetId="2" r:id="rId10"/>
    <sheet name="IŽ" sheetId="12" state="hidden" r:id="rId11"/>
  </sheets>
  <definedNames>
    <definedName name="_xlnm.Print_Titles" localSheetId="0">rekapitulace!$3:$5</definedName>
    <definedName name="_xlnm.Print_Area" localSheetId="9">'07 - ID'!$A$1:$G$74</definedName>
    <definedName name="_xlnm.Print_Area" localSheetId="1">'08'!$A$1:$G$48</definedName>
    <definedName name="_xlnm.Print_Area" localSheetId="2">'09'!$A$1:$G$45</definedName>
    <definedName name="_xlnm.Print_Area" localSheetId="3">'10'!$A$1:$G$51</definedName>
    <definedName name="_xlnm.Print_Area" localSheetId="4">'11'!$A$1:$G$46</definedName>
    <definedName name="_xlnm.Print_Area" localSheetId="5">'12'!$A$1:$G$32</definedName>
    <definedName name="_xlnm.Print_Area" localSheetId="6">'13'!$A$1:$G$140</definedName>
    <definedName name="_xlnm.Print_Area" localSheetId="7">'14'!$A$1:$G$76</definedName>
    <definedName name="_xlnm.Print_Area" localSheetId="8">'18'!$A$1:$G$53</definedName>
    <definedName name="_xlnm.Print_Area" localSheetId="0">rekapitulace!$A$1:$H$124</definedName>
  </definedNames>
  <calcPr calcId="162913"/>
</workbook>
</file>

<file path=xl/calcChain.xml><?xml version="1.0" encoding="utf-8"?>
<calcChain xmlns="http://schemas.openxmlformats.org/spreadsheetml/2006/main">
  <c r="F36" i="6" l="1"/>
  <c r="F28" i="11" l="1"/>
  <c r="H118" i="3" l="1"/>
  <c r="H116" i="3"/>
  <c r="H115" i="3"/>
  <c r="H112" i="3"/>
  <c r="H111" i="3"/>
  <c r="H110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3" i="3"/>
  <c r="H62" i="3"/>
  <c r="H61" i="3"/>
  <c r="H60" i="3"/>
  <c r="H59" i="3"/>
  <c r="H58" i="3"/>
  <c r="H57" i="3"/>
  <c r="H56" i="3"/>
  <c r="H55" i="3"/>
  <c r="H54" i="3"/>
  <c r="H53" i="3"/>
  <c r="H49" i="3"/>
  <c r="H48" i="3"/>
  <c r="H47" i="3"/>
  <c r="H45" i="3"/>
  <c r="H46" i="3"/>
  <c r="H43" i="3"/>
  <c r="H42" i="3"/>
  <c r="H41" i="3"/>
  <c r="H40" i="3"/>
  <c r="H39" i="3"/>
  <c r="H38" i="3"/>
  <c r="H37" i="3"/>
  <c r="H35" i="3"/>
  <c r="H33" i="3"/>
  <c r="H32" i="3"/>
  <c r="H31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G9" i="2" l="1"/>
  <c r="G13" i="9"/>
  <c r="G12" i="9"/>
  <c r="G11" i="9"/>
  <c r="G10" i="9"/>
  <c r="G9" i="9"/>
  <c r="G8" i="9"/>
  <c r="G15" i="1"/>
  <c r="G14" i="1"/>
  <c r="G13" i="1"/>
  <c r="G12" i="1"/>
  <c r="G11" i="1"/>
  <c r="G10" i="1"/>
  <c r="G9" i="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12" i="4"/>
  <c r="G11" i="4"/>
  <c r="G10" i="4"/>
  <c r="G9" i="4"/>
  <c r="G15" i="5"/>
  <c r="G14" i="5"/>
  <c r="G12" i="5"/>
  <c r="G11" i="5"/>
  <c r="G10" i="5"/>
  <c r="G9" i="5"/>
  <c r="G13" i="6"/>
  <c r="G11" i="6"/>
  <c r="G10" i="6"/>
  <c r="G9" i="6"/>
  <c r="G12" i="7"/>
  <c r="G11" i="7"/>
  <c r="G10" i="7"/>
  <c r="G9" i="7"/>
  <c r="G8" i="7"/>
  <c r="G11" i="8"/>
  <c r="G10" i="8"/>
  <c r="G9" i="8"/>
  <c r="G8" i="8"/>
  <c r="F23" i="8" l="1"/>
  <c r="F18" i="8"/>
  <c r="G99" i="3"/>
  <c r="G80" i="3"/>
  <c r="G54" i="3"/>
  <c r="E19" i="3"/>
  <c r="G19" i="3"/>
  <c r="G6" i="3"/>
  <c r="F116" i="3" l="1"/>
  <c r="F112" i="11" l="1"/>
  <c r="F6" i="3" l="1"/>
  <c r="E6" i="3"/>
  <c r="F30" i="3"/>
  <c r="E30" i="3"/>
  <c r="G38" i="3"/>
  <c r="E38" i="3"/>
  <c r="F46" i="3"/>
  <c r="G46" i="3"/>
  <c r="E46" i="3"/>
  <c r="E50" i="3"/>
  <c r="F99" i="3"/>
  <c r="E99" i="3"/>
  <c r="G95" i="3" l="1"/>
  <c r="G93" i="3"/>
  <c r="F95" i="3"/>
  <c r="F94" i="3"/>
  <c r="F92" i="3" s="1"/>
  <c r="E94" i="3"/>
  <c r="E95" i="3"/>
  <c r="F93" i="3"/>
  <c r="E93" i="3"/>
  <c r="F98" i="3"/>
  <c r="E98" i="3"/>
  <c r="F97" i="3"/>
  <c r="E97" i="3"/>
  <c r="E103" i="1"/>
  <c r="G89" i="3"/>
  <c r="F89" i="3"/>
  <c r="E89" i="3"/>
  <c r="G88" i="3"/>
  <c r="E88" i="3"/>
  <c r="G86" i="3"/>
  <c r="I61" i="1"/>
  <c r="H61" i="1"/>
  <c r="F61" i="1"/>
  <c r="F56" i="1"/>
  <c r="E13" i="1"/>
  <c r="D13" i="1"/>
  <c r="I73" i="1"/>
  <c r="E14" i="1" s="1"/>
  <c r="H73" i="1"/>
  <c r="D14" i="1" s="1"/>
  <c r="E92" i="3" l="1"/>
  <c r="D12" i="1"/>
  <c r="I38" i="1"/>
  <c r="H38" i="1"/>
  <c r="F38" i="1"/>
  <c r="F10" i="1" s="1"/>
  <c r="F112" i="3"/>
  <c r="E112" i="3"/>
  <c r="F111" i="3"/>
  <c r="E111" i="3"/>
  <c r="E110" i="3" s="1"/>
  <c r="G109" i="3"/>
  <c r="G107" i="3"/>
  <c r="F65" i="2"/>
  <c r="F110" i="3" l="1"/>
  <c r="I51" i="9"/>
  <c r="H51" i="9"/>
  <c r="H23" i="9"/>
  <c r="I38" i="9"/>
  <c r="H38" i="9"/>
  <c r="F32" i="9"/>
  <c r="F38" i="9"/>
  <c r="F41" i="2"/>
  <c r="F19" i="2" s="1"/>
  <c r="F53" i="2" l="1"/>
  <c r="F33" i="2"/>
  <c r="F79" i="3"/>
  <c r="E79" i="3"/>
  <c r="F78" i="3"/>
  <c r="E78" i="3"/>
  <c r="F77" i="3"/>
  <c r="E77" i="3"/>
  <c r="G67" i="3" l="1"/>
  <c r="F68" i="3"/>
  <c r="F67" i="3"/>
  <c r="F66" i="3" s="1"/>
  <c r="E66" i="3"/>
  <c r="E68" i="3"/>
  <c r="E67" i="3"/>
  <c r="E62" i="3"/>
  <c r="G64" i="3"/>
  <c r="F64" i="3"/>
  <c r="E64" i="3"/>
  <c r="G63" i="3"/>
  <c r="F63" i="3"/>
  <c r="E63" i="3"/>
  <c r="F58" i="3"/>
  <c r="E58" i="3"/>
  <c r="E56" i="3"/>
  <c r="F62" i="3" l="1"/>
  <c r="G62" i="3"/>
  <c r="E23" i="11"/>
  <c r="D23" i="11"/>
  <c r="D22" i="11"/>
  <c r="I132" i="11"/>
  <c r="H132" i="11"/>
  <c r="E17" i="11"/>
  <c r="I89" i="11"/>
  <c r="H89" i="11"/>
  <c r="D17" i="11" s="1"/>
  <c r="D16" i="11"/>
  <c r="F15" i="11"/>
  <c r="I74" i="11"/>
  <c r="H74" i="11"/>
  <c r="F74" i="11"/>
  <c r="F70" i="11"/>
  <c r="G44" i="3"/>
  <c r="F44" i="3"/>
  <c r="E44" i="3"/>
  <c r="E13" i="5"/>
  <c r="D13" i="5"/>
  <c r="F15" i="5"/>
  <c r="F13" i="5"/>
  <c r="F36" i="5"/>
  <c r="F19" i="5"/>
  <c r="F63" i="2" l="1"/>
  <c r="F58" i="2"/>
  <c r="F55" i="2"/>
  <c r="F31" i="2"/>
  <c r="F29" i="2"/>
  <c r="F73" i="2" l="1"/>
  <c r="E13" i="6"/>
  <c r="D13" i="6"/>
  <c r="E12" i="6"/>
  <c r="D12" i="6"/>
  <c r="F49" i="3"/>
  <c r="E49" i="3"/>
  <c r="E11" i="4"/>
  <c r="D11" i="4"/>
  <c r="F18" i="3"/>
  <c r="F17" i="3"/>
  <c r="E18" i="3"/>
  <c r="E17" i="3"/>
  <c r="E10" i="1" l="1"/>
  <c r="E22" i="11"/>
  <c r="E16" i="11"/>
  <c r="I27" i="8"/>
  <c r="B19" i="12" l="1"/>
  <c r="G112" i="3" l="1"/>
  <c r="G111" i="3"/>
  <c r="F51" i="9"/>
  <c r="F46" i="9"/>
  <c r="G110" i="3" l="1"/>
  <c r="G17" i="3"/>
  <c r="B10" i="12" l="1"/>
  <c r="F74" i="3"/>
  <c r="E74" i="3"/>
  <c r="F73" i="3"/>
  <c r="E73" i="3"/>
  <c r="B42" i="12" l="1"/>
  <c r="E20" i="11"/>
  <c r="D20" i="11"/>
  <c r="F139" i="11"/>
  <c r="F114" i="11"/>
  <c r="G74" i="3" s="1"/>
  <c r="F107" i="11"/>
  <c r="G73" i="3" s="1"/>
  <c r="F20" i="11" l="1"/>
  <c r="E12" i="2" l="1"/>
  <c r="D12" i="2"/>
  <c r="F117" i="3"/>
  <c r="E117" i="3"/>
  <c r="E116" i="3" l="1"/>
  <c r="E115" i="3" s="1"/>
  <c r="E118" i="3" s="1"/>
  <c r="F21" i="2"/>
  <c r="B59" i="12"/>
  <c r="G98" i="3" l="1"/>
  <c r="F73" i="1"/>
  <c r="F14" i="1" s="1"/>
  <c r="G97" i="3"/>
  <c r="F96" i="3"/>
  <c r="F69" i="1"/>
  <c r="G94" i="3"/>
  <c r="F91" i="3"/>
  <c r="E91" i="3"/>
  <c r="F90" i="3"/>
  <c r="E90" i="3"/>
  <c r="F88" i="3"/>
  <c r="G92" i="3" l="1"/>
  <c r="E87" i="3"/>
  <c r="F87" i="3"/>
  <c r="G96" i="3"/>
  <c r="F13" i="1"/>
  <c r="E12" i="1"/>
  <c r="F52" i="1"/>
  <c r="G91" i="3" s="1"/>
  <c r="E11" i="1"/>
  <c r="D11" i="1"/>
  <c r="F12" i="1" l="1"/>
  <c r="F86" i="3"/>
  <c r="F85" i="3"/>
  <c r="F84" i="3"/>
  <c r="F83" i="3"/>
  <c r="F82" i="3"/>
  <c r="E86" i="3"/>
  <c r="E85" i="3"/>
  <c r="E84" i="3"/>
  <c r="E83" i="3"/>
  <c r="E82" i="3"/>
  <c r="I26" i="1"/>
  <c r="E9" i="1" s="1"/>
  <c r="E15" i="1" s="1"/>
  <c r="H26" i="1"/>
  <c r="D9" i="1" s="1"/>
  <c r="F81" i="3" l="1"/>
  <c r="F80" i="3" s="1"/>
  <c r="E96" i="3"/>
  <c r="D10" i="1"/>
  <c r="D15" i="1" s="1"/>
  <c r="G87" i="3"/>
  <c r="E81" i="3"/>
  <c r="E80" i="3" l="1"/>
  <c r="E31" i="3"/>
  <c r="F31" i="3"/>
  <c r="G31" i="3"/>
  <c r="G79" i="3" l="1"/>
  <c r="G78" i="3"/>
  <c r="G77" i="3"/>
  <c r="F76" i="3"/>
  <c r="F132" i="11"/>
  <c r="F22" i="11" s="1"/>
  <c r="F128" i="11"/>
  <c r="F75" i="3"/>
  <c r="E75" i="3"/>
  <c r="E21" i="11"/>
  <c r="D21" i="11"/>
  <c r="E19" i="11"/>
  <c r="D19" i="11"/>
  <c r="G70" i="3"/>
  <c r="F72" i="3"/>
  <c r="F71" i="3"/>
  <c r="F70" i="3"/>
  <c r="E72" i="3"/>
  <c r="E71" i="3"/>
  <c r="E70" i="3"/>
  <c r="I99" i="11"/>
  <c r="H99" i="11"/>
  <c r="G68" i="3"/>
  <c r="F89" i="11"/>
  <c r="F17" i="11" s="1"/>
  <c r="F85" i="11"/>
  <c r="F65" i="3"/>
  <c r="E65" i="3"/>
  <c r="F81" i="11"/>
  <c r="E15" i="11"/>
  <c r="D15" i="11"/>
  <c r="F61" i="3"/>
  <c r="E61" i="3"/>
  <c r="E14" i="11"/>
  <c r="D14" i="11"/>
  <c r="F60" i="3"/>
  <c r="E60" i="3"/>
  <c r="E13" i="11"/>
  <c r="D13" i="11"/>
  <c r="F59" i="3"/>
  <c r="E59" i="3"/>
  <c r="E12" i="11"/>
  <c r="D12" i="11"/>
  <c r="G58" i="3"/>
  <c r="F57" i="3"/>
  <c r="E57" i="3"/>
  <c r="F56" i="3"/>
  <c r="F55" i="3"/>
  <c r="E55" i="3"/>
  <c r="E10" i="11"/>
  <c r="D10" i="11"/>
  <c r="I45" i="11"/>
  <c r="E11" i="11" s="1"/>
  <c r="H45" i="11"/>
  <c r="D11" i="11" s="1"/>
  <c r="F45" i="11"/>
  <c r="F36" i="11"/>
  <c r="F53" i="3"/>
  <c r="F52" i="3"/>
  <c r="E53" i="3"/>
  <c r="E52" i="3"/>
  <c r="I31" i="11"/>
  <c r="E9" i="11" s="1"/>
  <c r="H31" i="11"/>
  <c r="D9" i="11" s="1"/>
  <c r="G66" i="3" l="1"/>
  <c r="F54" i="3"/>
  <c r="F50" i="3" s="1"/>
  <c r="E54" i="3"/>
  <c r="G65" i="3"/>
  <c r="F16" i="11"/>
  <c r="D18" i="11"/>
  <c r="E18" i="11"/>
  <c r="E24" i="11" s="1"/>
  <c r="E76" i="3"/>
  <c r="F23" i="11"/>
  <c r="D24" i="11"/>
  <c r="G76" i="3"/>
  <c r="F69" i="3"/>
  <c r="E69" i="3"/>
  <c r="F51" i="3"/>
  <c r="E51" i="3"/>
  <c r="F29" i="3"/>
  <c r="E29" i="3"/>
  <c r="F28" i="3"/>
  <c r="E28" i="3"/>
  <c r="I42" i="7"/>
  <c r="E11" i="7" s="1"/>
  <c r="H42" i="7"/>
  <c r="D11" i="7" s="1"/>
  <c r="F42" i="7"/>
  <c r="F26" i="3"/>
  <c r="E26" i="3"/>
  <c r="F25" i="3"/>
  <c r="E25" i="3"/>
  <c r="D10" i="7"/>
  <c r="I34" i="7"/>
  <c r="E10" i="7" s="1"/>
  <c r="H34" i="7"/>
  <c r="F34" i="7"/>
  <c r="F23" i="3"/>
  <c r="F22" i="3"/>
  <c r="E23" i="3"/>
  <c r="E22" i="3"/>
  <c r="E9" i="7"/>
  <c r="D9" i="7"/>
  <c r="I25" i="7"/>
  <c r="H25" i="7"/>
  <c r="F25" i="7"/>
  <c r="F20" i="3"/>
  <c r="E20" i="3"/>
  <c r="E8" i="7"/>
  <c r="D8" i="7"/>
  <c r="F16" i="3"/>
  <c r="E16" i="3"/>
  <c r="G18" i="3"/>
  <c r="F15" i="3"/>
  <c r="E15" i="3"/>
  <c r="G14" i="3"/>
  <c r="F14" i="3"/>
  <c r="E14" i="3"/>
  <c r="I40" i="8"/>
  <c r="E10" i="8" s="1"/>
  <c r="H40" i="8"/>
  <c r="D10" i="8" s="1"/>
  <c r="F32" i="8"/>
  <c r="F40" i="8"/>
  <c r="B17" i="12"/>
  <c r="B6" i="12" s="1"/>
  <c r="F17" i="2" s="1"/>
  <c r="G11" i="3"/>
  <c r="F12" i="3"/>
  <c r="F11" i="3"/>
  <c r="E12" i="3"/>
  <c r="E11" i="3"/>
  <c r="E9" i="8"/>
  <c r="H27" i="8"/>
  <c r="D9" i="8" s="1"/>
  <c r="G8" i="3"/>
  <c r="F9" i="3"/>
  <c r="F8" i="3"/>
  <c r="E9" i="3"/>
  <c r="E8" i="3"/>
  <c r="I18" i="8"/>
  <c r="E8" i="8" s="1"/>
  <c r="H18" i="8"/>
  <c r="D8" i="8" s="1"/>
  <c r="F37" i="3"/>
  <c r="E37" i="3"/>
  <c r="G36" i="3"/>
  <c r="H36" i="3" s="1"/>
  <c r="F36" i="3"/>
  <c r="E36" i="3"/>
  <c r="G35" i="3"/>
  <c r="F35" i="3"/>
  <c r="E35" i="3"/>
  <c r="I43" i="6"/>
  <c r="H43" i="6"/>
  <c r="F47" i="6"/>
  <c r="G37" i="3" s="1"/>
  <c r="F43" i="6"/>
  <c r="F12" i="6" s="1"/>
  <c r="G12" i="6" s="1"/>
  <c r="F33" i="3"/>
  <c r="E33" i="3"/>
  <c r="E11" i="6"/>
  <c r="D11" i="6"/>
  <c r="F32" i="3"/>
  <c r="E32" i="3"/>
  <c r="E10" i="6"/>
  <c r="D10" i="6"/>
  <c r="E9" i="6"/>
  <c r="D9" i="6"/>
  <c r="B25" i="12"/>
  <c r="F45" i="3"/>
  <c r="E45" i="3"/>
  <c r="F43" i="3"/>
  <c r="E43" i="3"/>
  <c r="F42" i="3"/>
  <c r="E42" i="3"/>
  <c r="F41" i="3"/>
  <c r="E41" i="3"/>
  <c r="F40" i="3"/>
  <c r="F39" i="3" s="1"/>
  <c r="E40" i="3"/>
  <c r="E39" i="3" s="1"/>
  <c r="F48" i="3"/>
  <c r="E48" i="3"/>
  <c r="F47" i="3"/>
  <c r="E47" i="3"/>
  <c r="F28" i="4"/>
  <c r="F11" i="4" s="1"/>
  <c r="E10" i="4"/>
  <c r="D10" i="4"/>
  <c r="E9" i="4"/>
  <c r="D9" i="4"/>
  <c r="B39" i="12"/>
  <c r="F38" i="3" l="1"/>
  <c r="E14" i="6"/>
  <c r="E12" i="4"/>
  <c r="D12" i="4"/>
  <c r="E11" i="8"/>
  <c r="G49" i="3"/>
  <c r="D14" i="6"/>
  <c r="F13" i="3"/>
  <c r="E13" i="3"/>
  <c r="E34" i="3"/>
  <c r="F34" i="3"/>
  <c r="E7" i="3"/>
  <c r="G34" i="3"/>
  <c r="F13" i="6"/>
  <c r="E101" i="3"/>
  <c r="B49" i="12"/>
  <c r="H34" i="3" l="1"/>
  <c r="G30" i="3"/>
  <c r="H30" i="3" s="1"/>
  <c r="E14" i="5"/>
  <c r="D14" i="5"/>
  <c r="E12" i="5"/>
  <c r="D12" i="5"/>
  <c r="E11" i="5"/>
  <c r="D11" i="5"/>
  <c r="E10" i="5"/>
  <c r="D10" i="5"/>
  <c r="E9" i="5"/>
  <c r="D9" i="5"/>
  <c r="F21" i="5"/>
  <c r="B35" i="12"/>
  <c r="B13" i="12" l="1"/>
  <c r="F108" i="3"/>
  <c r="E108" i="3"/>
  <c r="F107" i="3"/>
  <c r="F106" i="3" s="1"/>
  <c r="E107" i="3"/>
  <c r="F105" i="3"/>
  <c r="E105" i="3"/>
  <c r="F104" i="3"/>
  <c r="E104" i="3"/>
  <c r="F103" i="3"/>
  <c r="E103" i="3"/>
  <c r="F102" i="3"/>
  <c r="E102" i="3"/>
  <c r="F101" i="3"/>
  <c r="E11" i="9"/>
  <c r="D11" i="9"/>
  <c r="E10" i="9"/>
  <c r="D10" i="9"/>
  <c r="E12" i="9"/>
  <c r="D12" i="9"/>
  <c r="D13" i="9" s="1"/>
  <c r="E9" i="9"/>
  <c r="D9" i="9"/>
  <c r="I23" i="9"/>
  <c r="E8" i="9" s="1"/>
  <c r="D8" i="9"/>
  <c r="F19" i="9"/>
  <c r="F16" i="9" s="1"/>
  <c r="B47" i="12"/>
  <c r="B12" i="12" s="1"/>
  <c r="B11" i="12"/>
  <c r="B9" i="12"/>
  <c r="F20" i="2" s="1"/>
  <c r="B8" i="12"/>
  <c r="B7" i="12"/>
  <c r="B15" i="12"/>
  <c r="E106" i="3" l="1"/>
  <c r="E100" i="3"/>
  <c r="E13" i="9"/>
  <c r="G101" i="3"/>
  <c r="F100" i="3"/>
  <c r="B5" i="12"/>
  <c r="B4" i="12" l="1"/>
  <c r="F16" i="2"/>
  <c r="F15" i="2" s="1"/>
  <c r="F27" i="2" s="1"/>
  <c r="G104" i="3" l="1"/>
  <c r="G103" i="3"/>
  <c r="G102" i="3"/>
  <c r="G90" i="3"/>
  <c r="G85" i="3"/>
  <c r="G84" i="3"/>
  <c r="G83" i="3"/>
  <c r="G82" i="3"/>
  <c r="G75" i="3"/>
  <c r="G72" i="3"/>
  <c r="G71" i="3"/>
  <c r="G61" i="3"/>
  <c r="G60" i="3"/>
  <c r="G59" i="3"/>
  <c r="G57" i="3"/>
  <c r="G56" i="3"/>
  <c r="G55" i="3"/>
  <c r="G53" i="3"/>
  <c r="G52" i="3"/>
  <c r="H52" i="3" s="1"/>
  <c r="G48" i="3"/>
  <c r="G47" i="3"/>
  <c r="G45" i="3"/>
  <c r="G43" i="3"/>
  <c r="G42" i="3"/>
  <c r="G41" i="3"/>
  <c r="G40" i="3"/>
  <c r="G33" i="3"/>
  <c r="G32" i="3"/>
  <c r="G29" i="3"/>
  <c r="G28" i="3"/>
  <c r="G26" i="3"/>
  <c r="G25" i="3"/>
  <c r="G23" i="3"/>
  <c r="G22" i="3"/>
  <c r="G20" i="3"/>
  <c r="G16" i="3"/>
  <c r="G15" i="3"/>
  <c r="G12" i="3"/>
  <c r="G9" i="3"/>
  <c r="G39" i="3" l="1"/>
  <c r="G13" i="3"/>
  <c r="G24" i="3"/>
  <c r="G10" i="3"/>
  <c r="F45" i="1" l="1"/>
  <c r="F26" i="1"/>
  <c r="D12" i="7" l="1"/>
  <c r="F10" i="5" l="1"/>
  <c r="F9" i="5"/>
  <c r="F8" i="8" l="1"/>
  <c r="G51" i="3" l="1"/>
  <c r="H51" i="3" l="1"/>
  <c r="G50" i="3"/>
  <c r="G21" i="3"/>
  <c r="G69" i="3"/>
  <c r="G81" i="3"/>
  <c r="G27" i="3"/>
  <c r="G7" i="3"/>
  <c r="H50" i="3" l="1"/>
  <c r="G113" i="3"/>
  <c r="H113" i="3" s="1"/>
  <c r="F115" i="3"/>
  <c r="G116" i="3" l="1"/>
  <c r="G115" i="3" l="1"/>
  <c r="F9" i="2"/>
  <c r="F12" i="2" s="1"/>
  <c r="G118" i="3" l="1"/>
  <c r="D11" i="8"/>
  <c r="F10" i="3"/>
  <c r="E10" i="3"/>
  <c r="F7" i="3"/>
  <c r="F27" i="3"/>
  <c r="E27" i="3"/>
  <c r="F24" i="3"/>
  <c r="F19" i="3" s="1"/>
  <c r="E24" i="3"/>
  <c r="F21" i="3"/>
  <c r="E21" i="3"/>
  <c r="E15" i="5"/>
  <c r="F26" i="5"/>
  <c r="F19" i="1" l="1"/>
  <c r="F23" i="9" l="1"/>
  <c r="F8" i="9" s="1"/>
  <c r="F121" i="11" l="1"/>
  <c r="F21" i="11" s="1"/>
  <c r="F19" i="11"/>
  <c r="F99" i="11"/>
  <c r="F18" i="11" s="1"/>
  <c r="F94" i="11"/>
  <c r="F66" i="11"/>
  <c r="F58" i="11"/>
  <c r="F13" i="11" s="1"/>
  <c r="F53" i="11"/>
  <c r="F11" i="11"/>
  <c r="F42" i="11"/>
  <c r="F10" i="11" s="1"/>
  <c r="F31" i="11"/>
  <c r="F9" i="11" s="1"/>
  <c r="G9" i="11" s="1"/>
  <c r="F27" i="11"/>
  <c r="F12" i="11" l="1"/>
  <c r="F14" i="11"/>
  <c r="F42" i="9"/>
  <c r="F24" i="11" l="1"/>
  <c r="G24" i="11" s="1"/>
  <c r="F12" i="9"/>
  <c r="F10" i="9"/>
  <c r="F11" i="9"/>
  <c r="F21" i="7"/>
  <c r="G108" i="3" l="1"/>
  <c r="F33" i="5"/>
  <c r="G106" i="3" l="1"/>
  <c r="F34" i="1"/>
  <c r="F23" i="4" l="1"/>
  <c r="F10" i="4" s="1"/>
  <c r="F118" i="3" l="1"/>
  <c r="E113" i="3" l="1"/>
  <c r="E120" i="3" s="1"/>
  <c r="F113" i="3"/>
  <c r="F120" i="3" l="1"/>
  <c r="F26" i="2"/>
  <c r="F26" i="6" l="1"/>
  <c r="F10" i="6" s="1"/>
  <c r="F32" i="6"/>
  <c r="F11" i="6" s="1"/>
  <c r="F19" i="6"/>
  <c r="F9" i="6" s="1"/>
  <c r="F14" i="6" s="1"/>
  <c r="G14" i="6" l="1"/>
  <c r="F10" i="8" l="1"/>
  <c r="F27" i="8"/>
  <c r="F9" i="8" s="1"/>
  <c r="F14" i="8"/>
  <c r="F11" i="8" l="1"/>
  <c r="F38" i="7"/>
  <c r="E12" i="7"/>
  <c r="F11" i="7" l="1"/>
  <c r="F29" i="7"/>
  <c r="F10" i="7" l="1"/>
  <c r="F17" i="7"/>
  <c r="F8" i="7" s="1"/>
  <c r="F29" i="9"/>
  <c r="F9" i="9" l="1"/>
  <c r="F13" i="9" s="1"/>
  <c r="F9" i="7"/>
  <c r="G105" i="3" l="1"/>
  <c r="F12" i="7"/>
  <c r="G100" i="3" l="1"/>
  <c r="D15" i="5"/>
  <c r="F12" i="5"/>
  <c r="F30" i="5"/>
  <c r="F11" i="5" s="1"/>
  <c r="F42" i="5"/>
  <c r="F14" i="5" s="1"/>
  <c r="F18" i="4"/>
  <c r="F9" i="4" s="1"/>
  <c r="F12" i="4" s="1"/>
  <c r="G12" i="2"/>
  <c r="F11" i="1" l="1"/>
  <c r="F9" i="1"/>
  <c r="F15" i="1" l="1"/>
  <c r="H15" i="1" s="1"/>
  <c r="G120" i="3" l="1"/>
  <c r="H120" i="3" s="1"/>
</calcChain>
</file>

<file path=xl/sharedStrings.xml><?xml version="1.0" encoding="utf-8"?>
<sst xmlns="http://schemas.openxmlformats.org/spreadsheetml/2006/main" count="776" uniqueCount="353">
  <si>
    <t>Odbor zdravotnictví</t>
  </si>
  <si>
    <t>ORJ - 14</t>
  </si>
  <si>
    <t xml:space="preserve">Správce: </t>
  </si>
  <si>
    <t>Ing. Bohuslav Kolář, MBA</t>
  </si>
  <si>
    <t>vedoucí odboru</t>
  </si>
  <si>
    <t>v tis.Kč</t>
  </si>
  <si>
    <t>§</t>
  </si>
  <si>
    <t>seskupení položek</t>
  </si>
  <si>
    <t>Název seskupení položek</t>
  </si>
  <si>
    <t>%</t>
  </si>
  <si>
    <t xml:space="preserve">Neinvestiční transfery soukromoprávním subjektům </t>
  </si>
  <si>
    <t xml:space="preserve">Neinvestiční transfery veřejnoprávním subjektům a mezi peněžními fondy téhož subjektu </t>
  </si>
  <si>
    <t>Celkem</t>
  </si>
  <si>
    <t>Komentář:</t>
  </si>
  <si>
    <t xml:space="preserve">§ 3541, seskupení pol. 52 - Neinvestiční transfery soukromoprávním subjektům </t>
  </si>
  <si>
    <t xml:space="preserve">Neinvestiční transfery spolkům </t>
  </si>
  <si>
    <t xml:space="preserve">§ 3543, seskupení pol. 52 - Neinvestiční transfery soukromoprávním subjektům </t>
  </si>
  <si>
    <t xml:space="preserve">§ 3592, seskupení pol. 52 - Neinvestiční transfery soukromoprávním subjektům </t>
  </si>
  <si>
    <t xml:space="preserve">Neinvestiční transfery nefinančním podnikatelským subjektům - fyzickým osobám </t>
  </si>
  <si>
    <t xml:space="preserve">Neinvestiční transfery nefinančním podnikatelským subjektům - právnickým osobám </t>
  </si>
  <si>
    <t xml:space="preserve">Dotační program: </t>
  </si>
  <si>
    <t xml:space="preserve">Dotační tituly: </t>
  </si>
  <si>
    <t xml:space="preserve">Neinvestiční transfery vysokým školám </t>
  </si>
  <si>
    <t xml:space="preserve">Odbor zdravotnictví </t>
  </si>
  <si>
    <t>ORJ</t>
  </si>
  <si>
    <t>UZ</t>
  </si>
  <si>
    <t xml:space="preserve">Odbor dopravy a silničního hospodářství </t>
  </si>
  <si>
    <t>ORJ - 12</t>
  </si>
  <si>
    <t>Ing. Ladislav Růžička</t>
  </si>
  <si>
    <t>Investiční transfery</t>
  </si>
  <si>
    <t xml:space="preserve">Investiční transfery obcím </t>
  </si>
  <si>
    <t>§ 2219, seskupení pol. 63 - Investiční transfery</t>
  </si>
  <si>
    <t xml:space="preserve">Odbor sociálních věcí </t>
  </si>
  <si>
    <t>ORJ - 11</t>
  </si>
  <si>
    <t>Mgr. Irena Sonntagová</t>
  </si>
  <si>
    <t xml:space="preserve">§ 4339, seskupení pol. 52 - Neinvestiční transfery soukromoprávním subjektům </t>
  </si>
  <si>
    <t xml:space="preserve">Ostatní neinvestiční transfery neziskovým a podobných organizacím </t>
  </si>
  <si>
    <t xml:space="preserve">§ 4349, seskupení pol. 52 - Neinvestiční transfery soukromoprávním subjektům </t>
  </si>
  <si>
    <t xml:space="preserve">§ 4399, seskupení pol. 52 - Neinvestiční transfery soukromoprávním subjektům </t>
  </si>
  <si>
    <t xml:space="preserve">§ 5512, seskupení pol. 52 - Neinvestiční transfery soukromoprávním subjektům </t>
  </si>
  <si>
    <t xml:space="preserve">§ 5512, seskupení pol. 53 - Neinvestiční transfery veřejnoprávním subjektům a mezi peněžními fondy téhož subjektu </t>
  </si>
  <si>
    <t xml:space="preserve">Neinvestiční transfery obcím </t>
  </si>
  <si>
    <t>ORJ - 18</t>
  </si>
  <si>
    <t xml:space="preserve">§ 2143, seskupení pol. 52 - Neinvestiční transfery soukromoprávním subjektům </t>
  </si>
  <si>
    <t xml:space="preserve">§ 2143, seskupení pol. 53 - Neinvestiční transfery veřejnoprávním subjektům a mezi peněžními fondy téhož subjektu </t>
  </si>
  <si>
    <t xml:space="preserve">Odbor životního prostředí a zemědělství </t>
  </si>
  <si>
    <t>ORJ - 09</t>
  </si>
  <si>
    <t>Ing. Josef Veselský</t>
  </si>
  <si>
    <t xml:space="preserve">Neinvestiční transfery obyvatelstvu </t>
  </si>
  <si>
    <t xml:space="preserve">§ 1037, seskupení pol. 52 - Neinvestiční transfery soukromoprávním subjektům </t>
  </si>
  <si>
    <t xml:space="preserve">§ 1099, seskupení pol. 54 - Neinvestiční transfery obyvatelstvu </t>
  </si>
  <si>
    <t xml:space="preserve">Účelové neinvestiční transfery fyzickým osobám </t>
  </si>
  <si>
    <t xml:space="preserve">§ 2310, seskupení pol. 53 - Neinvestiční transfery veřejnoprávním subjektům a mezi peněžními fondy téhož subjektu </t>
  </si>
  <si>
    <t xml:space="preserve">§ 3429, seskupení pol. 52 - Neinvestiční transfery soukromoprávním subjektům </t>
  </si>
  <si>
    <t>Odbor strategického rozvoje kraje</t>
  </si>
  <si>
    <t>ORJ - 08</t>
  </si>
  <si>
    <t xml:space="preserve">Ing. Radek Dosoudil </t>
  </si>
  <si>
    <t xml:space="preserve">§ 2125, seskupení pol. 52 - Neinvestiční transfery soukromoprávním subjektům </t>
  </si>
  <si>
    <t xml:space="preserve">§ 2141, seskupení pol. 52 - Neinvestiční transfery soukromoprávním subjektům </t>
  </si>
  <si>
    <t xml:space="preserve">§ 3639, seskupení pol. 53 - Neinvestiční transfery veřejnoprávním subjektům a mezi peněžními fondy téhož subjektu </t>
  </si>
  <si>
    <t xml:space="preserve">§ 3319, seskupení pol. 52 - Neinvestiční transfery soukromoprávním subjektům </t>
  </si>
  <si>
    <t>odbor strategického rozvoje kraje</t>
  </si>
  <si>
    <t>ORJ - 10</t>
  </si>
  <si>
    <t>Mgr. Miroslav Gajdůšek, MBA</t>
  </si>
  <si>
    <t>Neinvestiční transfery obyvatelstvu</t>
  </si>
  <si>
    <t xml:space="preserve">§ 3299, seskupení pol. 52 - Neinvestiční transfery soukromoprávním subjektům </t>
  </si>
  <si>
    <t xml:space="preserve">Neinvestiční příspěvky zřízeným příspěvkovým organizacím </t>
  </si>
  <si>
    <t>§ 3299, seskupení pol. 54 - Neinvestiční transfery obyvatelstvu</t>
  </si>
  <si>
    <t xml:space="preserve">§ 3419, seskupení pol. 52 - Neinvestiční transfery soukromoprávním subjektům </t>
  </si>
  <si>
    <t xml:space="preserve">§ 3792, seskupení pol. 53 - Neinvestiční transfery veřejnoprávním subjektům a mezi peněžními fondy téhož subjektu </t>
  </si>
  <si>
    <t xml:space="preserve">Víceletá podpora významných kulturních akcí </t>
  </si>
  <si>
    <t xml:space="preserve">§ 3312, seskupení pol. 53 - Neinvestiční transfery veřejnoprávním subjektům a mezi peněžními fondy téhož subjektu </t>
  </si>
  <si>
    <t xml:space="preserve">§ 3419, seskupení pol. 54 - Neinvestiční transfery obyvatelstvu </t>
  </si>
  <si>
    <t xml:space="preserve">Odbor </t>
  </si>
  <si>
    <t>odbor ekonomický</t>
  </si>
  <si>
    <t xml:space="preserve">§ 6409, seskupení pol. 52 - Neinvestiční transfery soukromoprávním subjektům </t>
  </si>
  <si>
    <t>Individuální dotace</t>
  </si>
  <si>
    <t xml:space="preserve">Dotace celkem </t>
  </si>
  <si>
    <t xml:space="preserve">odbor životního prostředí a zemědělství </t>
  </si>
  <si>
    <t xml:space="preserve">odbor dopravy a silničního hospodářství </t>
  </si>
  <si>
    <t xml:space="preserve">odbor sociálních věcí </t>
  </si>
  <si>
    <t xml:space="preserve">Individuální návratné finančních výpomoci </t>
  </si>
  <si>
    <t>Odbor sportu, kultury a památkové péče</t>
  </si>
  <si>
    <t>§ 5512, seskupení pol. 63 - Investiční transfery</t>
  </si>
  <si>
    <t>Odbor školství a mládeže</t>
  </si>
  <si>
    <t>ORJ - 13</t>
  </si>
  <si>
    <t>§ 3419, seskupení pol. 63 - Investiční transfery</t>
  </si>
  <si>
    <t>Odbor kancelář hejtmana</t>
  </si>
  <si>
    <t>odbor školství a mládeže</t>
  </si>
  <si>
    <t>odbor sportu, kultury a památkové péče</t>
  </si>
  <si>
    <t xml:space="preserve">odbor zdravotnictví </t>
  </si>
  <si>
    <t xml:space="preserve">b) Dotační programy / tituly </t>
  </si>
  <si>
    <t>Ing. Luděk Niče</t>
  </si>
  <si>
    <t>ORJ - 07</t>
  </si>
  <si>
    <t>Individuální dotace  (UZ 401)</t>
  </si>
  <si>
    <t>§ 2212, seskupení pol. 63 - Investiční transfery</t>
  </si>
  <si>
    <t xml:space="preserve">Individuální žádosti </t>
  </si>
  <si>
    <t xml:space="preserve">odbro zdravotnictví </t>
  </si>
  <si>
    <t>odbor kancelář hejtmana</t>
  </si>
  <si>
    <t xml:space="preserve">mimořádné dotace </t>
  </si>
  <si>
    <t xml:space="preserve">bez konkrétního určení </t>
  </si>
  <si>
    <t>Střední škola stavební a podnikatelská s.r.o.</t>
  </si>
  <si>
    <t>Sluňákov - centrum ekologických aktivit města Olomouce, o.p.s.</t>
  </si>
  <si>
    <t>ARPOK, o.p.s.</t>
  </si>
  <si>
    <t>BEACPP4OK</t>
  </si>
  <si>
    <t xml:space="preserve">Středisko volného času a zařízení pro další vzdělávání pedagogických pracovníků Doris Šumperk </t>
  </si>
  <si>
    <t>Benjamin, p.o. Moravskoslezského kraje</t>
  </si>
  <si>
    <t>Krajská rada seniorů Olomouckého kraje pobočný spolek Rady seniorů České republiky</t>
  </si>
  <si>
    <t xml:space="preserve">ostatní </t>
  </si>
  <si>
    <t>BESIP</t>
  </si>
  <si>
    <t>Klub českých turistů</t>
  </si>
  <si>
    <t>Europe Direct</t>
  </si>
  <si>
    <t xml:space="preserve">Celkem </t>
  </si>
  <si>
    <t>Rezerva na indiviuální žádosti - návrh pro rok 2019</t>
  </si>
  <si>
    <t>Olomouc region Card - provozní náklady a administrace</t>
  </si>
  <si>
    <t xml:space="preserve">Jeseníky - Sdružení cestovního ruchu - podpora koordinované strojové údržby běžeckých tratí v Jeseníkách </t>
  </si>
  <si>
    <t>Jeseníky - Sdružení cestovního ruchu - podpora marketingového rozvoje destinace Jeseníky</t>
  </si>
  <si>
    <t>Střední Moraval - Sdružení cestovního ruchu - rozvoj cestovního ruchu na Střední Moravě</t>
  </si>
  <si>
    <t>oblast krizového řízení - žádosti navazujícíc na Výzvu GŘ MV ČR - dotační program na Účelové investiční dotace pro jednotky sboru dobrovolných hasičů obcí (Stavba nebo rekonstrukce požární zbrojnice)</t>
  </si>
  <si>
    <t>Kroměřížská dráha - na vypravení zvláštních vlaků</t>
  </si>
  <si>
    <t>různé</t>
  </si>
  <si>
    <t>oblast krizového řízení (Český svaz bojovníků za svobodu, Letecký spolek generála Peřiny, Recsue Olomouc, Vojenský spolek rehabilitovaných a jiné)</t>
  </si>
  <si>
    <t xml:space="preserve">oblast krizového řízení    </t>
  </si>
  <si>
    <t>§ 2223, seskupení pol. 63 - Investiční transfery</t>
  </si>
  <si>
    <t>Vysoká škola báňská - Technická univerzita Ostrava</t>
  </si>
  <si>
    <t>Cech instalatérů České republiky, z.s.</t>
  </si>
  <si>
    <t>Spolek Střední průmyslové školy strojnické Olomouc, z.s.</t>
  </si>
  <si>
    <t>Nadační fond Obchodní akademie Mohelnice</t>
  </si>
  <si>
    <t xml:space="preserve">§ 3299, seskupení pol. 53 - Neinvestiční transfery veřejnoprávním subjektům a mezi peněžními fondy téhož subjektu </t>
  </si>
  <si>
    <t xml:space="preserve">Víceletá podpora v oblasti sportu </t>
  </si>
  <si>
    <t>Víceletá podpora významných sportovních akcí  (UZ 650)</t>
  </si>
  <si>
    <t>Víceletá podpora významných sportovních akcí</t>
  </si>
  <si>
    <t xml:space="preserve">§ 3545, seskupení pol. 52 - Neinvestiční transfery soukromoprávním subjektům </t>
  </si>
  <si>
    <t xml:space="preserve">Neinvestiční transfery církvím a náboženským společnostem </t>
  </si>
  <si>
    <t>Víceletá podpora sportovní činnosti (UZ 651)</t>
  </si>
  <si>
    <t>Víceletá podpora sportovní činnosti</t>
  </si>
  <si>
    <t>Povodí Moravy, s.p. - Opatření ke zlepšení jakosti vod ve vodní nádrži Plumlov</t>
  </si>
  <si>
    <t>Povodí Moravy, s.p. - protivodňová opatření - Morava Olomouc</t>
  </si>
  <si>
    <t>Obec Olšany u Prostějova - sanační zásah</t>
  </si>
  <si>
    <t>Českomoravská myslivecká jednota, z.s. - okresní myslivecký spolek (Národní výstava psů Floracanis Olomouc)</t>
  </si>
  <si>
    <t xml:space="preserve">Muzeum umění Olomouc </t>
  </si>
  <si>
    <t xml:space="preserve">Všechny odbory </t>
  </si>
  <si>
    <t xml:space="preserve">Investiční transfery spolkům </t>
  </si>
  <si>
    <t xml:space="preserve">§ 3412, seskupení pol. 63 - Investiční transfery </t>
  </si>
  <si>
    <t xml:space="preserve">§ 3312, seskupení pol. 52 - Neinvestiční transfery soukromoprávním subjektům </t>
  </si>
  <si>
    <t xml:space="preserve">§ 3319, seskupení pol. 63 - Investiční transfery </t>
  </si>
  <si>
    <t>individuální žádosti v oblasti sportu</t>
  </si>
  <si>
    <t>individuální žádosti v oblasti kultury</t>
  </si>
  <si>
    <t>individuální žádosti v oblasti památkové péče</t>
  </si>
  <si>
    <t>Víceletá podpora významných kulturních akcí  (UZ 670)</t>
  </si>
  <si>
    <t>obec Rapotín</t>
  </si>
  <si>
    <t xml:space="preserve">§ 3592, seskupení pol.54 - Neinvestiční transfery obyvatelstvu </t>
  </si>
  <si>
    <t>Individuální dotace - odbor ekonomický</t>
  </si>
  <si>
    <t>7=6/4</t>
  </si>
  <si>
    <t xml:space="preserve">Neinvestiční transfery fundacím, ústavům a obecně prospěšným společnostem </t>
  </si>
  <si>
    <t>Schválený rozpočet 2019</t>
  </si>
  <si>
    <t>Upravený rozpočet k 
31. 7. 2019</t>
  </si>
  <si>
    <t>Návrh rozpočtu 2020</t>
  </si>
  <si>
    <t>Podpora polytechnického vzdělávání a řemesel - školy jiných zřizovatelů</t>
  </si>
  <si>
    <t>Asociace kuchařů a cukrářů České republiky</t>
  </si>
  <si>
    <t>Nadační fond Gaudeamus</t>
  </si>
  <si>
    <t>nespecifikované</t>
  </si>
  <si>
    <t>Zabepečení činnosti BESIP</t>
  </si>
  <si>
    <t>Kroměřížská dráha, z.s.</t>
  </si>
  <si>
    <t>§ 4399, seskupení pol.63 -  Investiční transfery</t>
  </si>
  <si>
    <t>Povodí Moravy, s.p. - protivodňová opatření - Morava Olomouc - zvýšení kapacity koryta II. etapa B</t>
  </si>
  <si>
    <t xml:space="preserve">Českomoravská myslivecká jednota, z.s. - okresní myslivecký spolek </t>
  </si>
  <si>
    <t>Obec Rapotín - Přírodě blízká protipovodňová opatření na řece Desné</t>
  </si>
  <si>
    <t>Statutární město Prostějov - výstavba Ekoncetra Iris</t>
  </si>
  <si>
    <t>oblast krizového řízení - nespecifikováno</t>
  </si>
  <si>
    <t xml:space="preserve"> </t>
  </si>
  <si>
    <t>3. Výdaje Olomouckého kraje na rok 2020</t>
  </si>
  <si>
    <t>Upravený rozpočet k 
31. 10. 2019</t>
  </si>
  <si>
    <t>13_01_1 Nadregionální akce cestovního ruchu (UZ 580)</t>
  </si>
  <si>
    <t xml:space="preserve">13_01_2 Podpora rozvoje zahraničních vztahů Olomouckého kraje (UZ 581) </t>
  </si>
  <si>
    <t>13_01_3 Podpora zkvalitnění služeb turistických informačních center v Olomouckém kraji (UZ 582)</t>
  </si>
  <si>
    <t>13_01_4 Podpora rozvoje cestovního ruchu v Olomouckém kraji (UZ 583)</t>
  </si>
  <si>
    <t>13_01_5 Podpora kinematografie v Olomouckém kraji (UZ 584)</t>
  </si>
  <si>
    <t>14_02 Program na podporu JSDH 2020</t>
  </si>
  <si>
    <t>14_02_1 Dotace na pořízení, technické zhodnocení a opravu požární techniky a nákup věcného vybavení JSDH obcí Olomouckého kraje 2020 (UZ 415)</t>
  </si>
  <si>
    <t>14_02_2 Dotace na pořízení cisternových automobilových stříkaček a dopravních automobilů pro JSDH obcí Olomouckého kraje s dotací MV ČR  2020 (UZ 416)</t>
  </si>
  <si>
    <t>14_02_3 Dotace na zajištění akceschopnosti JSDH obcí Olomouckého kraje pro JPO II a JPO III 2020 (UZ 417)</t>
  </si>
  <si>
    <t>14_01 Dotace na činnost a akce spolků hasičů a pobočných spolků hasičů Olomouckého kraje 2020</t>
  </si>
  <si>
    <t>13_01 Program na podporu cestovního ruchu a zahraničních vztahů</t>
  </si>
  <si>
    <t>14_01_1 Dotace na akce spolků hasičů a pobočných spolků hasičů Olomouckého kraje 2020 (UZ 425)</t>
  </si>
  <si>
    <t>14_01_2Dotace na činnost spolků hasičů a pobočných spolků hasičů Olomouckého kraje 2020 (UZ 426)</t>
  </si>
  <si>
    <t>13_01_1 Nadregionální akce cestovního ruchu</t>
  </si>
  <si>
    <t>13_01_2 Podpora rozvoje zahraničních vztahů Olomouckého kraje</t>
  </si>
  <si>
    <t>13_01_3 Podpora zkvalitnění služeb turistických informačních center v Olomouckém kraji</t>
  </si>
  <si>
    <t>13_01_4 Podpora rozvoje cestovního ruchu v Olomouckém kraji</t>
  </si>
  <si>
    <t>13_01_5 Podpora kinematografie v Olomouckém kraji</t>
  </si>
  <si>
    <t>14_02_1 Dotace na pořízení, technické zhodnocení a opravu požární techniky a nákup věcného vybavení JSDH obcí Olomouckého kraje 2020</t>
  </si>
  <si>
    <t>14_02_2 Dotace na pořízení cisternových automobilových stříkaček a dopravních automobilů pro JSDH obcí Olomouckého kraje s dotací MV ČR  2020</t>
  </si>
  <si>
    <t>14_02_3 Dotace na zajištění akceschopnosti JSDH obcí Olomouckého kraje pro JPO II a JPO III 2020</t>
  </si>
  <si>
    <t>14_01_1 Dotace na akce spolků hasičů a pobočných spolků hasičů Olomouckého kraje 2020</t>
  </si>
  <si>
    <t>11_02 Program pro oblast protidrogové prevence v roce 2020</t>
  </si>
  <si>
    <t>11_02_1 Kontaktní a poradenské služby (UZ 575)</t>
  </si>
  <si>
    <t>11_02_2 Terénní programy (UZ 576)</t>
  </si>
  <si>
    <t>11_02_3 Ambulantní léčba  (UZ 577)</t>
  </si>
  <si>
    <t>11_02_4 Doléčovací programy (UZ 578)</t>
  </si>
  <si>
    <t>11_02_5 Specifická selektivní a indikovaná prevence (579)</t>
  </si>
  <si>
    <t xml:space="preserve">11_01 Program na podporu zdraví a zdravého životního stylu v roce 2020 </t>
  </si>
  <si>
    <t>11_01_2 Podpora významných aktivit v oblasti zdravotnictví (UZ 675)</t>
  </si>
  <si>
    <t>11_03 Program pro vzdělávání ve zdravotnictví v roce 2020 (UZ 570)</t>
  </si>
  <si>
    <t>11_04 Program pro celoživotní vzdělávání na LF UP v roce 2020 (UZ 625)</t>
  </si>
  <si>
    <t>12_01 Program na podporu poskytovatelů paliativní péče v roce 2020</t>
  </si>
  <si>
    <t>12_01_1 Podpora poskytovatelů lůžkové paliativní péče (UZ 660)</t>
  </si>
  <si>
    <t>12_01_2 Podpora poskytovatelů domácí paliativní péče (UZ 661)</t>
  </si>
  <si>
    <t>12_01_3 Podpora konferencí a odborných akcí v oblasti paliativní péče (UZ 662)</t>
  </si>
  <si>
    <t>12_02 Program pro vzdělávání v paliativní péči v roce 2020</t>
  </si>
  <si>
    <t>12_02_1 Podpora specializačního vzdělávání lékařů v oblasti paliativní péče (UZ 665)</t>
  </si>
  <si>
    <t>12_02_2 Podpora odborného vzdělávání nelékařských zdravotnických pracovníků v oblasti paliativní péče (U 666)</t>
  </si>
  <si>
    <t>11_02_1 Kontaktní a poradenské služby</t>
  </si>
  <si>
    <t>11_02_2 Terénní programy</t>
  </si>
  <si>
    <t>11_02_3 Ambulantní léčba</t>
  </si>
  <si>
    <t>11_02_4 Doléčovací programy</t>
  </si>
  <si>
    <t>11_02_5 Specifická selektivní a indikovaná prevence</t>
  </si>
  <si>
    <t>11_01_1 Podpora zdravotně-preventivních aktivit pro všechny skupiny obyvatel  (UZ 566)</t>
  </si>
  <si>
    <t xml:space="preserve">11_01_1 Podpora zdravotně-preventivních aktivit pro všechny skupiny obyvatel </t>
  </si>
  <si>
    <t>11_01_2 Podpora významných aktivit v oblasti zdravotnictví</t>
  </si>
  <si>
    <t>11_03 Program pro vzdělávání ve zdravotnictví v roce 2020</t>
  </si>
  <si>
    <t>11_04 Program pro celoživotní vzdělávání na LF UP v roce 2020</t>
  </si>
  <si>
    <t>12_01_1 Podpora poskytovatelů lůžkové paliativní péče</t>
  </si>
  <si>
    <t>12_01_2 Podpora poskytovatelů domácí paliativní péče</t>
  </si>
  <si>
    <t>12_01_3 Podpora konferencí a odborných akcí v oblasti paliativní péče</t>
  </si>
  <si>
    <t>12_02_1 Podpora specializačního vzdělávání lékařů v oblasti paliativní péče</t>
  </si>
  <si>
    <t>12_02_2 Podpora odborného vzdělávání nelékařských zdravotnických pracovníků v oblasti paliativní péče</t>
  </si>
  <si>
    <t>07_01 Program na podporu sportovní činnosti v Olomouckém kraji v roce 2020</t>
  </si>
  <si>
    <t>07_01_1 Podpora celoroční sportovní činnosti (UZ 595)</t>
  </si>
  <si>
    <t>07_01_2 Podpora přípravy dětí a mládeže na vrcholový sport  (UZ 596)</t>
  </si>
  <si>
    <t>07_02 Program na podporu sportu v Olomouckém kraji v roce 2020</t>
  </si>
  <si>
    <t>07_02_1 Podpora sportovních akcí (UZ 501)</t>
  </si>
  <si>
    <t>07_02_4 Podpora reprezentantů ČR z Olomouckého kraje (UZ 503)</t>
  </si>
  <si>
    <t>07_02_3 Podpora mládežnických reprezentantů ČR (do 21 let) z Olomouckého kraje 
(UZ 504)</t>
  </si>
  <si>
    <t>07_03 Program na podporu volnočasových aktivit se zaměřením na tělovýchovu a rekreační sport v Olomouckém kraji v roce 2020  (UZ 505)</t>
  </si>
  <si>
    <t>07_04 Program na podporu sportovní činnosti dětí a mládeže v Olomouckém kraji v roce 2020 (UZ 515)</t>
  </si>
  <si>
    <t>07_05 Program na podporu handicapovaných sportovců v Olomouckém kraji v roce 2020 (UZ 600)</t>
  </si>
  <si>
    <t xml:space="preserve">07_07 Program na podporu výstavby a rekonstrukci sportovních zařízení v obcích v Olomouckém kraji  v roce 2020  </t>
  </si>
  <si>
    <t>07_07_1 Projekty na výstavbu a rekonstrukci sportovních zařízení (UZ 605)</t>
  </si>
  <si>
    <t>07_07_2 Projekty na výstavbu a rekonstrukci sportovních zařízení kofinancované z MŠMT (UZ 606)</t>
  </si>
  <si>
    <t>07_06 Program na podporu investičních akcí v oblasti sportu - provoz a údržba sportovních a tělovýchovných zařízení v Olomouckém kraji v roce 2020  (UZ 615)</t>
  </si>
  <si>
    <t>08_01 Program památkové péče v Olomouckém kraji v roce 2020</t>
  </si>
  <si>
    <t>08_01_1 Obnova kulturních památek (UZ 550)</t>
  </si>
  <si>
    <t>08_01_2 Obnova staveb drobné architektury místního významu (UZ 551)</t>
  </si>
  <si>
    <t>08_01_3 Obnova nemovitostí, které nejsou kulturní památkou, nacházejících se na území památkových rezervací a památkových zón (UZ 552)</t>
  </si>
  <si>
    <t>06_01 Program podpory kultury v Olomouckém kraji v roce 2020 (UZ 555)</t>
  </si>
  <si>
    <t>06_02 Program na podporu stálých profesionálních souborů v Olomouckém kraji v roce 2020 (UZ 610)</t>
  </si>
  <si>
    <t>06_04 Program na podporu investičních projektů v oblasti kultury v Olomouckém kraji v roce 2020</t>
  </si>
  <si>
    <t>06_04_1 Podpora výstavby a rekonstrukcí (UZ 620)</t>
  </si>
  <si>
    <t>06_04_2 Podpora obnovy kulturního zázemí v investiční oblasti (UZ 621)</t>
  </si>
  <si>
    <t>06_03 Program na podporu pořízení drobného majektu v oblasti kultury v Olomouckém kraji v roce 2020 (UZ 655)</t>
  </si>
  <si>
    <t>07_01_1 Podpora celoroční sportovní činnosti</t>
  </si>
  <si>
    <t xml:space="preserve">07_01_2 Podpora přípravy dětí a mládeže na vrcholový sport </t>
  </si>
  <si>
    <t>07_02_1 Podpora sportovních akcí</t>
  </si>
  <si>
    <t>07_02_2 Dotace na získání ternérské licence</t>
  </si>
  <si>
    <t>07_02_4 Podpora reprezentantů ČR z Olomouckého kraje</t>
  </si>
  <si>
    <t xml:space="preserve">07_02_3 Podpora mládežnických reprezentantů ČR (do 21 let) z Olomouckého kraje </t>
  </si>
  <si>
    <t xml:space="preserve">07_03 Program na podporu volnočasových aktivit se zaměřením na tělovýchovu a rekreační sport v Olomouckém kraji v roce 2020 </t>
  </si>
  <si>
    <t>07_04 Program na podporu sportovní činnosti dětí a mládeže v Olomouckém kraji v roce 2020</t>
  </si>
  <si>
    <t>07_05 Program na podporu handicapovaných sportovců v Olomouckém kraji v roce 2020</t>
  </si>
  <si>
    <t>07_07_1 Projekty na výstavbu a rekonstrukci sportovních zařízení</t>
  </si>
  <si>
    <t>07_07_2 Projekty na výstavbu a rekonstrukci sportovních zařízení kofinancované z MŠMT</t>
  </si>
  <si>
    <t>07_06 Program na podporu investičních akcí v oblasti sportu - provoz a údržba sportovních a tělovýchovných zařízení v Olomouckém kraji v roce 2020</t>
  </si>
  <si>
    <t>08_01_1 Obnova kulturních památek</t>
  </si>
  <si>
    <t>08_01_2 Obnova staveb drobné architektury místního významu</t>
  </si>
  <si>
    <t>08_01_3 Obnova nemovitostí, které nejsou kulturní památkou, nacházejících se na území památkových rezervací a památkových zón</t>
  </si>
  <si>
    <t>06_01 Program podpory kultury v Olomouckém kraji v roce 2020</t>
  </si>
  <si>
    <t>06_02 Program na podporu stálých profesionálních souborů v Olomouckém kraji v roce 2020</t>
  </si>
  <si>
    <t>06_04_1 Podpora výstavby a rekonstrukcí</t>
  </si>
  <si>
    <t>06_04_2 Podpora obnovy kulturního zázemí v investiční oblasti</t>
  </si>
  <si>
    <t>06_03 Program na podporu pořízení drobného majektu v oblasti kultury v Olomouckém kraji v roce 2020</t>
  </si>
  <si>
    <t>10_01 Podpora výstavby a oprav cyklostezek 2020 (UZ 535)</t>
  </si>
  <si>
    <t>10_03 Podpora výstavby, obnovy a vybavení dětských dopravních hřišť 2020 
(UZ 640)</t>
  </si>
  <si>
    <t>10_01 Podpora výstavby a oprav cyklostezek 2020</t>
  </si>
  <si>
    <t>10_02 Podopora opatření pro zvýšení bezpečnosti provozu a budování přechodů pro chodce 2020</t>
  </si>
  <si>
    <t xml:space="preserve">10_03 Podpora výstavby, obnovy a vybavení dětských dopravních hřišť 2020 </t>
  </si>
  <si>
    <t>09_01 Dotační program pro sociální oblast 2020</t>
  </si>
  <si>
    <t>09_01_1 Podpora prevence kriminality (UZ 525)</t>
  </si>
  <si>
    <t>09_01_2 Podpora integrace romských komunit (UZ 526)</t>
  </si>
  <si>
    <t>09_01_3 Podpora prorodinných aktivit (UZ 527)</t>
  </si>
  <si>
    <t>09_01_4 Podpora aktivit směřujících k sociálnímu začleňování  (UZ 528)</t>
  </si>
  <si>
    <t>09_01_5 Podpora infrastruktury sociálních služeb na území Olomouckého kraje (UZ 529)</t>
  </si>
  <si>
    <t>09_02 Program finanční podpory poskytování sociálních služeb v Olomouckém kraji - Podprogram č. 2 (UZ 530)</t>
  </si>
  <si>
    <t>09_01_1 Podpora prevence kriminality</t>
  </si>
  <si>
    <t>09_01_2 Podpora integrace romských komunit</t>
  </si>
  <si>
    <t>09_01_3 Podpora prorodinných aktivit</t>
  </si>
  <si>
    <t xml:space="preserve">09_01_4 Podpora aktivit směřujících k sociálnímu začleňování </t>
  </si>
  <si>
    <t>09_01_5 Podpora infrastruktury sociálních služeb na území Olomouckého kraje</t>
  </si>
  <si>
    <t>09 -02 Program finanční podpory poskytování sociálních služeb v Olomouckém kraji - Podprogram č. 2</t>
  </si>
  <si>
    <t>05_02 Studijní stipendium Olomouckého kraje na studium v zahraničí v roce 2020 (UZ 495)</t>
  </si>
  <si>
    <t>05_04 Program na podporu práce s dětmi a mládeží v Olomouckém kraji v roce 2020 (UZ 520)</t>
  </si>
  <si>
    <t>05_03 Program na podporu environmentálního vzdělávání, výchovy a osvěty v Olomouckém kraji v roce 2020 (UZ 510)</t>
  </si>
  <si>
    <t>05_01 Program na podporu vzdělávání na vysokých školách v Olomouckém kraji v roce 2020</t>
  </si>
  <si>
    <t>05_01_1 Podpora rozvoje vysokoškolského vzdělávání na území Olomouckého kraje 
(UZ 480)</t>
  </si>
  <si>
    <t>05_01_2 Podpora profesně zaměřených studijních programů na vysokých školách v Olomouckém kraji (UZ 481)</t>
  </si>
  <si>
    <t>05_01_3 Podpora přípravy nových vzdělávacích programů na vysokých školách v Olomouckém kraji (UZ 482)</t>
  </si>
  <si>
    <t>05_02 Studijní stipendium Olomouckého kraje na studium v zahraničí v roce 2020</t>
  </si>
  <si>
    <t>05_04 Program na podporu práce s dětmi a mládeží v Olomouckém kraji v roce 2020</t>
  </si>
  <si>
    <t>05_03 Program na podporu environmentálního vzdělávání, výchovy a osvěty v Olomouckém kraji v roce 2020</t>
  </si>
  <si>
    <t xml:space="preserve">05_01_1 Podpora rozvoje vysokoškolského vzdělávání na území Olomouckého kraje </t>
  </si>
  <si>
    <t>05_01_2 Podpora profesně zaměřených studijních programů na vysokých školách v Olomouckém kraji</t>
  </si>
  <si>
    <t>05_01_3 Podpora přípravy nových vzdělávacích programů na vysokých školách v Olomouckém kraji</t>
  </si>
  <si>
    <t>03_01 Dotace na podporu lesních ekosystémů 2020-2025 (UZ 450)</t>
  </si>
  <si>
    <t>03_02 Program na podporu včelařů na území Olomouckého kraje 2020</t>
  </si>
  <si>
    <t>03_02_1 Podpora začínajících včelařů (UZ 455)</t>
  </si>
  <si>
    <t>03_02_2 Podpora stávajících včelařů (UZ 456)</t>
  </si>
  <si>
    <t>04_02 Dotace obcím na území Olomouckého kraje na řešení mimořádných událostí v oblasti vodohospodářské infrastruktury 2020</t>
  </si>
  <si>
    <t>04_02_1 Řešení mimořádné situace na infrastruktuře vodovodů a kanalizací pro veřejnou potřebu (UZ460)</t>
  </si>
  <si>
    <t>04_02_2 Řešení mimořádné situace na vodních dílech a realizace opatření k předcházení a odstraňování následků povodní (UZ 461)</t>
  </si>
  <si>
    <t>03_03 Program na podporu aktivit v oblasti životního prostředí a zemědělství 2020</t>
  </si>
  <si>
    <t>03_03_1 Podpora činnosti záchranných stanic pro handicapované živočichy (UZ 467)</t>
  </si>
  <si>
    <t>03_03_2 Podpora akcí zaměřených na oblast životního prostředí a zemědělství a podpora činnosti zájmových spolků a organizací, předmětem jejichž činnosti je oblast životního prostředí a zemědělství  (UZ 469)</t>
  </si>
  <si>
    <t>03_01 Dotace na podporu lesních ekosystémů 2020-2025</t>
  </si>
  <si>
    <t>03_02_1 Podpora začínajících včelařů</t>
  </si>
  <si>
    <t>03_02_2 Podpora stávajících včelařů</t>
  </si>
  <si>
    <t>04_02_1 Řešení mimořádné situace na infrastruktuře vodovodů a kanalizací pro veřejnou potřebu</t>
  </si>
  <si>
    <t xml:space="preserve">04_02_2 Řešení mimořádné situace na vodních dílech a realizace opatření k předcházení a odstraňování následků povodní </t>
  </si>
  <si>
    <t>03_03_1 Podpora činnosti záchranných stanic pro handicapované živočichy</t>
  </si>
  <si>
    <t xml:space="preserve">03_03_2 Podpora akcí zaměřených na oblast životního prostředí a zemědělství a podpora činnosti zájmových spolků a organizací, předmětem jejichž činnosti je oblast životního prostředí a zemědělství </t>
  </si>
  <si>
    <t>01_01 Program na podporu podnikání 2020</t>
  </si>
  <si>
    <t>01_01_1 Podpora soutěží propagujících podnikatele (UZ 435)</t>
  </si>
  <si>
    <t>01_01_2 Podpora poradenství pro podnikatele (UZ 436)</t>
  </si>
  <si>
    <t>15_01 Program na podporu místních produktů 2020</t>
  </si>
  <si>
    <t>15_01_1 Podpora regionálního značení (UZ 430)</t>
  </si>
  <si>
    <t>15_01_2 Podpora farmářských trhů (UZ 431)</t>
  </si>
  <si>
    <t>02_01 Program obnovy venkova Olomouckého kraje 2020</t>
  </si>
  <si>
    <t>02_01_2 Podpora zpracování územně plánovací dokumentace (UZ 441)</t>
  </si>
  <si>
    <t>02_01_1 Podpora budování a obnovy infrastruktury obce (UZ 443)</t>
  </si>
  <si>
    <t>02_01_3 Podpora přípravy projektové dokumentace (UZ 444)</t>
  </si>
  <si>
    <t xml:space="preserve">02_01_4 Rekonstrukce a oprava kulturních domů (UZ 645) </t>
  </si>
  <si>
    <t>02_01_5 Podpora venkovských prodejen (UZ 646)</t>
  </si>
  <si>
    <t>01_01_1 Podpora soutěží propagujících podnikatele</t>
  </si>
  <si>
    <t>01_01_2 Podpora poradenství pro podnikatele</t>
  </si>
  <si>
    <t>15_01_1 Podpora regionálního značení</t>
  </si>
  <si>
    <t>15_01_2 Podpora farmářských trhů</t>
  </si>
  <si>
    <t>02_01_2 Podpora zpracování územně plánovací dokumentace</t>
  </si>
  <si>
    <t>02_01_1 Podpora budování a obnovy infrastruktury obce</t>
  </si>
  <si>
    <t>02_01_3 Podpora přípravy projektové dokumentace</t>
  </si>
  <si>
    <t>02_01_4 Rekonstrukce a oprava kulturních domů</t>
  </si>
  <si>
    <t>02_01_5 Podpora venkovských prodejen</t>
  </si>
  <si>
    <t>různé §</t>
  </si>
  <si>
    <t>52,53,
54,63</t>
  </si>
  <si>
    <t>3299,
3419</t>
  </si>
  <si>
    <t>56, 64</t>
  </si>
  <si>
    <t>Neivnestiční/investiční půjčené prostředky</t>
  </si>
  <si>
    <t xml:space="preserve">Neinvestiční transfery soukromoprávním subjektům,  Neinvestiční transfery veřejnoprávním subjektům a mezi peněžními fondy téhož subjektu, Neinvestiční transfery obyvatelstvu, Investiční transfery  </t>
  </si>
  <si>
    <t>10_02 Podpora opatření pro zvýšení bezpečnosti provozu a budování přechodů pro chodce 2020 (UZ 590)</t>
  </si>
  <si>
    <t>Mgr. Libor Vojtek</t>
  </si>
  <si>
    <t xml:space="preserve">Mgr. Olga Fidrová, MBA </t>
  </si>
  <si>
    <t>oblast krizového řízení - žádosti navazující na Výzvu GŘ MV ČR - dotační program na Účelové investiční dotace pro jednotky sboru dobrovolných hasičů obcí (Stavba nebo rekonstrukce požární zbrojnice)</t>
  </si>
  <si>
    <t>oblast krizového řízení (Český svaz bojovníků za svobodu, Letecký spolek generála Peřiny, Rescue Olomouc, Vojenský spolek rehabilitovaných a jiné)</t>
  </si>
  <si>
    <t>14_01_2 Dotace na činnost spolků hasičů a pobočných spolků hasičů Olomouckého kraje 2020</t>
  </si>
  <si>
    <t>07_02_2 Dotace na získání trenérské licence (UZ 502)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</si>
</sst>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sz val="8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2">
    <xf numFmtId="0" fontId="0" fillId="0" borderId="0"/>
    <xf numFmtId="0" fontId="10" fillId="0" borderId="0"/>
  </cellStyleXfs>
  <cellXfs count="53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6" fillId="2" borderId="2" xfId="0" applyNumberFormat="1" applyFont="1" applyFill="1" applyBorder="1"/>
    <xf numFmtId="4" fontId="6" fillId="2" borderId="3" xfId="0" applyNumberFormat="1" applyFont="1" applyFill="1" applyBorder="1"/>
    <xf numFmtId="0" fontId="6" fillId="0" borderId="0" xfId="0" applyFont="1"/>
    <xf numFmtId="0" fontId="6" fillId="2" borderId="1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164" fontId="5" fillId="0" borderId="0" xfId="0" applyNumberFormat="1" applyFont="1"/>
    <xf numFmtId="3" fontId="5" fillId="3" borderId="5" xfId="0" applyNumberFormat="1" applyFont="1" applyFill="1" applyBorder="1"/>
    <xf numFmtId="0" fontId="10" fillId="2" borderId="2" xfId="1" applyFont="1" applyFill="1" applyBorder="1" applyAlignment="1">
      <alignment horizontal="center" vertical="center"/>
    </xf>
    <xf numFmtId="0" fontId="10" fillId="0" borderId="0" xfId="1" applyFont="1" applyFill="1"/>
    <xf numFmtId="4" fontId="10" fillId="2" borderId="3" xfId="0" applyNumberFormat="1" applyFont="1" applyFill="1" applyBorder="1" applyAlignment="1">
      <alignment horizontal="center" vertical="center"/>
    </xf>
    <xf numFmtId="3" fontId="11" fillId="3" borderId="0" xfId="1" applyNumberFormat="1" applyFont="1" applyFill="1"/>
    <xf numFmtId="3" fontId="11" fillId="2" borderId="13" xfId="1" applyNumberFormat="1" applyFont="1" applyFill="1" applyBorder="1"/>
    <xf numFmtId="3" fontId="5" fillId="3" borderId="5" xfId="0" applyNumberFormat="1" applyFont="1" applyFill="1" applyBorder="1" applyProtection="1">
      <protection locked="0"/>
    </xf>
    <xf numFmtId="0" fontId="3" fillId="3" borderId="0" xfId="0" applyFont="1" applyFill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3" fontId="3" fillId="3" borderId="0" xfId="0" applyNumberFormat="1" applyFont="1" applyFill="1" applyBorder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" fontId="3" fillId="3" borderId="6" xfId="0" applyNumberFormat="1" applyFont="1" applyFill="1" applyBorder="1"/>
    <xf numFmtId="0" fontId="12" fillId="0" borderId="0" xfId="0" applyFont="1"/>
    <xf numFmtId="3" fontId="11" fillId="2" borderId="27" xfId="1" applyNumberFormat="1" applyFont="1" applyFill="1" applyBorder="1"/>
    <xf numFmtId="3" fontId="11" fillId="2" borderId="2" xfId="0" applyNumberFormat="1" applyFont="1" applyFill="1" applyBorder="1"/>
    <xf numFmtId="0" fontId="5" fillId="0" borderId="0" xfId="0" applyFont="1"/>
    <xf numFmtId="0" fontId="10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/>
    <xf numFmtId="0" fontId="10" fillId="2" borderId="13" xfId="1" applyFont="1" applyFill="1" applyBorder="1"/>
    <xf numFmtId="0" fontId="10" fillId="2" borderId="27" xfId="1" applyFont="1" applyFill="1" applyBorder="1"/>
    <xf numFmtId="0" fontId="14" fillId="2" borderId="5" xfId="1" applyFont="1" applyFill="1" applyBorder="1" applyAlignment="1">
      <alignment horizontal="center"/>
    </xf>
    <xf numFmtId="4" fontId="14" fillId="2" borderId="6" xfId="1" applyNumberFormat="1" applyFont="1" applyFill="1" applyBorder="1" applyAlignment="1">
      <alignment horizontal="center" vertical="center" wrapText="1"/>
    </xf>
    <xf numFmtId="0" fontId="14" fillId="0" borderId="0" xfId="1" applyFont="1" applyFill="1"/>
    <xf numFmtId="3" fontId="13" fillId="0" borderId="12" xfId="0" applyNumberFormat="1" applyFont="1" applyBorder="1"/>
    <xf numFmtId="0" fontId="3" fillId="3" borderId="0" xfId="0" applyFont="1" applyFill="1" applyAlignment="1">
      <alignment horizontal="left"/>
    </xf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/>
    <xf numFmtId="0" fontId="8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3" fontId="3" fillId="3" borderId="0" xfId="0" applyNumberFormat="1" applyFont="1" applyFill="1"/>
    <xf numFmtId="0" fontId="5" fillId="3" borderId="0" xfId="0" applyFont="1" applyFill="1" applyBorder="1"/>
    <xf numFmtId="0" fontId="6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3" fillId="3" borderId="11" xfId="0" applyFont="1" applyFill="1" applyBorder="1"/>
    <xf numFmtId="0" fontId="0" fillId="3" borderId="0" xfId="0" applyFill="1" applyAlignment="1">
      <alignment wrapText="1"/>
    </xf>
    <xf numFmtId="0" fontId="6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justify" wrapText="1"/>
    </xf>
    <xf numFmtId="0" fontId="5" fillId="3" borderId="0" xfId="0" applyFont="1" applyFill="1"/>
    <xf numFmtId="0" fontId="10" fillId="3" borderId="0" xfId="0" applyFont="1" applyFill="1"/>
    <xf numFmtId="4" fontId="5" fillId="3" borderId="6" xfId="0" applyNumberFormat="1" applyFont="1" applyFill="1" applyBorder="1"/>
    <xf numFmtId="0" fontId="3" fillId="3" borderId="28" xfId="0" applyFont="1" applyFill="1" applyBorder="1"/>
    <xf numFmtId="0" fontId="13" fillId="3" borderId="0" xfId="0" applyFont="1" applyFill="1" applyBorder="1" applyAlignment="1">
      <alignment horizontal="left"/>
    </xf>
    <xf numFmtId="0" fontId="16" fillId="3" borderId="0" xfId="1" applyFont="1" applyFill="1"/>
    <xf numFmtId="0" fontId="17" fillId="3" borderId="0" xfId="1" applyFont="1" applyFill="1"/>
    <xf numFmtId="3" fontId="10" fillId="3" borderId="5" xfId="0" applyNumberFormat="1" applyFont="1" applyFill="1" applyBorder="1"/>
    <xf numFmtId="3" fontId="10" fillId="3" borderId="18" xfId="0" applyNumberFormat="1" applyFont="1" applyFill="1" applyBorder="1"/>
    <xf numFmtId="0" fontId="5" fillId="3" borderId="11" xfId="0" applyFont="1" applyFill="1" applyBorder="1"/>
    <xf numFmtId="3" fontId="13" fillId="3" borderId="17" xfId="0" applyNumberFormat="1" applyFont="1" applyFill="1" applyBorder="1"/>
    <xf numFmtId="0" fontId="5" fillId="3" borderId="5" xfId="0" applyFont="1" applyFill="1" applyBorder="1"/>
    <xf numFmtId="3" fontId="13" fillId="3" borderId="30" xfId="0" applyNumberFormat="1" applyFont="1" applyFill="1" applyBorder="1"/>
    <xf numFmtId="0" fontId="10" fillId="3" borderId="5" xfId="0" applyFont="1" applyFill="1" applyBorder="1" applyAlignment="1">
      <alignment wrapText="1"/>
    </xf>
    <xf numFmtId="3" fontId="13" fillId="3" borderId="12" xfId="0" applyNumberFormat="1" applyFont="1" applyFill="1" applyBorder="1"/>
    <xf numFmtId="0" fontId="13" fillId="3" borderId="35" xfId="0" applyFont="1" applyFill="1" applyBorder="1" applyAlignment="1">
      <alignment wrapText="1"/>
    </xf>
    <xf numFmtId="0" fontId="10" fillId="3" borderId="0" xfId="0" applyFont="1" applyFill="1" applyBorder="1"/>
    <xf numFmtId="0" fontId="10" fillId="3" borderId="5" xfId="0" applyFont="1" applyFill="1" applyBorder="1"/>
    <xf numFmtId="3" fontId="5" fillId="3" borderId="0" xfId="0" applyNumberFormat="1" applyFont="1" applyFill="1"/>
    <xf numFmtId="4" fontId="5" fillId="3" borderId="0" xfId="0" applyNumberFormat="1" applyFont="1" applyFill="1"/>
    <xf numFmtId="3" fontId="10" fillId="2" borderId="2" xfId="0" applyNumberFormat="1" applyFont="1" applyFill="1" applyBorder="1" applyAlignment="1">
      <alignment horizontal="center" vertical="center" wrapText="1"/>
    </xf>
    <xf numFmtId="3" fontId="14" fillId="2" borderId="40" xfId="0" applyNumberFormat="1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left"/>
    </xf>
    <xf numFmtId="0" fontId="5" fillId="3" borderId="17" xfId="0" applyFont="1" applyFill="1" applyBorder="1"/>
    <xf numFmtId="0" fontId="10" fillId="0" borderId="0" xfId="0" applyFont="1"/>
    <xf numFmtId="0" fontId="10" fillId="3" borderId="18" xfId="0" applyFont="1" applyFill="1" applyBorder="1" applyAlignment="1">
      <alignment wrapText="1"/>
    </xf>
    <xf numFmtId="0" fontId="13" fillId="0" borderId="0" xfId="0" applyFont="1" applyBorder="1"/>
    <xf numFmtId="0" fontId="5" fillId="0" borderId="0" xfId="0" applyFont="1" applyBorder="1"/>
    <xf numFmtId="0" fontId="13" fillId="3" borderId="17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right"/>
    </xf>
    <xf numFmtId="0" fontId="5" fillId="3" borderId="12" xfId="0" applyFont="1" applyFill="1" applyBorder="1"/>
    <xf numFmtId="0" fontId="13" fillId="3" borderId="33" xfId="0" applyFont="1" applyFill="1" applyBorder="1" applyAlignment="1">
      <alignment horizontal="left" wrapText="1"/>
    </xf>
    <xf numFmtId="0" fontId="10" fillId="3" borderId="30" xfId="0" applyFont="1" applyFill="1" applyBorder="1" applyAlignment="1">
      <alignment horizontal="right"/>
    </xf>
    <xf numFmtId="0" fontId="5" fillId="3" borderId="30" xfId="0" applyFont="1" applyFill="1" applyBorder="1"/>
    <xf numFmtId="0" fontId="13" fillId="3" borderId="34" xfId="0" applyFont="1" applyFill="1" applyBorder="1" applyAlignment="1">
      <alignment horizontal="left" wrapText="1"/>
    </xf>
    <xf numFmtId="0" fontId="10" fillId="0" borderId="12" xfId="0" applyFont="1" applyBorder="1"/>
    <xf numFmtId="0" fontId="13" fillId="0" borderId="12" xfId="0" applyFont="1" applyBorder="1"/>
    <xf numFmtId="0" fontId="11" fillId="0" borderId="0" xfId="0" applyFont="1"/>
    <xf numFmtId="3" fontId="5" fillId="0" borderId="0" xfId="0" applyNumberFormat="1" applyFont="1"/>
    <xf numFmtId="4" fontId="5" fillId="0" borderId="0" xfId="0" applyNumberFormat="1" applyFont="1"/>
    <xf numFmtId="0" fontId="19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3" fontId="10" fillId="3" borderId="0" xfId="0" applyNumberFormat="1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wrapText="1"/>
    </xf>
    <xf numFmtId="0" fontId="5" fillId="3" borderId="28" xfId="0" applyFont="1" applyFill="1" applyBorder="1"/>
    <xf numFmtId="0" fontId="20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1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3" fontId="5" fillId="2" borderId="10" xfId="0" applyNumberFormat="1" applyFont="1" applyFill="1" applyBorder="1"/>
    <xf numFmtId="0" fontId="11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/>
    </xf>
    <xf numFmtId="3" fontId="5" fillId="3" borderId="0" xfId="0" applyNumberFormat="1" applyFont="1" applyFill="1" applyBorder="1"/>
    <xf numFmtId="0" fontId="21" fillId="3" borderId="0" xfId="0" applyFont="1" applyFill="1" applyAlignment="1">
      <alignment horizontal="justify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0" fillId="2" borderId="7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left"/>
    </xf>
    <xf numFmtId="0" fontId="11" fillId="2" borderId="32" xfId="1" applyFont="1" applyFill="1" applyBorder="1" applyAlignment="1">
      <alignment horizontal="left"/>
    </xf>
    <xf numFmtId="0" fontId="0" fillId="3" borderId="0" xfId="0" applyFill="1" applyAlignment="1">
      <alignment wrapText="1"/>
    </xf>
    <xf numFmtId="0" fontId="23" fillId="0" borderId="0" xfId="0" applyFont="1" applyBorder="1"/>
    <xf numFmtId="0" fontId="12" fillId="0" borderId="0" xfId="0" applyFont="1" applyBorder="1"/>
    <xf numFmtId="0" fontId="22" fillId="0" borderId="0" xfId="0" applyFont="1"/>
    <xf numFmtId="0" fontId="13" fillId="3" borderId="0" xfId="0" applyFont="1" applyFill="1"/>
    <xf numFmtId="3" fontId="24" fillId="0" borderId="0" xfId="0" applyNumberFormat="1" applyFont="1"/>
    <xf numFmtId="0" fontId="3" fillId="3" borderId="0" xfId="0" applyFont="1" applyFill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10" fillId="0" borderId="5" xfId="0" applyFont="1" applyBorder="1"/>
    <xf numFmtId="0" fontId="13" fillId="0" borderId="5" xfId="0" applyFont="1" applyBorder="1"/>
    <xf numFmtId="3" fontId="13" fillId="0" borderId="5" xfId="0" applyNumberFormat="1" applyFont="1" applyBorder="1"/>
    <xf numFmtId="0" fontId="3" fillId="3" borderId="42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3" fillId="3" borderId="40" xfId="0" applyFont="1" applyFill="1" applyBorder="1"/>
    <xf numFmtId="3" fontId="5" fillId="3" borderId="40" xfId="0" applyNumberFormat="1" applyFont="1" applyFill="1" applyBorder="1"/>
    <xf numFmtId="4" fontId="5" fillId="3" borderId="43" xfId="0" applyNumberFormat="1" applyFont="1" applyFill="1" applyBorder="1"/>
    <xf numFmtId="0" fontId="10" fillId="3" borderId="26" xfId="0" applyFont="1" applyFill="1" applyBorder="1"/>
    <xf numFmtId="0" fontId="10" fillId="3" borderId="11" xfId="0" applyFont="1" applyFill="1" applyBorder="1"/>
    <xf numFmtId="0" fontId="10" fillId="3" borderId="31" xfId="0" applyFont="1" applyFill="1" applyBorder="1"/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25" fillId="3" borderId="0" xfId="0" applyFont="1" applyFill="1" applyAlignment="1">
      <alignment horizontal="left" wrapText="1"/>
    </xf>
    <xf numFmtId="0" fontId="11" fillId="2" borderId="45" xfId="1" applyFont="1" applyFill="1" applyBorder="1" applyAlignment="1">
      <alignment horizontal="left"/>
    </xf>
    <xf numFmtId="4" fontId="13" fillId="2" borderId="46" xfId="0" applyNumberFormat="1" applyFont="1" applyFill="1" applyBorder="1"/>
    <xf numFmtId="0" fontId="5" fillId="3" borderId="47" xfId="0" applyFont="1" applyFill="1" applyBorder="1"/>
    <xf numFmtId="4" fontId="13" fillId="3" borderId="48" xfId="0" applyNumberFormat="1" applyFont="1" applyFill="1" applyBorder="1"/>
    <xf numFmtId="0" fontId="10" fillId="3" borderId="4" xfId="0" applyFont="1" applyFill="1" applyBorder="1" applyAlignment="1">
      <alignment horizontal="left"/>
    </xf>
    <xf numFmtId="4" fontId="10" fillId="3" borderId="6" xfId="0" applyNumberFormat="1" applyFont="1" applyFill="1" applyBorder="1"/>
    <xf numFmtId="0" fontId="10" fillId="3" borderId="49" xfId="0" applyFont="1" applyFill="1" applyBorder="1"/>
    <xf numFmtId="4" fontId="10" fillId="3" borderId="50" xfId="0" applyNumberFormat="1" applyFont="1" applyFill="1" applyBorder="1"/>
    <xf numFmtId="0" fontId="5" fillId="3" borderId="4" xfId="0" applyFont="1" applyFill="1" applyBorder="1"/>
    <xf numFmtId="0" fontId="10" fillId="3" borderId="4" xfId="0" applyFont="1" applyFill="1" applyBorder="1"/>
    <xf numFmtId="0" fontId="5" fillId="3" borderId="52" xfId="0" applyFont="1" applyFill="1" applyBorder="1"/>
    <xf numFmtId="4" fontId="13" fillId="3" borderId="53" xfId="0" applyNumberFormat="1" applyFont="1" applyFill="1" applyBorder="1"/>
    <xf numFmtId="0" fontId="11" fillId="2" borderId="55" xfId="1" applyFont="1" applyFill="1" applyBorder="1" applyAlignment="1">
      <alignment horizontal="left"/>
    </xf>
    <xf numFmtId="4" fontId="13" fillId="2" borderId="54" xfId="0" applyNumberFormat="1" applyFont="1" applyFill="1" applyBorder="1"/>
    <xf numFmtId="0" fontId="5" fillId="3" borderId="56" xfId="0" applyFont="1" applyFill="1" applyBorder="1"/>
    <xf numFmtId="4" fontId="13" fillId="3" borderId="57" xfId="0" applyNumberFormat="1" applyFont="1" applyFill="1" applyBorder="1"/>
    <xf numFmtId="0" fontId="5" fillId="0" borderId="56" xfId="0" applyFont="1" applyBorder="1"/>
    <xf numFmtId="4" fontId="13" fillId="0" borderId="48" xfId="0" applyNumberFormat="1" applyFont="1" applyBorder="1"/>
    <xf numFmtId="3" fontId="12" fillId="0" borderId="0" xfId="0" applyNumberFormat="1" applyFont="1"/>
    <xf numFmtId="3" fontId="12" fillId="3" borderId="0" xfId="0" applyNumberFormat="1" applyFont="1" applyFill="1"/>
    <xf numFmtId="0" fontId="3" fillId="3" borderId="63" xfId="0" applyFont="1" applyFill="1" applyBorder="1" applyAlignment="1">
      <alignment horizontal="center"/>
    </xf>
    <xf numFmtId="0" fontId="5" fillId="3" borderId="64" xfId="0" applyFont="1" applyFill="1" applyBorder="1"/>
    <xf numFmtId="0" fontId="10" fillId="3" borderId="41" xfId="0" applyFont="1" applyFill="1" applyBorder="1" applyAlignment="1">
      <alignment horizontal="left"/>
    </xf>
    <xf numFmtId="0" fontId="10" fillId="3" borderId="41" xfId="0" applyFont="1" applyFill="1" applyBorder="1"/>
    <xf numFmtId="0" fontId="13" fillId="3" borderId="17" xfId="0" applyFont="1" applyFill="1" applyBorder="1" applyAlignment="1">
      <alignment horizontal="left" wrapText="1"/>
    </xf>
    <xf numFmtId="4" fontId="5" fillId="3" borderId="0" xfId="0" applyNumberFormat="1" applyFont="1" applyFill="1" applyAlignment="1">
      <alignment horizontal="right"/>
    </xf>
    <xf numFmtId="0" fontId="11" fillId="2" borderId="12" xfId="0" applyFont="1" applyFill="1" applyBorder="1" applyAlignment="1">
      <alignment horizontal="left"/>
    </xf>
    <xf numFmtId="164" fontId="11" fillId="2" borderId="12" xfId="0" applyNumberFormat="1" applyFont="1" applyFill="1" applyBorder="1"/>
    <xf numFmtId="0" fontId="27" fillId="0" borderId="12" xfId="0" applyFont="1" applyBorder="1"/>
    <xf numFmtId="164" fontId="27" fillId="0" borderId="12" xfId="0" applyNumberFormat="1" applyFont="1" applyBorder="1"/>
    <xf numFmtId="0" fontId="27" fillId="0" borderId="12" xfId="0" applyFont="1" applyBorder="1" applyAlignment="1">
      <alignment wrapText="1"/>
    </xf>
    <xf numFmtId="164" fontId="12" fillId="0" borderId="0" xfId="0" applyNumberFormat="1" applyFont="1"/>
    <xf numFmtId="164" fontId="23" fillId="0" borderId="0" xfId="0" applyNumberFormat="1" applyFont="1" applyBorder="1" applyAlignment="1"/>
    <xf numFmtId="164" fontId="12" fillId="0" borderId="0" xfId="0" applyNumberFormat="1" applyFont="1" applyBorder="1" applyAlignment="1"/>
    <xf numFmtId="0" fontId="17" fillId="0" borderId="0" xfId="0" applyFont="1"/>
    <xf numFmtId="3" fontId="14" fillId="2" borderId="2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28" fillId="3" borderId="0" xfId="0" applyFont="1" applyFill="1" applyBorder="1" applyAlignment="1">
      <alignment horizontal="justify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29" fillId="0" borderId="0" xfId="0" applyFont="1" applyAlignment="1">
      <alignment horizontal="center"/>
    </xf>
    <xf numFmtId="0" fontId="24" fillId="0" borderId="0" xfId="0" applyFont="1"/>
    <xf numFmtId="0" fontId="30" fillId="3" borderId="0" xfId="0" applyFont="1" applyFill="1" applyAlignment="1">
      <alignment horizontal="left"/>
    </xf>
    <xf numFmtId="0" fontId="12" fillId="3" borderId="0" xfId="0" applyFont="1" applyFill="1" applyAlignment="1">
      <alignment horizontal="justify" vertical="justify" wrapText="1"/>
    </xf>
    <xf numFmtId="0" fontId="24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12" fillId="3" borderId="0" xfId="0" applyFont="1" applyFill="1" applyAlignment="1">
      <alignment horizontal="justify" wrapText="1"/>
    </xf>
    <xf numFmtId="0" fontId="26" fillId="3" borderId="0" xfId="0" applyFont="1" applyFill="1" applyAlignment="1">
      <alignment horizontal="justify" wrapText="1"/>
    </xf>
    <xf numFmtId="0" fontId="12" fillId="0" borderId="0" xfId="0" applyFont="1" applyAlignment="1">
      <alignment horizontal="center"/>
    </xf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3" fontId="32" fillId="0" borderId="0" xfId="0" applyNumberFormat="1" applyFont="1"/>
    <xf numFmtId="3" fontId="10" fillId="0" borderId="10" xfId="0" applyNumberFormat="1" applyFont="1" applyBorder="1"/>
    <xf numFmtId="0" fontId="0" fillId="3" borderId="0" xfId="0" applyFill="1" applyAlignment="1">
      <alignment wrapText="1"/>
    </xf>
    <xf numFmtId="0" fontId="27" fillId="3" borderId="12" xfId="0" applyFont="1" applyFill="1" applyBorder="1" applyAlignment="1">
      <alignment horizontal="left"/>
    </xf>
    <xf numFmtId="164" fontId="27" fillId="3" borderId="12" xfId="0" applyNumberFormat="1" applyFont="1" applyFill="1" applyBorder="1"/>
    <xf numFmtId="164" fontId="10" fillId="0" borderId="0" xfId="0" applyNumberFormat="1" applyFont="1"/>
    <xf numFmtId="0" fontId="3" fillId="3" borderId="65" xfId="0" applyFont="1" applyFill="1" applyBorder="1" applyAlignment="1">
      <alignment horizontal="center"/>
    </xf>
    <xf numFmtId="0" fontId="3" fillId="3" borderId="63" xfId="0" applyFont="1" applyFill="1" applyBorder="1"/>
    <xf numFmtId="3" fontId="5" fillId="3" borderId="63" xfId="0" applyNumberFormat="1" applyFont="1" applyFill="1" applyBorder="1"/>
    <xf numFmtId="0" fontId="13" fillId="0" borderId="11" xfId="0" applyFont="1" applyBorder="1" applyAlignment="1">
      <alignment wrapText="1"/>
    </xf>
    <xf numFmtId="0" fontId="24" fillId="2" borderId="19" xfId="1" applyFont="1" applyFill="1" applyBorder="1" applyAlignment="1">
      <alignment horizontal="left"/>
    </xf>
    <xf numFmtId="0" fontId="22" fillId="2" borderId="13" xfId="1" applyFont="1" applyFill="1" applyBorder="1"/>
    <xf numFmtId="3" fontId="24" fillId="3" borderId="0" xfId="1" applyNumberFormat="1" applyFont="1" applyFill="1"/>
    <xf numFmtId="0" fontId="24" fillId="3" borderId="0" xfId="1" applyFont="1" applyFill="1"/>
    <xf numFmtId="0" fontId="23" fillId="0" borderId="0" xfId="0" applyFont="1"/>
    <xf numFmtId="0" fontId="22" fillId="0" borderId="0" xfId="0" applyFont="1" applyBorder="1"/>
    <xf numFmtId="164" fontId="5" fillId="0" borderId="10" xfId="0" applyNumberFormat="1" applyFont="1" applyBorder="1"/>
    <xf numFmtId="0" fontId="10" fillId="3" borderId="17" xfId="0" applyFont="1" applyFill="1" applyBorder="1" applyAlignment="1">
      <alignment horizontal="right"/>
    </xf>
    <xf numFmtId="164" fontId="10" fillId="0" borderId="10" xfId="0" applyNumberFormat="1" applyFont="1" applyBorder="1"/>
    <xf numFmtId="0" fontId="27" fillId="3" borderId="12" xfId="0" applyFont="1" applyFill="1" applyBorder="1"/>
    <xf numFmtId="4" fontId="10" fillId="0" borderId="10" xfId="0" applyNumberFormat="1" applyFont="1" applyBorder="1"/>
    <xf numFmtId="0" fontId="32" fillId="0" borderId="0" xfId="0" applyFont="1"/>
    <xf numFmtId="164" fontId="10" fillId="3" borderId="0" xfId="0" applyNumberFormat="1" applyFont="1" applyFill="1"/>
    <xf numFmtId="0" fontId="27" fillId="3" borderId="12" xfId="0" applyFont="1" applyFill="1" applyBorder="1" applyAlignment="1">
      <alignment wrapText="1"/>
    </xf>
    <xf numFmtId="164" fontId="10" fillId="3" borderId="10" xfId="0" applyNumberFormat="1" applyFont="1" applyFill="1" applyBorder="1"/>
    <xf numFmtId="0" fontId="5" fillId="3" borderId="41" xfId="0" applyFont="1" applyFill="1" applyBorder="1" applyAlignment="1">
      <alignment horizontal="center"/>
    </xf>
    <xf numFmtId="4" fontId="13" fillId="0" borderId="57" xfId="0" applyNumberFormat="1" applyFont="1" applyBorder="1"/>
    <xf numFmtId="0" fontId="12" fillId="0" borderId="34" xfId="0" applyNumberFormat="1" applyFont="1" applyBorder="1"/>
    <xf numFmtId="0" fontId="12" fillId="0" borderId="25" xfId="0" applyNumberFormat="1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 applyBorder="1" applyAlignment="1"/>
    <xf numFmtId="0" fontId="27" fillId="0" borderId="12" xfId="0" applyFont="1" applyBorder="1" applyAlignment="1">
      <alignment horizontal="left"/>
    </xf>
    <xf numFmtId="164" fontId="13" fillId="0" borderId="0" xfId="0" applyNumberFormat="1" applyFont="1" applyBorder="1" applyAlignment="1"/>
    <xf numFmtId="164" fontId="3" fillId="0" borderId="0" xfId="0" applyNumberFormat="1" applyFont="1"/>
    <xf numFmtId="0" fontId="11" fillId="2" borderId="12" xfId="0" applyFont="1" applyFill="1" applyBorder="1"/>
    <xf numFmtId="164" fontId="3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164" fontId="3" fillId="3" borderId="0" xfId="0" applyNumberFormat="1" applyFont="1" applyFill="1"/>
    <xf numFmtId="4" fontId="14" fillId="2" borderId="3" xfId="1" applyNumberFormat="1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0" fontId="5" fillId="0" borderId="52" xfId="0" applyFont="1" applyBorder="1"/>
    <xf numFmtId="0" fontId="5" fillId="0" borderId="51" xfId="0" applyFont="1" applyBorder="1"/>
    <xf numFmtId="164" fontId="10" fillId="4" borderId="10" xfId="0" applyNumberFormat="1" applyFont="1" applyFill="1" applyBorder="1"/>
    <xf numFmtId="3" fontId="3" fillId="3" borderId="5" xfId="0" applyNumberFormat="1" applyFont="1" applyFill="1" applyBorder="1"/>
    <xf numFmtId="164" fontId="13" fillId="3" borderId="0" xfId="0" applyNumberFormat="1" applyFont="1" applyFill="1" applyBorder="1" applyAlignment="1"/>
    <xf numFmtId="164" fontId="18" fillId="3" borderId="0" xfId="0" applyNumberFormat="1" applyFont="1" applyFill="1" applyBorder="1" applyAlignment="1"/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3" fontId="22" fillId="0" borderId="0" xfId="0" applyNumberFormat="1" applyFont="1"/>
    <xf numFmtId="3" fontId="22" fillId="0" borderId="0" xfId="0" applyNumberFormat="1" applyFont="1" applyAlignment="1">
      <alignment horizontal="center"/>
    </xf>
    <xf numFmtId="0" fontId="33" fillId="0" borderId="0" xfId="0" applyFont="1"/>
    <xf numFmtId="3" fontId="12" fillId="2" borderId="10" xfId="0" applyNumberFormat="1" applyFont="1" applyFill="1" applyBorder="1"/>
    <xf numFmtId="164" fontId="24" fillId="3" borderId="0" xfId="0" applyNumberFormat="1" applyFont="1" applyFill="1" applyBorder="1" applyAlignment="1"/>
    <xf numFmtId="164" fontId="31" fillId="3" borderId="0" xfId="0" applyNumberFormat="1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3" fontId="12" fillId="3" borderId="0" xfId="0" applyNumberFormat="1" applyFont="1" applyFill="1" applyBorder="1"/>
    <xf numFmtId="4" fontId="10" fillId="0" borderId="0" xfId="0" applyNumberFormat="1" applyFont="1"/>
    <xf numFmtId="0" fontId="12" fillId="3" borderId="17" xfId="0" applyFont="1" applyFill="1" applyBorder="1"/>
    <xf numFmtId="0" fontId="22" fillId="3" borderId="5" xfId="0" applyFont="1" applyFill="1" applyBorder="1"/>
    <xf numFmtId="0" fontId="22" fillId="3" borderId="18" xfId="0" applyFont="1" applyFill="1" applyBorder="1"/>
    <xf numFmtId="4" fontId="22" fillId="3" borderId="44" xfId="0" applyNumberFormat="1" applyFont="1" applyFill="1" applyBorder="1"/>
    <xf numFmtId="0" fontId="34" fillId="0" borderId="0" xfId="0" applyFont="1" applyBorder="1"/>
    <xf numFmtId="0" fontId="12" fillId="3" borderId="5" xfId="0" applyFont="1" applyFill="1" applyBorder="1"/>
    <xf numFmtId="0" fontId="23" fillId="3" borderId="12" xfId="0" applyNumberFormat="1" applyFont="1" applyFill="1" applyBorder="1"/>
    <xf numFmtId="0" fontId="22" fillId="2" borderId="13" xfId="1" applyFont="1" applyFill="1" applyBorder="1" applyAlignment="1"/>
    <xf numFmtId="4" fontId="12" fillId="0" borderId="0" xfId="0" applyNumberFormat="1" applyFont="1"/>
    <xf numFmtId="3" fontId="33" fillId="0" borderId="0" xfId="0" applyNumberFormat="1" applyFont="1"/>
    <xf numFmtId="9" fontId="24" fillId="0" borderId="0" xfId="0" applyNumberFormat="1" applyFont="1"/>
    <xf numFmtId="164" fontId="12" fillId="3" borderId="0" xfId="0" applyNumberFormat="1" applyFont="1" applyFill="1"/>
    <xf numFmtId="0" fontId="12" fillId="2" borderId="34" xfId="0" applyFont="1" applyFill="1" applyBorder="1" applyAlignment="1">
      <alignment horizontal="center"/>
    </xf>
    <xf numFmtId="0" fontId="12" fillId="2" borderId="34" xfId="0" applyFont="1" applyFill="1" applyBorder="1"/>
    <xf numFmtId="3" fontId="12" fillId="2" borderId="34" xfId="0" applyNumberFormat="1" applyFont="1" applyFill="1" applyBorder="1"/>
    <xf numFmtId="3" fontId="11" fillId="0" borderId="0" xfId="0" applyNumberFormat="1" applyFont="1"/>
    <xf numFmtId="0" fontId="5" fillId="3" borderId="58" xfId="0" applyFont="1" applyFill="1" applyBorder="1"/>
    <xf numFmtId="0" fontId="13" fillId="3" borderId="22" xfId="0" applyFont="1" applyFill="1" applyBorder="1" applyAlignment="1">
      <alignment wrapText="1"/>
    </xf>
    <xf numFmtId="0" fontId="10" fillId="3" borderId="22" xfId="0" applyFont="1" applyFill="1" applyBorder="1"/>
    <xf numFmtId="0" fontId="13" fillId="3" borderId="22" xfId="0" applyFont="1" applyFill="1" applyBorder="1"/>
    <xf numFmtId="3" fontId="13" fillId="3" borderId="22" xfId="0" applyNumberFormat="1" applyFont="1" applyFill="1" applyBorder="1"/>
    <xf numFmtId="0" fontId="12" fillId="2" borderId="10" xfId="0" applyFont="1" applyFill="1" applyBorder="1" applyAlignment="1">
      <alignment horizontal="center"/>
    </xf>
    <xf numFmtId="0" fontId="12" fillId="2" borderId="10" xfId="0" applyFont="1" applyFill="1" applyBorder="1"/>
    <xf numFmtId="164" fontId="22" fillId="3" borderId="0" xfId="0" applyNumberFormat="1" applyFont="1" applyFill="1"/>
    <xf numFmtId="164" fontId="22" fillId="0" borderId="0" xfId="0" applyNumberFormat="1" applyFont="1"/>
    <xf numFmtId="0" fontId="24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0" fontId="5" fillId="3" borderId="0" xfId="0" applyFont="1" applyFill="1" applyAlignment="1">
      <alignment horizontal="left" wrapText="1"/>
    </xf>
    <xf numFmtId="164" fontId="24" fillId="3" borderId="0" xfId="0" applyNumberFormat="1" applyFont="1" applyFill="1" applyBorder="1" applyAlignment="1"/>
    <xf numFmtId="164" fontId="31" fillId="3" borderId="0" xfId="0" applyNumberFormat="1" applyFont="1" applyFill="1" applyBorder="1" applyAlignment="1"/>
    <xf numFmtId="0" fontId="5" fillId="3" borderId="49" xfId="0" applyFont="1" applyFill="1" applyBorder="1"/>
    <xf numFmtId="0" fontId="13" fillId="3" borderId="0" xfId="0" applyFont="1" applyFill="1" applyBorder="1" applyAlignment="1">
      <alignment wrapText="1"/>
    </xf>
    <xf numFmtId="0" fontId="35" fillId="3" borderId="5" xfId="0" applyFont="1" applyFill="1" applyBorder="1"/>
    <xf numFmtId="0" fontId="10" fillId="3" borderId="18" xfId="0" applyFont="1" applyFill="1" applyBorder="1"/>
    <xf numFmtId="3" fontId="13" fillId="3" borderId="5" xfId="0" applyNumberFormat="1" applyFont="1" applyFill="1" applyBorder="1"/>
    <xf numFmtId="4" fontId="13" fillId="3" borderId="6" xfId="0" applyNumberFormat="1" applyFont="1" applyFill="1" applyBorder="1"/>
    <xf numFmtId="0" fontId="10" fillId="3" borderId="5" xfId="0" applyFont="1" applyFill="1" applyBorder="1" applyAlignment="1">
      <alignment horizontal="left"/>
    </xf>
    <xf numFmtId="0" fontId="13" fillId="3" borderId="26" xfId="0" applyFont="1" applyFill="1" applyBorder="1" applyAlignment="1">
      <alignment horizontal="left" wrapText="1"/>
    </xf>
    <xf numFmtId="0" fontId="10" fillId="3" borderId="18" xfId="0" applyFont="1" applyFill="1" applyBorder="1" applyAlignment="1">
      <alignment horizontal="right"/>
    </xf>
    <xf numFmtId="0" fontId="5" fillId="3" borderId="18" xfId="0" applyFont="1" applyFill="1" applyBorder="1"/>
    <xf numFmtId="3" fontId="13" fillId="3" borderId="18" xfId="0" applyNumberFormat="1" applyFont="1" applyFill="1" applyBorder="1"/>
    <xf numFmtId="4" fontId="13" fillId="3" borderId="50" xfId="0" applyNumberFormat="1" applyFont="1" applyFill="1" applyBorder="1"/>
    <xf numFmtId="0" fontId="35" fillId="0" borderId="0" xfId="0" applyFont="1" applyBorder="1"/>
    <xf numFmtId="0" fontId="10" fillId="3" borderId="26" xfId="0" applyFont="1" applyFill="1" applyBorder="1" applyAlignment="1">
      <alignment horizontal="left" wrapText="1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13" fillId="3" borderId="34" xfId="0" applyFont="1" applyFill="1" applyBorder="1" applyAlignment="1">
      <alignment horizontal="left"/>
    </xf>
    <xf numFmtId="0" fontId="13" fillId="3" borderId="35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right"/>
    </xf>
    <xf numFmtId="0" fontId="10" fillId="3" borderId="11" xfId="0" applyFont="1" applyFill="1" applyBorder="1" applyAlignment="1">
      <alignment horizontal="left" wrapText="1"/>
    </xf>
    <xf numFmtId="3" fontId="35" fillId="3" borderId="5" xfId="0" applyNumberFormat="1" applyFont="1" applyFill="1" applyBorder="1"/>
    <xf numFmtId="0" fontId="10" fillId="0" borderId="0" xfId="0" applyFont="1" applyBorder="1"/>
    <xf numFmtId="0" fontId="10" fillId="3" borderId="31" xfId="0" applyFont="1" applyFill="1" applyBorder="1" applyAlignment="1">
      <alignment horizontal="left" wrapText="1"/>
    </xf>
    <xf numFmtId="3" fontId="35" fillId="3" borderId="18" xfId="0" applyNumberFormat="1" applyFont="1" applyFill="1" applyBorder="1"/>
    <xf numFmtId="0" fontId="1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3" fontId="4" fillId="0" borderId="0" xfId="0" applyNumberFormat="1" applyFont="1"/>
    <xf numFmtId="0" fontId="36" fillId="2" borderId="1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3" fontId="36" fillId="2" borderId="2" xfId="0" applyNumberFormat="1" applyFont="1" applyFill="1" applyBorder="1" applyAlignment="1">
      <alignment horizontal="center" wrapText="1"/>
    </xf>
    <xf numFmtId="4" fontId="36" fillId="2" borderId="3" xfId="1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164" fontId="3" fillId="0" borderId="10" xfId="0" applyNumberFormat="1" applyFont="1" applyBorder="1"/>
    <xf numFmtId="0" fontId="6" fillId="2" borderId="45" xfId="1" applyFont="1" applyFill="1" applyBorder="1" applyAlignment="1">
      <alignment horizontal="left"/>
    </xf>
    <xf numFmtId="0" fontId="6" fillId="2" borderId="19" xfId="1" applyFont="1" applyFill="1" applyBorder="1" applyAlignment="1">
      <alignment horizontal="left"/>
    </xf>
    <xf numFmtId="0" fontId="4" fillId="2" borderId="13" xfId="1" applyFont="1" applyFill="1" applyBorder="1"/>
    <xf numFmtId="3" fontId="6" fillId="2" borderId="13" xfId="1" applyNumberFormat="1" applyFont="1" applyFill="1" applyBorder="1"/>
    <xf numFmtId="4" fontId="7" fillId="2" borderId="46" xfId="0" applyNumberFormat="1" applyFont="1" applyFill="1" applyBorder="1"/>
    <xf numFmtId="3" fontId="6" fillId="3" borderId="0" xfId="1" applyNumberFormat="1" applyFont="1" applyFill="1"/>
    <xf numFmtId="0" fontId="3" fillId="3" borderId="52" xfId="0" applyFont="1" applyFill="1" applyBorder="1"/>
    <xf numFmtId="0" fontId="7" fillId="3" borderId="30" xfId="0" applyFont="1" applyFill="1" applyBorder="1" applyAlignment="1">
      <alignment wrapText="1"/>
    </xf>
    <xf numFmtId="0" fontId="4" fillId="3" borderId="30" xfId="0" applyFont="1" applyFill="1" applyBorder="1"/>
    <xf numFmtId="0" fontId="7" fillId="3" borderId="30" xfId="0" applyFont="1" applyFill="1" applyBorder="1"/>
    <xf numFmtId="3" fontId="7" fillId="3" borderId="30" xfId="0" applyNumberFormat="1" applyFont="1" applyFill="1" applyBorder="1"/>
    <xf numFmtId="4" fontId="7" fillId="3" borderId="53" xfId="0" applyNumberFormat="1" applyFont="1" applyFill="1" applyBorder="1"/>
    <xf numFmtId="0" fontId="7" fillId="0" borderId="0" xfId="0" applyFont="1"/>
    <xf numFmtId="0" fontId="3" fillId="3" borderId="47" xfId="0" applyFont="1" applyFill="1" applyBorder="1"/>
    <xf numFmtId="0" fontId="7" fillId="3" borderId="17" xfId="0" applyFont="1" applyFill="1" applyBorder="1" applyAlignment="1">
      <alignment wrapText="1"/>
    </xf>
    <xf numFmtId="0" fontId="4" fillId="3" borderId="17" xfId="0" applyFont="1" applyFill="1" applyBorder="1"/>
    <xf numFmtId="0" fontId="7" fillId="3" borderId="17" xfId="0" applyFont="1" applyFill="1" applyBorder="1"/>
    <xf numFmtId="3" fontId="7" fillId="3" borderId="17" xfId="0" applyNumberFormat="1" applyFont="1" applyFill="1" applyBorder="1"/>
    <xf numFmtId="3" fontId="7" fillId="3" borderId="17" xfId="0" applyNumberFormat="1" applyFont="1" applyFill="1" applyBorder="1" applyAlignment="1">
      <alignment horizontal="right"/>
    </xf>
    <xf numFmtId="4" fontId="7" fillId="3" borderId="48" xfId="0" applyNumberFormat="1" applyFont="1" applyFill="1" applyBorder="1"/>
    <xf numFmtId="0" fontId="4" fillId="3" borderId="4" xfId="0" applyFont="1" applyFill="1" applyBorder="1"/>
    <xf numFmtId="0" fontId="4" fillId="3" borderId="0" xfId="0" applyFont="1" applyFill="1" applyBorder="1" applyAlignment="1">
      <alignment wrapText="1"/>
    </xf>
    <xf numFmtId="0" fontId="4" fillId="3" borderId="5" xfId="0" applyFont="1" applyFill="1" applyBorder="1"/>
    <xf numFmtId="3" fontId="4" fillId="3" borderId="5" xfId="0" applyNumberFormat="1" applyFont="1" applyFill="1" applyBorder="1"/>
    <xf numFmtId="4" fontId="4" fillId="3" borderId="6" xfId="0" applyNumberFormat="1" applyFont="1" applyFill="1" applyBorder="1"/>
    <xf numFmtId="0" fontId="7" fillId="3" borderId="25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/>
    </xf>
    <xf numFmtId="0" fontId="3" fillId="3" borderId="17" xfId="0" applyFont="1" applyFill="1" applyBorder="1"/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wrapText="1"/>
    </xf>
    <xf numFmtId="0" fontId="4" fillId="3" borderId="49" xfId="0" applyFont="1" applyFill="1" applyBorder="1"/>
    <xf numFmtId="0" fontId="4" fillId="3" borderId="26" xfId="0" applyFont="1" applyFill="1" applyBorder="1" applyAlignment="1">
      <alignment wrapText="1"/>
    </xf>
    <xf numFmtId="0" fontId="4" fillId="3" borderId="18" xfId="0" applyFont="1" applyFill="1" applyBorder="1" applyAlignment="1">
      <alignment wrapText="1"/>
    </xf>
    <xf numFmtId="0" fontId="4" fillId="3" borderId="18" xfId="0" applyFont="1" applyFill="1" applyBorder="1"/>
    <xf numFmtId="3" fontId="4" fillId="3" borderId="18" xfId="0" applyNumberFormat="1" applyFont="1" applyFill="1" applyBorder="1"/>
    <xf numFmtId="4" fontId="4" fillId="3" borderId="50" xfId="0" applyNumberFormat="1" applyFont="1" applyFill="1" applyBorder="1"/>
    <xf numFmtId="0" fontId="4" fillId="3" borderId="51" xfId="0" applyFont="1" applyFill="1" applyBorder="1"/>
    <xf numFmtId="0" fontId="4" fillId="3" borderId="27" xfId="0" applyFont="1" applyFill="1" applyBorder="1" applyAlignment="1">
      <alignment wrapText="1"/>
    </xf>
    <xf numFmtId="0" fontId="4" fillId="3" borderId="27" xfId="0" applyFont="1" applyFill="1" applyBorder="1"/>
    <xf numFmtId="3" fontId="4" fillId="3" borderId="27" xfId="0" applyNumberFormat="1" applyFont="1" applyFill="1" applyBorder="1"/>
    <xf numFmtId="4" fontId="4" fillId="3" borderId="54" xfId="0" applyNumberFormat="1" applyFont="1" applyFill="1" applyBorder="1"/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24" fillId="3" borderId="0" xfId="0" applyNumberFormat="1" applyFont="1" applyFill="1" applyBorder="1" applyAlignment="1"/>
    <xf numFmtId="164" fontId="31" fillId="3" borderId="0" xfId="0" applyNumberFormat="1" applyFont="1" applyFill="1" applyBorder="1" applyAlignment="1"/>
    <xf numFmtId="0" fontId="11" fillId="2" borderId="61" xfId="1" applyFont="1" applyFill="1" applyBorder="1" applyAlignment="1"/>
    <xf numFmtId="0" fontId="11" fillId="2" borderId="13" xfId="1" applyFont="1" applyFill="1" applyBorder="1" applyAlignment="1"/>
    <xf numFmtId="0" fontId="10" fillId="3" borderId="51" xfId="0" applyFont="1" applyFill="1" applyBorder="1"/>
    <xf numFmtId="0" fontId="11" fillId="2" borderId="61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wrapText="1"/>
    </xf>
    <xf numFmtId="0" fontId="10" fillId="3" borderId="17" xfId="0" applyFont="1" applyFill="1" applyBorder="1"/>
    <xf numFmtId="0" fontId="13" fillId="3" borderId="17" xfId="0" applyFont="1" applyFill="1" applyBorder="1"/>
    <xf numFmtId="0" fontId="10" fillId="3" borderId="27" xfId="0" applyFont="1" applyFill="1" applyBorder="1" applyAlignment="1">
      <alignment wrapText="1"/>
    </xf>
    <xf numFmtId="0" fontId="10" fillId="3" borderId="27" xfId="0" applyFont="1" applyFill="1" applyBorder="1"/>
    <xf numFmtId="3" fontId="10" fillId="3" borderId="27" xfId="0" applyNumberFormat="1" applyFont="1" applyFill="1" applyBorder="1"/>
    <xf numFmtId="3" fontId="11" fillId="2" borderId="13" xfId="0" applyNumberFormat="1" applyFont="1" applyFill="1" applyBorder="1"/>
    <xf numFmtId="4" fontId="11" fillId="2" borderId="46" xfId="0" applyNumberFormat="1" applyFont="1" applyFill="1" applyBorder="1"/>
    <xf numFmtId="0" fontId="11" fillId="2" borderId="59" xfId="1" applyFont="1" applyFill="1" applyBorder="1" applyAlignment="1"/>
    <xf numFmtId="0" fontId="11" fillId="2" borderId="15" xfId="1" applyFont="1" applyFill="1" applyBorder="1" applyAlignment="1"/>
    <xf numFmtId="0" fontId="10" fillId="2" borderId="15" xfId="1" applyFont="1" applyFill="1" applyBorder="1" applyAlignment="1"/>
    <xf numFmtId="0" fontId="5" fillId="3" borderId="42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3" borderId="40" xfId="0" applyFont="1" applyFill="1" applyBorder="1"/>
    <xf numFmtId="0" fontId="5" fillId="0" borderId="10" xfId="0" applyFont="1" applyBorder="1"/>
    <xf numFmtId="0" fontId="5" fillId="3" borderId="56" xfId="0" applyNumberFormat="1" applyFont="1" applyFill="1" applyBorder="1"/>
    <xf numFmtId="0" fontId="13" fillId="3" borderId="12" xfId="0" applyNumberFormat="1" applyFont="1" applyFill="1" applyBorder="1"/>
    <xf numFmtId="0" fontId="10" fillId="3" borderId="12" xfId="0" applyNumberFormat="1" applyFont="1" applyFill="1" applyBorder="1"/>
    <xf numFmtId="2" fontId="13" fillId="3" borderId="57" xfId="0" applyNumberFormat="1" applyFont="1" applyFill="1" applyBorder="1"/>
    <xf numFmtId="3" fontId="11" fillId="2" borderId="15" xfId="0" applyNumberFormat="1" applyFont="1" applyFill="1" applyBorder="1"/>
    <xf numFmtId="4" fontId="13" fillId="2" borderId="60" xfId="0" applyNumberFormat="1" applyFont="1" applyFill="1" applyBorder="1"/>
    <xf numFmtId="0" fontId="11" fillId="2" borderId="39" xfId="1" applyFont="1" applyFill="1" applyBorder="1" applyAlignment="1">
      <alignment horizontal="left"/>
    </xf>
    <xf numFmtId="0" fontId="11" fillId="2" borderId="38" xfId="1" applyFont="1" applyFill="1" applyBorder="1" applyAlignment="1">
      <alignment horizontal="left"/>
    </xf>
    <xf numFmtId="0" fontId="11" fillId="2" borderId="15" xfId="1" applyFont="1" applyFill="1" applyBorder="1"/>
    <xf numFmtId="0" fontId="5" fillId="3" borderId="24" xfId="0" applyFont="1" applyFill="1" applyBorder="1"/>
    <xf numFmtId="0" fontId="13" fillId="3" borderId="12" xfId="0" applyFont="1" applyFill="1" applyBorder="1" applyAlignment="1">
      <alignment wrapText="1"/>
    </xf>
    <xf numFmtId="0" fontId="10" fillId="3" borderId="12" xfId="0" applyFont="1" applyFill="1" applyBorder="1"/>
    <xf numFmtId="0" fontId="13" fillId="0" borderId="21" xfId="0" applyFont="1" applyBorder="1"/>
    <xf numFmtId="0" fontId="13" fillId="0" borderId="22" xfId="0" applyFont="1" applyBorder="1"/>
    <xf numFmtId="0" fontId="10" fillId="0" borderId="22" xfId="0" applyFont="1" applyBorder="1" applyAlignment="1">
      <alignment horizontal="right"/>
    </xf>
    <xf numFmtId="0" fontId="11" fillId="2" borderId="29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0" fontId="5" fillId="3" borderId="11" xfId="0" applyFont="1" applyFill="1" applyBorder="1" applyAlignment="1">
      <alignment wrapText="1"/>
    </xf>
    <xf numFmtId="0" fontId="5" fillId="3" borderId="62" xfId="0" applyFont="1" applyFill="1" applyBorder="1"/>
    <xf numFmtId="3" fontId="5" fillId="3" borderId="62" xfId="0" applyNumberFormat="1" applyFont="1" applyFill="1" applyBorder="1"/>
    <xf numFmtId="4" fontId="5" fillId="3" borderId="62" xfId="0" applyNumberFormat="1" applyFont="1" applyFill="1" applyBorder="1"/>
    <xf numFmtId="3" fontId="11" fillId="2" borderId="15" xfId="1" applyNumberFormat="1" applyFont="1" applyFill="1" applyBorder="1"/>
    <xf numFmtId="4" fontId="13" fillId="2" borderId="16" xfId="0" applyNumberFormat="1" applyFont="1" applyFill="1" applyBorder="1"/>
    <xf numFmtId="0" fontId="11" fillId="3" borderId="0" xfId="1" applyFont="1" applyFill="1"/>
    <xf numFmtId="0" fontId="13" fillId="3" borderId="12" xfId="0" applyFont="1" applyFill="1" applyBorder="1"/>
    <xf numFmtId="4" fontId="13" fillId="3" borderId="20" xfId="0" applyNumberFormat="1" applyFont="1" applyFill="1" applyBorder="1"/>
    <xf numFmtId="3" fontId="13" fillId="0" borderId="22" xfId="0" applyNumberFormat="1" applyFont="1" applyBorder="1"/>
    <xf numFmtId="4" fontId="13" fillId="0" borderId="23" xfId="0" applyNumberFormat="1" applyFont="1" applyBorder="1"/>
    <xf numFmtId="0" fontId="13" fillId="0" borderId="0" xfId="0" applyFont="1"/>
    <xf numFmtId="4" fontId="11" fillId="2" borderId="14" xfId="0" applyNumberFormat="1" applyFont="1" applyFill="1" applyBorder="1"/>
    <xf numFmtId="3" fontId="5" fillId="0" borderId="0" xfId="0" applyNumberFormat="1" applyFont="1" applyBorder="1"/>
    <xf numFmtId="4" fontId="5" fillId="0" borderId="0" xfId="0" applyNumberFormat="1" applyFont="1" applyBorder="1"/>
    <xf numFmtId="0" fontId="13" fillId="3" borderId="11" xfId="0" applyFont="1" applyFill="1" applyBorder="1" applyAlignment="1">
      <alignment wrapText="1"/>
    </xf>
    <xf numFmtId="0" fontId="5" fillId="3" borderId="69" xfId="0" applyFont="1" applyFill="1" applyBorder="1"/>
    <xf numFmtId="0" fontId="13" fillId="3" borderId="70" xfId="0" applyFont="1" applyFill="1" applyBorder="1" applyAlignment="1">
      <alignment wrapText="1"/>
    </xf>
    <xf numFmtId="0" fontId="10" fillId="3" borderId="71" xfId="0" applyFont="1" applyFill="1" applyBorder="1" applyAlignment="1">
      <alignment horizontal="right"/>
    </xf>
    <xf numFmtId="0" fontId="5" fillId="3" borderId="71" xfId="0" applyFont="1" applyFill="1" applyBorder="1"/>
    <xf numFmtId="3" fontId="13" fillId="3" borderId="71" xfId="0" applyNumberFormat="1" applyFont="1" applyFill="1" applyBorder="1"/>
    <xf numFmtId="4" fontId="13" fillId="3" borderId="72" xfId="0" applyNumberFormat="1" applyFont="1" applyFill="1" applyBorder="1"/>
    <xf numFmtId="0" fontId="10" fillId="3" borderId="26" xfId="0" applyFont="1" applyFill="1" applyBorder="1" applyAlignment="1">
      <alignment wrapText="1"/>
    </xf>
    <xf numFmtId="0" fontId="5" fillId="3" borderId="41" xfId="0" applyFont="1" applyFill="1" applyBorder="1" applyAlignment="1">
      <alignment horizontal="center" wrapText="1"/>
    </xf>
    <xf numFmtId="0" fontId="5" fillId="3" borderId="63" xfId="0" applyFont="1" applyFill="1" applyBorder="1" applyAlignment="1">
      <alignment horizontal="center"/>
    </xf>
    <xf numFmtId="0" fontId="10" fillId="3" borderId="11" xfId="0" applyFont="1" applyFill="1" applyBorder="1" applyAlignment="1">
      <alignment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Border="1"/>
    <xf numFmtId="0" fontId="5" fillId="3" borderId="4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vertical="center"/>
    </xf>
    <xf numFmtId="4" fontId="5" fillId="3" borderId="6" xfId="0" applyNumberFormat="1" applyFont="1" applyFill="1" applyBorder="1" applyAlignment="1">
      <alignment vertical="center"/>
    </xf>
    <xf numFmtId="164" fontId="5" fillId="3" borderId="0" xfId="0" applyNumberFormat="1" applyFont="1" applyFill="1"/>
    <xf numFmtId="0" fontId="14" fillId="2" borderId="36" xfId="1" applyFont="1" applyFill="1" applyBorder="1" applyAlignment="1">
      <alignment horizontal="center"/>
    </xf>
    <xf numFmtId="0" fontId="14" fillId="2" borderId="37" xfId="1" applyFont="1" applyFill="1" applyBorder="1" applyAlignment="1">
      <alignment horizontal="center"/>
    </xf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164" fontId="3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164" fontId="7" fillId="3" borderId="0" xfId="0" applyNumberFormat="1" applyFont="1" applyFill="1" applyBorder="1" applyAlignment="1"/>
    <xf numFmtId="164" fontId="9" fillId="3" borderId="0" xfId="0" applyNumberFormat="1" applyFont="1" applyFill="1" applyBorder="1" applyAlignment="1"/>
    <xf numFmtId="0" fontId="2" fillId="3" borderId="0" xfId="0" applyFont="1" applyFill="1" applyAlignment="1">
      <alignment horizontal="left" wrapText="1"/>
    </xf>
    <xf numFmtId="0" fontId="0" fillId="3" borderId="0" xfId="0" applyFill="1" applyAlignment="1">
      <alignment wrapText="1"/>
    </xf>
    <xf numFmtId="3" fontId="2" fillId="3" borderId="0" xfId="0" applyNumberFormat="1" applyFont="1" applyFill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164" fontId="6" fillId="2" borderId="10" xfId="0" applyNumberFormat="1" applyFont="1" applyFill="1" applyBorder="1" applyAlignment="1">
      <alignment horizontal="right"/>
    </xf>
    <xf numFmtId="0" fontId="6" fillId="2" borderId="10" xfId="0" applyFont="1" applyFill="1" applyBorder="1" applyAlignment="1">
      <alignment horizontal="left" wrapText="1"/>
    </xf>
    <xf numFmtId="0" fontId="0" fillId="2" borderId="10" xfId="0" applyFill="1" applyBorder="1" applyAlignment="1">
      <alignment wrapText="1"/>
    </xf>
    <xf numFmtId="0" fontId="11" fillId="2" borderId="7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7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0" fillId="2" borderId="10" xfId="0" applyFont="1" applyFill="1" applyBorder="1" applyAlignment="1">
      <alignment wrapText="1"/>
    </xf>
    <xf numFmtId="164" fontId="3" fillId="3" borderId="0" xfId="0" applyNumberFormat="1" applyFont="1" applyFill="1" applyBorder="1" applyAlignment="1">
      <alignment horizontal="right"/>
    </xf>
    <xf numFmtId="0" fontId="11" fillId="2" borderId="10" xfId="0" applyFont="1" applyFill="1" applyBorder="1" applyAlignment="1">
      <alignment horizontal="left" wrapText="1"/>
    </xf>
    <xf numFmtId="0" fontId="21" fillId="2" borderId="10" xfId="0" applyFont="1" applyFill="1" applyBorder="1" applyAlignment="1">
      <alignment wrapText="1"/>
    </xf>
    <xf numFmtId="164" fontId="11" fillId="2" borderId="10" xfId="0" applyNumberFormat="1" applyFont="1" applyFill="1" applyBorder="1" applyAlignment="1">
      <alignment horizontal="right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13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164" fontId="13" fillId="3" borderId="0" xfId="0" applyNumberFormat="1" applyFont="1" applyFill="1" applyBorder="1" applyAlignment="1"/>
    <xf numFmtId="164" fontId="18" fillId="3" borderId="0" xfId="0" applyNumberFormat="1" applyFont="1" applyFill="1" applyBorder="1" applyAlignment="1"/>
    <xf numFmtId="0" fontId="5" fillId="3" borderId="0" xfId="0" applyFont="1" applyFill="1" applyBorder="1" applyAlignment="1">
      <alignment horizontal="justify" wrapText="1"/>
    </xf>
    <xf numFmtId="3" fontId="19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justify" wrapText="1"/>
    </xf>
    <xf numFmtId="0" fontId="13" fillId="0" borderId="0" xfId="0" applyFont="1" applyBorder="1" applyAlignment="1">
      <alignment horizontal="left" wrapText="1"/>
    </xf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164" fontId="11" fillId="3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justify" wrapText="1"/>
    </xf>
    <xf numFmtId="164" fontId="5" fillId="3" borderId="0" xfId="0" applyNumberFormat="1" applyFont="1" applyFill="1" applyBorder="1" applyAlignment="1">
      <alignment vertical="top"/>
    </xf>
    <xf numFmtId="164" fontId="21" fillId="3" borderId="0" xfId="0" applyNumberFormat="1" applyFont="1" applyFill="1" applyBorder="1" applyAlignment="1">
      <alignment vertical="top"/>
    </xf>
    <xf numFmtId="0" fontId="5" fillId="3" borderId="0" xfId="0" applyFont="1" applyFill="1" applyAlignment="1">
      <alignment horizontal="justify" vertical="top" wrapText="1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5" fillId="3" borderId="0" xfId="0" applyFont="1" applyFill="1" applyAlignment="1">
      <alignment horizontal="justify" wrapText="1"/>
    </xf>
    <xf numFmtId="164" fontId="11" fillId="2" borderId="12" xfId="0" applyNumberFormat="1" applyFont="1" applyFill="1" applyBorder="1" applyAlignment="1">
      <alignment horizontal="right"/>
    </xf>
    <xf numFmtId="164" fontId="27" fillId="3" borderId="68" xfId="0" applyNumberFormat="1" applyFont="1" applyFill="1" applyBorder="1" applyAlignment="1">
      <alignment horizontal="right"/>
    </xf>
    <xf numFmtId="164" fontId="27" fillId="3" borderId="26" xfId="0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horizontal="left"/>
    </xf>
    <xf numFmtId="0" fontId="27" fillId="3" borderId="66" xfId="0" applyFont="1" applyFill="1" applyBorder="1" applyAlignment="1">
      <alignment horizontal="left"/>
    </xf>
    <xf numFmtId="0" fontId="27" fillId="3" borderId="34" xfId="0" applyFont="1" applyFill="1" applyBorder="1" applyAlignment="1">
      <alignment horizontal="left"/>
    </xf>
    <xf numFmtId="0" fontId="27" fillId="3" borderId="35" xfId="0" applyFont="1" applyFill="1" applyBorder="1" applyAlignment="1">
      <alignment horizontal="left"/>
    </xf>
    <xf numFmtId="164" fontId="27" fillId="0" borderId="12" xfId="0" applyNumberFormat="1" applyFont="1" applyBorder="1" applyAlignment="1">
      <alignment horizontal="right"/>
    </xf>
    <xf numFmtId="0" fontId="27" fillId="0" borderId="66" xfId="0" applyFont="1" applyBorder="1" applyAlignment="1">
      <alignment horizontal="left"/>
    </xf>
    <xf numFmtId="0" fontId="27" fillId="0" borderId="34" xfId="0" applyFont="1" applyBorder="1" applyAlignment="1">
      <alignment horizontal="left"/>
    </xf>
    <xf numFmtId="0" fontId="27" fillId="0" borderId="35" xfId="0" applyFont="1" applyBorder="1" applyAlignment="1">
      <alignment horizontal="left"/>
    </xf>
    <xf numFmtId="0" fontId="27" fillId="0" borderId="12" xfId="0" applyFont="1" applyBorder="1" applyAlignment="1">
      <alignment horizontal="left" wrapText="1"/>
    </xf>
    <xf numFmtId="0" fontId="27" fillId="3" borderId="12" xfId="0" applyFont="1" applyFill="1" applyBorder="1" applyAlignment="1">
      <alignment horizontal="left" wrapText="1"/>
    </xf>
    <xf numFmtId="164" fontId="27" fillId="3" borderId="12" xfId="0" applyNumberFormat="1" applyFont="1" applyFill="1" applyBorder="1" applyAlignment="1">
      <alignment horizontal="right"/>
    </xf>
    <xf numFmtId="0" fontId="11" fillId="2" borderId="17" xfId="0" applyFont="1" applyFill="1" applyBorder="1" applyAlignment="1">
      <alignment horizontal="left"/>
    </xf>
    <xf numFmtId="0" fontId="27" fillId="0" borderId="12" xfId="0" applyFont="1" applyBorder="1" applyAlignment="1">
      <alignment horizontal="left"/>
    </xf>
    <xf numFmtId="0" fontId="27" fillId="3" borderId="66" xfId="0" applyFont="1" applyFill="1" applyBorder="1" applyAlignment="1">
      <alignment horizontal="left" wrapText="1"/>
    </xf>
    <xf numFmtId="0" fontId="27" fillId="3" borderId="34" xfId="0" applyFont="1" applyFill="1" applyBorder="1" applyAlignment="1">
      <alignment horizontal="left" wrapText="1"/>
    </xf>
    <xf numFmtId="0" fontId="27" fillId="3" borderId="35" xfId="0" applyFont="1" applyFill="1" applyBorder="1" applyAlignment="1">
      <alignment horizontal="left" wrapText="1"/>
    </xf>
    <xf numFmtId="164" fontId="27" fillId="0" borderId="66" xfId="0" applyNumberFormat="1" applyFont="1" applyBorder="1" applyAlignment="1">
      <alignment horizontal="right"/>
    </xf>
    <xf numFmtId="164" fontId="27" fillId="0" borderId="34" xfId="0" applyNumberFormat="1" applyFont="1" applyBorder="1" applyAlignment="1">
      <alignment horizontal="right"/>
    </xf>
    <xf numFmtId="164" fontId="27" fillId="0" borderId="67" xfId="0" applyNumberFormat="1" applyFont="1" applyBorder="1" applyAlignment="1">
      <alignment horizontal="right"/>
    </xf>
    <xf numFmtId="164" fontId="27" fillId="0" borderId="25" xfId="0" applyNumberFormat="1" applyFont="1" applyBorder="1" applyAlignment="1">
      <alignment horizontal="right"/>
    </xf>
    <xf numFmtId="164" fontId="27" fillId="0" borderId="35" xfId="0" applyNumberFormat="1" applyFont="1" applyBorder="1" applyAlignment="1">
      <alignment horizontal="right"/>
    </xf>
    <xf numFmtId="0" fontId="27" fillId="3" borderId="12" xfId="0" applyFont="1" applyFill="1" applyBorder="1" applyAlignment="1">
      <alignment horizontal="left"/>
    </xf>
    <xf numFmtId="3" fontId="19" fillId="0" borderId="0" xfId="0" applyNumberFormat="1" applyFont="1" applyAlignment="1">
      <alignment horizontal="center"/>
    </xf>
    <xf numFmtId="164" fontId="11" fillId="2" borderId="66" xfId="0" applyNumberFormat="1" applyFont="1" applyFill="1" applyBorder="1" applyAlignment="1">
      <alignment horizontal="right"/>
    </xf>
    <xf numFmtId="164" fontId="11" fillId="2" borderId="35" xfId="0" applyNumberFormat="1" applyFont="1" applyFill="1" applyBorder="1" applyAlignment="1">
      <alignment horizontal="right"/>
    </xf>
    <xf numFmtId="0" fontId="11" fillId="2" borderId="66" xfId="0" applyFont="1" applyFill="1" applyBorder="1" applyAlignment="1">
      <alignment horizontal="left"/>
    </xf>
    <xf numFmtId="0" fontId="11" fillId="2" borderId="34" xfId="0" applyFont="1" applyFill="1" applyBorder="1" applyAlignment="1">
      <alignment horizontal="left"/>
    </xf>
    <xf numFmtId="0" fontId="11" fillId="2" borderId="35" xfId="0" applyFont="1" applyFill="1" applyBorder="1" applyAlignment="1">
      <alignment horizontal="left"/>
    </xf>
    <xf numFmtId="164" fontId="11" fillId="2" borderId="34" xfId="0" applyNumberFormat="1" applyFont="1" applyFill="1" applyBorder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124"/>
  <sheetViews>
    <sheetView view="pageBreakPreview" zoomScale="130" zoomScaleNormal="100" zoomScaleSheetLayoutView="130" workbookViewId="0">
      <selection activeCell="B65" sqref="B65"/>
    </sheetView>
  </sheetViews>
  <sheetFormatPr defaultRowHeight="14.25" x14ac:dyDescent="0.2"/>
  <cols>
    <col min="1" max="1" width="18" style="30" customWidth="1"/>
    <col min="2" max="2" width="64.7109375" style="30" customWidth="1"/>
    <col min="3" max="4" width="6.7109375" style="30" customWidth="1"/>
    <col min="5" max="5" width="15.7109375" style="30" customWidth="1"/>
    <col min="6" max="6" width="15.7109375" style="95" customWidth="1"/>
    <col min="7" max="7" width="15.7109375" style="167" customWidth="1"/>
    <col min="8" max="8" width="10.28515625" style="96" customWidth="1"/>
    <col min="9" max="16384" width="9.140625" style="30"/>
  </cols>
  <sheetData>
    <row r="1" spans="1:11" ht="20.25" x14ac:dyDescent="0.3">
      <c r="A1" s="62" t="s">
        <v>171</v>
      </c>
      <c r="B1" s="57"/>
      <c r="C1" s="57"/>
      <c r="D1" s="57"/>
      <c r="E1" s="57"/>
      <c r="F1" s="75"/>
      <c r="G1" s="168"/>
      <c r="H1" s="76"/>
    </row>
    <row r="2" spans="1:11" ht="15.75" x14ac:dyDescent="0.25">
      <c r="A2" s="63" t="s">
        <v>91</v>
      </c>
      <c r="B2" s="57"/>
      <c r="C2" s="57"/>
      <c r="D2" s="57"/>
      <c r="E2" s="57"/>
      <c r="F2" s="75"/>
      <c r="G2" s="168"/>
      <c r="H2" s="76"/>
    </row>
    <row r="3" spans="1:11" ht="15.75" customHeight="1" thickBot="1" x14ac:dyDescent="0.25">
      <c r="A3" s="57"/>
      <c r="B3" s="57"/>
      <c r="C3" s="57"/>
      <c r="D3" s="57"/>
      <c r="E3" s="57"/>
      <c r="F3" s="75"/>
      <c r="G3" s="168"/>
      <c r="H3" s="174" t="s">
        <v>5</v>
      </c>
    </row>
    <row r="4" spans="1:11" s="15" customFormat="1" ht="41.25" customHeight="1" thickTop="1" thickBot="1" x14ac:dyDescent="0.25">
      <c r="A4" s="123" t="s">
        <v>73</v>
      </c>
      <c r="B4" s="124"/>
      <c r="C4" s="14" t="s">
        <v>25</v>
      </c>
      <c r="D4" s="14" t="s">
        <v>24</v>
      </c>
      <c r="E4" s="77" t="s">
        <v>155</v>
      </c>
      <c r="F4" s="77" t="s">
        <v>172</v>
      </c>
      <c r="G4" s="77" t="s">
        <v>157</v>
      </c>
      <c r="H4" s="16" t="s">
        <v>9</v>
      </c>
    </row>
    <row r="5" spans="1:11" s="37" customFormat="1" ht="15" customHeight="1" thickTop="1" thickBot="1" x14ac:dyDescent="0.25">
      <c r="A5" s="450">
        <v>1</v>
      </c>
      <c r="B5" s="451"/>
      <c r="C5" s="35">
        <v>2</v>
      </c>
      <c r="D5" s="35">
        <v>3</v>
      </c>
      <c r="E5" s="78">
        <v>4</v>
      </c>
      <c r="F5" s="78">
        <v>5</v>
      </c>
      <c r="G5" s="78">
        <v>6</v>
      </c>
      <c r="H5" s="36" t="s">
        <v>153</v>
      </c>
    </row>
    <row r="6" spans="1:11" s="84" customFormat="1" ht="15.75" thickBot="1" x14ac:dyDescent="0.3">
      <c r="A6" s="149" t="s">
        <v>54</v>
      </c>
      <c r="B6" s="125"/>
      <c r="C6" s="33"/>
      <c r="D6" s="18">
        <v>8</v>
      </c>
      <c r="E6" s="18">
        <f>SUM(E7,E10,E13)</f>
        <v>63550</v>
      </c>
      <c r="F6" s="18">
        <f t="shared" ref="F6" si="0">SUM(F7,F10,F13)</f>
        <v>63550</v>
      </c>
      <c r="G6" s="18">
        <f>SUM(G7,G10,G13)</f>
        <v>63800</v>
      </c>
      <c r="H6" s="150">
        <f t="shared" ref="H6:H27" si="1">G6/E6*100</f>
        <v>100.3933910306845</v>
      </c>
      <c r="I6" s="83"/>
      <c r="J6" s="83"/>
      <c r="K6" s="83"/>
    </row>
    <row r="7" spans="1:11" s="129" customFormat="1" x14ac:dyDescent="0.2">
      <c r="A7" s="151" t="s">
        <v>20</v>
      </c>
      <c r="B7" s="61" t="s">
        <v>319</v>
      </c>
      <c r="C7" s="79"/>
      <c r="D7" s="260"/>
      <c r="E7" s="67">
        <f>SUM(E8:E9)</f>
        <v>900</v>
      </c>
      <c r="F7" s="67">
        <f t="shared" ref="F7" si="2">SUM(F8:F9)</f>
        <v>950</v>
      </c>
      <c r="G7" s="67">
        <f>SUM(G8:G9)</f>
        <v>1000</v>
      </c>
      <c r="H7" s="152">
        <f t="shared" si="1"/>
        <v>111.11111111111111</v>
      </c>
      <c r="I7" s="128"/>
      <c r="J7" s="128"/>
      <c r="K7" s="128"/>
    </row>
    <row r="8" spans="1:11" s="129" customFormat="1" x14ac:dyDescent="0.2">
      <c r="A8" s="153" t="s">
        <v>21</v>
      </c>
      <c r="B8" s="144" t="s">
        <v>331</v>
      </c>
      <c r="C8" s="70">
        <v>435</v>
      </c>
      <c r="D8" s="261"/>
      <c r="E8" s="64">
        <f>SUM('08'!H19)</f>
        <v>100</v>
      </c>
      <c r="F8" s="64">
        <f>SUM('08'!I19)</f>
        <v>270</v>
      </c>
      <c r="G8" s="64">
        <f>SUM('08'!F19:G19)</f>
        <v>300</v>
      </c>
      <c r="H8" s="154">
        <f t="shared" si="1"/>
        <v>300</v>
      </c>
      <c r="I8" s="128"/>
      <c r="J8" s="128"/>
      <c r="K8" s="128"/>
    </row>
    <row r="9" spans="1:11" s="129" customFormat="1" x14ac:dyDescent="0.2">
      <c r="A9" s="155"/>
      <c r="B9" s="145" t="s">
        <v>332</v>
      </c>
      <c r="C9" s="70">
        <v>436</v>
      </c>
      <c r="D9" s="261"/>
      <c r="E9" s="64">
        <f>SUM('08'!H20)</f>
        <v>800</v>
      </c>
      <c r="F9" s="64">
        <f>SUM('08'!I20)</f>
        <v>680</v>
      </c>
      <c r="G9" s="64">
        <f>SUM('08'!F16:G16)</f>
        <v>700</v>
      </c>
      <c r="H9" s="154">
        <f t="shared" si="1"/>
        <v>87.5</v>
      </c>
      <c r="I9" s="128"/>
      <c r="J9" s="128"/>
      <c r="K9" s="128"/>
    </row>
    <row r="10" spans="1:11" s="129" customFormat="1" x14ac:dyDescent="0.2">
      <c r="A10" s="157" t="s">
        <v>20</v>
      </c>
      <c r="B10" s="61" t="s">
        <v>322</v>
      </c>
      <c r="C10" s="79"/>
      <c r="D10" s="260"/>
      <c r="E10" s="67">
        <f>SUM(E11:E12)</f>
        <v>650</v>
      </c>
      <c r="F10" s="67">
        <f t="shared" ref="F10" si="3">SUM(F11:F12)</f>
        <v>720</v>
      </c>
      <c r="G10" s="67">
        <f>SUM(G11:G12)</f>
        <v>800</v>
      </c>
      <c r="H10" s="152">
        <f t="shared" si="1"/>
        <v>123.07692307692308</v>
      </c>
      <c r="I10" s="128"/>
      <c r="J10" s="128"/>
      <c r="K10" s="128"/>
    </row>
    <row r="11" spans="1:11" s="129" customFormat="1" x14ac:dyDescent="0.2">
      <c r="A11" s="153" t="s">
        <v>21</v>
      </c>
      <c r="B11" s="73" t="s">
        <v>333</v>
      </c>
      <c r="C11" s="70">
        <v>430</v>
      </c>
      <c r="D11" s="261"/>
      <c r="E11" s="64">
        <f>SUM('08'!H28)</f>
        <v>350</v>
      </c>
      <c r="F11" s="64">
        <f>SUM('08'!I28)</f>
        <v>420</v>
      </c>
      <c r="G11" s="64">
        <f>SUM('08'!F28:G28)</f>
        <v>400</v>
      </c>
      <c r="H11" s="154">
        <f t="shared" si="1"/>
        <v>114.28571428571428</v>
      </c>
      <c r="I11" s="128"/>
      <c r="J11" s="128"/>
      <c r="K11" s="128"/>
    </row>
    <row r="12" spans="1:11" s="129" customFormat="1" x14ac:dyDescent="0.2">
      <c r="A12" s="155"/>
      <c r="B12" s="143" t="s">
        <v>334</v>
      </c>
      <c r="C12" s="82">
        <v>431</v>
      </c>
      <c r="D12" s="262"/>
      <c r="E12" s="65">
        <f>SUM('08'!H29)</f>
        <v>300</v>
      </c>
      <c r="F12" s="65">
        <f>SUM('08'!I29)</f>
        <v>300</v>
      </c>
      <c r="G12" s="65">
        <f>SUM('08'!F25:G25)</f>
        <v>400</v>
      </c>
      <c r="H12" s="156">
        <f t="shared" si="1"/>
        <v>133.33333333333331</v>
      </c>
      <c r="I12" s="128"/>
      <c r="J12" s="128"/>
      <c r="K12" s="128"/>
    </row>
    <row r="13" spans="1:11" s="129" customFormat="1" x14ac:dyDescent="0.2">
      <c r="A13" s="170" t="s">
        <v>20</v>
      </c>
      <c r="B13" s="85" t="s">
        <v>325</v>
      </c>
      <c r="C13" s="79"/>
      <c r="D13" s="260"/>
      <c r="E13" s="67">
        <f>SUM(E14:E18)</f>
        <v>62000</v>
      </c>
      <c r="F13" s="67">
        <f t="shared" ref="F13:G13" si="4">SUM(F14:F18)</f>
        <v>61880</v>
      </c>
      <c r="G13" s="67">
        <f t="shared" si="4"/>
        <v>62000</v>
      </c>
      <c r="H13" s="152">
        <f t="shared" si="1"/>
        <v>100</v>
      </c>
      <c r="I13" s="128"/>
      <c r="J13" s="128"/>
      <c r="K13" s="128"/>
    </row>
    <row r="14" spans="1:11" s="129" customFormat="1" x14ac:dyDescent="0.2">
      <c r="A14" s="171" t="s">
        <v>21</v>
      </c>
      <c r="B14" s="74" t="s">
        <v>335</v>
      </c>
      <c r="C14" s="70">
        <v>441</v>
      </c>
      <c r="D14" s="261"/>
      <c r="E14" s="64">
        <f>SUM('08'!H41)</f>
        <v>1000</v>
      </c>
      <c r="F14" s="64">
        <f>SUM('08'!I41)</f>
        <v>1246</v>
      </c>
      <c r="G14" s="64">
        <f>SUM('08'!F41:G41)</f>
        <v>1000</v>
      </c>
      <c r="H14" s="154">
        <f t="shared" si="1"/>
        <v>100</v>
      </c>
      <c r="I14" s="128"/>
      <c r="J14" s="128"/>
      <c r="K14" s="128"/>
    </row>
    <row r="15" spans="1:11" s="129" customFormat="1" x14ac:dyDescent="0.2">
      <c r="A15" s="172"/>
      <c r="B15" s="74" t="s">
        <v>336</v>
      </c>
      <c r="C15" s="70">
        <v>443</v>
      </c>
      <c r="D15" s="261"/>
      <c r="E15" s="64">
        <f>SUM('08'!H42)</f>
        <v>40000</v>
      </c>
      <c r="F15" s="64">
        <f>SUM('08'!I42)</f>
        <v>44374</v>
      </c>
      <c r="G15" s="64">
        <f>SUM('08'!F34:G34)</f>
        <v>40000</v>
      </c>
      <c r="H15" s="154">
        <f t="shared" si="1"/>
        <v>100</v>
      </c>
      <c r="I15" s="128"/>
      <c r="J15" s="128"/>
      <c r="K15" s="128"/>
    </row>
    <row r="16" spans="1:11" s="129" customFormat="1" x14ac:dyDescent="0.2">
      <c r="A16" s="172"/>
      <c r="B16" s="74" t="s">
        <v>337</v>
      </c>
      <c r="C16" s="70">
        <v>444</v>
      </c>
      <c r="D16" s="261"/>
      <c r="E16" s="64">
        <f>SUM('08'!H43)</f>
        <v>4000</v>
      </c>
      <c r="F16" s="64">
        <f>SUM('08'!I43)</f>
        <v>4000</v>
      </c>
      <c r="G16" s="64">
        <f>SUM('08'!F35:G35)</f>
        <v>4000</v>
      </c>
      <c r="H16" s="154">
        <f t="shared" si="1"/>
        <v>100</v>
      </c>
      <c r="I16" s="128"/>
      <c r="J16" s="128"/>
      <c r="K16" s="128"/>
    </row>
    <row r="17" spans="1:14" s="129" customFormat="1" x14ac:dyDescent="0.2">
      <c r="A17" s="172"/>
      <c r="B17" s="74" t="s">
        <v>338</v>
      </c>
      <c r="C17" s="70">
        <v>645</v>
      </c>
      <c r="D17" s="261"/>
      <c r="E17" s="64">
        <f>SUM('08'!H44)</f>
        <v>10000</v>
      </c>
      <c r="F17" s="64">
        <f>SUM('08'!I44)</f>
        <v>10000</v>
      </c>
      <c r="G17" s="64">
        <f>SUM('08'!F44:G44)</f>
        <v>10000</v>
      </c>
      <c r="H17" s="154">
        <f t="shared" si="1"/>
        <v>100</v>
      </c>
      <c r="I17" s="128"/>
      <c r="J17" s="128"/>
      <c r="K17" s="128"/>
    </row>
    <row r="18" spans="1:14" s="129" customFormat="1" ht="15" thickBot="1" x14ac:dyDescent="0.25">
      <c r="A18" s="172"/>
      <c r="B18" s="74" t="s">
        <v>339</v>
      </c>
      <c r="C18" s="70">
        <v>646</v>
      </c>
      <c r="D18" s="261"/>
      <c r="E18" s="64">
        <f>SUM('08'!H45)</f>
        <v>7000</v>
      </c>
      <c r="F18" s="64">
        <f>SUM('08'!I45)</f>
        <v>2260</v>
      </c>
      <c r="G18" s="64">
        <f>SUM('08'!F37:G37)</f>
        <v>7000</v>
      </c>
      <c r="H18" s="154">
        <f t="shared" si="1"/>
        <v>100</v>
      </c>
      <c r="I18" s="128"/>
      <c r="J18" s="128"/>
      <c r="K18" s="128"/>
    </row>
    <row r="19" spans="1:14" s="215" customFormat="1" ht="18" customHeight="1" thickBot="1" x14ac:dyDescent="0.3">
      <c r="A19" s="333" t="s">
        <v>45</v>
      </c>
      <c r="B19" s="334"/>
      <c r="C19" s="335"/>
      <c r="D19" s="336">
        <v>9</v>
      </c>
      <c r="E19" s="336">
        <f>SUM(E20,E21,E24,E27)</f>
        <v>14875</v>
      </c>
      <c r="F19" s="336">
        <f t="shared" ref="F19" si="5">SUM(F20,F21,F24,F27)</f>
        <v>11892</v>
      </c>
      <c r="G19" s="336">
        <f>SUM(G20,G21,G24,G27)</f>
        <v>19000</v>
      </c>
      <c r="H19" s="337">
        <f t="shared" si="1"/>
        <v>127.73109243697478</v>
      </c>
      <c r="I19" s="338"/>
      <c r="J19" s="338"/>
      <c r="K19" s="214"/>
      <c r="L19" s="214"/>
      <c r="M19" s="214"/>
      <c r="N19" s="214"/>
    </row>
    <row r="20" spans="1:14" s="27" customFormat="1" x14ac:dyDescent="0.2">
      <c r="A20" s="339" t="s">
        <v>20</v>
      </c>
      <c r="B20" s="340" t="s">
        <v>312</v>
      </c>
      <c r="C20" s="341">
        <v>450</v>
      </c>
      <c r="D20" s="342"/>
      <c r="E20" s="343">
        <f>SUM('09'!H17)</f>
        <v>7375</v>
      </c>
      <c r="F20" s="343">
        <f>SUM('09'!I17)</f>
        <v>4375</v>
      </c>
      <c r="G20" s="343">
        <f>SUM('09'!F15:G15)</f>
        <v>10000</v>
      </c>
      <c r="H20" s="344">
        <f t="shared" si="1"/>
        <v>135.59322033898303</v>
      </c>
      <c r="I20" s="345"/>
      <c r="J20" s="345"/>
      <c r="K20" s="216"/>
    </row>
    <row r="21" spans="1:14" s="27" customFormat="1" ht="14.25" customHeight="1" x14ac:dyDescent="0.2">
      <c r="A21" s="346" t="s">
        <v>20</v>
      </c>
      <c r="B21" s="347" t="s">
        <v>303</v>
      </c>
      <c r="C21" s="348"/>
      <c r="D21" s="349"/>
      <c r="E21" s="350">
        <f>SUM(E22:E23)</f>
        <v>1000</v>
      </c>
      <c r="F21" s="350">
        <f t="shared" ref="F21" si="6">SUM(F22:F23)</f>
        <v>1003</v>
      </c>
      <c r="G21" s="351">
        <f t="shared" ref="G21" si="7">SUM(G22:G23)</f>
        <v>1000</v>
      </c>
      <c r="H21" s="352">
        <f t="shared" si="1"/>
        <v>100</v>
      </c>
      <c r="I21" s="345"/>
      <c r="J21" s="345"/>
      <c r="K21" s="216"/>
    </row>
    <row r="22" spans="1:14" s="130" customFormat="1" ht="12.75" x14ac:dyDescent="0.2">
      <c r="A22" s="353"/>
      <c r="B22" s="354" t="s">
        <v>313</v>
      </c>
      <c r="C22" s="355">
        <v>455</v>
      </c>
      <c r="D22" s="355"/>
      <c r="E22" s="356">
        <f>SUM('09'!H26)</f>
        <v>500</v>
      </c>
      <c r="F22" s="356">
        <f>SUM('09'!I26)</f>
        <v>498</v>
      </c>
      <c r="G22" s="356">
        <f>SUM('09'!F22:G22)</f>
        <v>500</v>
      </c>
      <c r="H22" s="357">
        <f t="shared" si="1"/>
        <v>100</v>
      </c>
      <c r="I22" s="4"/>
      <c r="J22" s="4"/>
    </row>
    <row r="23" spans="1:14" s="130" customFormat="1" ht="12.75" x14ac:dyDescent="0.2">
      <c r="A23" s="353"/>
      <c r="B23" s="354" t="s">
        <v>314</v>
      </c>
      <c r="C23" s="355">
        <v>456</v>
      </c>
      <c r="D23" s="355"/>
      <c r="E23" s="356">
        <f>SUM('09'!H27)</f>
        <v>500</v>
      </c>
      <c r="F23" s="356">
        <f>SUM('09'!I27)</f>
        <v>505</v>
      </c>
      <c r="G23" s="356">
        <f>SUM('09'!F23:G23)</f>
        <v>500</v>
      </c>
      <c r="H23" s="357">
        <f t="shared" si="1"/>
        <v>100</v>
      </c>
      <c r="I23" s="4"/>
      <c r="J23" s="4"/>
    </row>
    <row r="24" spans="1:14" s="27" customFormat="1" ht="45" customHeight="1" x14ac:dyDescent="0.2">
      <c r="A24" s="346" t="s">
        <v>20</v>
      </c>
      <c r="B24" s="358" t="s">
        <v>306</v>
      </c>
      <c r="C24" s="359"/>
      <c r="D24" s="360"/>
      <c r="E24" s="350">
        <f>SUM(E25:E26)</f>
        <v>3000</v>
      </c>
      <c r="F24" s="350">
        <f t="shared" ref="F24" si="8">SUM(F25:F26)</f>
        <v>3000</v>
      </c>
      <c r="G24" s="350">
        <f>SUM(G25:G26)</f>
        <v>3000</v>
      </c>
      <c r="H24" s="352">
        <f t="shared" si="1"/>
        <v>100</v>
      </c>
      <c r="I24" s="2"/>
      <c r="J24" s="2"/>
    </row>
    <row r="25" spans="1:14" s="130" customFormat="1" ht="28.5" customHeight="1" x14ac:dyDescent="0.2">
      <c r="A25" s="361" t="s">
        <v>21</v>
      </c>
      <c r="B25" s="354" t="s">
        <v>315</v>
      </c>
      <c r="C25" s="362">
        <v>460</v>
      </c>
      <c r="D25" s="355"/>
      <c r="E25" s="356">
        <f>SUM('09'!H35)</f>
        <v>2500</v>
      </c>
      <c r="F25" s="356">
        <f>SUM('09'!I35)</f>
        <v>3000</v>
      </c>
      <c r="G25" s="356">
        <f>SUM('09'!F30:G30)</f>
        <v>2500</v>
      </c>
      <c r="H25" s="357">
        <f t="shared" si="1"/>
        <v>100</v>
      </c>
      <c r="I25" s="4"/>
      <c r="J25" s="4"/>
    </row>
    <row r="26" spans="1:14" s="130" customFormat="1" ht="30" customHeight="1" x14ac:dyDescent="0.2">
      <c r="A26" s="363"/>
      <c r="B26" s="364" t="s">
        <v>316</v>
      </c>
      <c r="C26" s="365">
        <v>461</v>
      </c>
      <c r="D26" s="366"/>
      <c r="E26" s="367">
        <f>SUM('09'!H36)</f>
        <v>500</v>
      </c>
      <c r="F26" s="367">
        <f>SUM('09'!I36)</f>
        <v>0</v>
      </c>
      <c r="G26" s="367">
        <f>SUM('09'!F32:G32)</f>
        <v>500</v>
      </c>
      <c r="H26" s="368">
        <f t="shared" si="1"/>
        <v>100</v>
      </c>
      <c r="I26" s="4"/>
      <c r="J26" s="4"/>
    </row>
    <row r="27" spans="1:14" s="27" customFormat="1" ht="30.75" customHeight="1" x14ac:dyDescent="0.2">
      <c r="A27" s="346" t="s">
        <v>20</v>
      </c>
      <c r="B27" s="358" t="s">
        <v>309</v>
      </c>
      <c r="C27" s="359"/>
      <c r="D27" s="360"/>
      <c r="E27" s="350">
        <f>SUM(E28:E29)</f>
        <v>3500</v>
      </c>
      <c r="F27" s="350">
        <f>SUM(F28:F29)</f>
        <v>3514</v>
      </c>
      <c r="G27" s="350">
        <f>SUM(G28:G29)</f>
        <v>5000</v>
      </c>
      <c r="H27" s="352">
        <f t="shared" si="1"/>
        <v>142.85714285714286</v>
      </c>
      <c r="I27" s="2"/>
      <c r="J27" s="2"/>
    </row>
    <row r="28" spans="1:14" s="130" customFormat="1" ht="15" customHeight="1" x14ac:dyDescent="0.2">
      <c r="A28" s="361"/>
      <c r="B28" s="354" t="s">
        <v>317</v>
      </c>
      <c r="C28" s="362">
        <v>467</v>
      </c>
      <c r="D28" s="355"/>
      <c r="E28" s="356">
        <f>SUM('09'!H43)</f>
        <v>300</v>
      </c>
      <c r="F28" s="356">
        <f>SUM('09'!I43)</f>
        <v>300</v>
      </c>
      <c r="G28" s="356">
        <f>SUM('09'!F39:G39)</f>
        <v>300</v>
      </c>
      <c r="H28" s="357">
        <f>G27/E27*100</f>
        <v>142.85714285714286</v>
      </c>
      <c r="I28" s="4"/>
      <c r="J28" s="4"/>
    </row>
    <row r="29" spans="1:14" s="130" customFormat="1" ht="40.5" customHeight="1" thickBot="1" x14ac:dyDescent="0.25">
      <c r="A29" s="369"/>
      <c r="B29" s="370" t="s">
        <v>318</v>
      </c>
      <c r="C29" s="370">
        <v>469</v>
      </c>
      <c r="D29" s="371"/>
      <c r="E29" s="372">
        <f>SUM('09'!H44)</f>
        <v>3200</v>
      </c>
      <c r="F29" s="372">
        <f>SUM('09'!I44)</f>
        <v>3214</v>
      </c>
      <c r="G29" s="372">
        <f>SUM('09'!F40:G40)</f>
        <v>4700</v>
      </c>
      <c r="H29" s="373">
        <f>G28/E28*100</f>
        <v>100</v>
      </c>
      <c r="I29" s="4"/>
      <c r="J29" s="4"/>
    </row>
    <row r="30" spans="1:14" s="215" customFormat="1" ht="18" customHeight="1" thickBot="1" x14ac:dyDescent="0.3">
      <c r="A30" s="161" t="s">
        <v>84</v>
      </c>
      <c r="B30" s="126"/>
      <c r="C30" s="34"/>
      <c r="D30" s="28">
        <v>10</v>
      </c>
      <c r="E30" s="28">
        <f>SUM(E31,E32,E33,E34)</f>
        <v>23905</v>
      </c>
      <c r="F30" s="28">
        <f t="shared" ref="F30" si="9">SUM(F31,F32,F33,F34)</f>
        <v>25705</v>
      </c>
      <c r="G30" s="28">
        <f>SUM(G31,G32,G33,G34)</f>
        <v>28580</v>
      </c>
      <c r="H30" s="162">
        <f t="shared" ref="H30:H43" si="10">G30/E30*100</f>
        <v>119.55657812173186</v>
      </c>
      <c r="I30" s="17"/>
      <c r="J30" s="214"/>
      <c r="K30" s="214"/>
      <c r="L30" s="214"/>
      <c r="M30" s="214"/>
      <c r="N30" s="214"/>
    </row>
    <row r="31" spans="1:14" s="27" customFormat="1" ht="29.25" customHeight="1" x14ac:dyDescent="0.2">
      <c r="A31" s="159" t="s">
        <v>20</v>
      </c>
      <c r="B31" s="88" t="s">
        <v>296</v>
      </c>
      <c r="C31" s="89">
        <v>495</v>
      </c>
      <c r="D31" s="90"/>
      <c r="E31" s="69">
        <f>SUM('10'!H19)</f>
        <v>525</v>
      </c>
      <c r="F31" s="69">
        <f>SUM('10'!I19)</f>
        <v>525</v>
      </c>
      <c r="G31" s="69">
        <f>SUM('10'!F17:G17)</f>
        <v>600</v>
      </c>
      <c r="H31" s="160">
        <f t="shared" si="10"/>
        <v>114.28571428571428</v>
      </c>
      <c r="I31" s="30"/>
    </row>
    <row r="32" spans="1:14" s="129" customFormat="1" ht="28.5" customHeight="1" x14ac:dyDescent="0.2">
      <c r="A32" s="163" t="s">
        <v>20</v>
      </c>
      <c r="B32" s="72" t="s">
        <v>297</v>
      </c>
      <c r="C32" s="86">
        <v>520</v>
      </c>
      <c r="D32" s="87"/>
      <c r="E32" s="71">
        <f>SUM('10'!H26)</f>
        <v>600</v>
      </c>
      <c r="F32" s="71">
        <f>SUM('10'!I26)</f>
        <v>600</v>
      </c>
      <c r="G32" s="71">
        <f>SUM('10'!F24:G24)</f>
        <v>600</v>
      </c>
      <c r="H32" s="164">
        <f t="shared" si="10"/>
        <v>100</v>
      </c>
      <c r="I32" s="83"/>
      <c r="J32" s="128"/>
      <c r="K32" s="128"/>
    </row>
    <row r="33" spans="1:14" s="27" customFormat="1" ht="29.25" customHeight="1" x14ac:dyDescent="0.2">
      <c r="A33" s="163" t="s">
        <v>20</v>
      </c>
      <c r="B33" s="91" t="s">
        <v>298</v>
      </c>
      <c r="C33" s="86">
        <v>510</v>
      </c>
      <c r="D33" s="87"/>
      <c r="E33" s="71">
        <f>SUM('10'!H32)</f>
        <v>580</v>
      </c>
      <c r="F33" s="71">
        <f>SUM('10'!I32)</f>
        <v>580</v>
      </c>
      <c r="G33" s="71">
        <f>SUM('10'!F30:G30)</f>
        <v>880</v>
      </c>
      <c r="H33" s="164">
        <f t="shared" si="10"/>
        <v>151.72413793103448</v>
      </c>
      <c r="I33" s="30"/>
    </row>
    <row r="34" spans="1:14" s="27" customFormat="1" ht="29.25" customHeight="1" x14ac:dyDescent="0.2">
      <c r="A34" s="151" t="s">
        <v>20</v>
      </c>
      <c r="B34" s="173" t="s">
        <v>292</v>
      </c>
      <c r="C34" s="219"/>
      <c r="D34" s="80"/>
      <c r="E34" s="67">
        <f>SUM(E35:E37)</f>
        <v>22200</v>
      </c>
      <c r="F34" s="67">
        <f t="shared" ref="F34:G34" si="11">SUM(F35:F37)</f>
        <v>24000</v>
      </c>
      <c r="G34" s="67">
        <f t="shared" si="11"/>
        <v>26500</v>
      </c>
      <c r="H34" s="152">
        <f t="shared" si="10"/>
        <v>119.36936936936937</v>
      </c>
      <c r="I34" s="84"/>
    </row>
    <row r="35" spans="1:14" s="130" customFormat="1" ht="27" customHeight="1" x14ac:dyDescent="0.2">
      <c r="A35" s="153" t="s">
        <v>21</v>
      </c>
      <c r="B35" s="70" t="s">
        <v>299</v>
      </c>
      <c r="C35" s="70">
        <v>480</v>
      </c>
      <c r="D35" s="74"/>
      <c r="E35" s="64">
        <f>SUM('10'!H44)</f>
        <v>9000</v>
      </c>
      <c r="F35" s="64">
        <f>SUM('10'!I44)</f>
        <v>9000</v>
      </c>
      <c r="G35" s="64">
        <f>SUM('10'!F44:G44)</f>
        <v>9500</v>
      </c>
      <c r="H35" s="154">
        <f t="shared" si="10"/>
        <v>105.55555555555556</v>
      </c>
      <c r="I35" s="81"/>
    </row>
    <row r="36" spans="1:14" s="130" customFormat="1" ht="26.25" customHeight="1" x14ac:dyDescent="0.2">
      <c r="A36" s="158"/>
      <c r="B36" s="70" t="s">
        <v>300</v>
      </c>
      <c r="C36" s="70">
        <v>481</v>
      </c>
      <c r="D36" s="74"/>
      <c r="E36" s="64">
        <f>SUM('10'!H45)</f>
        <v>8200</v>
      </c>
      <c r="F36" s="64">
        <f>SUM('10'!I45)</f>
        <v>10000</v>
      </c>
      <c r="G36" s="64">
        <f>SUM('10'!F45:G45)</f>
        <v>12000</v>
      </c>
      <c r="H36" s="154">
        <f t="shared" si="10"/>
        <v>146.34146341463415</v>
      </c>
      <c r="I36" s="81"/>
    </row>
    <row r="37" spans="1:14" s="130" customFormat="1" ht="30" customHeight="1" thickBot="1" x14ac:dyDescent="0.25">
      <c r="A37" s="158"/>
      <c r="B37" s="70" t="s">
        <v>301</v>
      </c>
      <c r="C37" s="70">
        <v>482</v>
      </c>
      <c r="D37" s="74"/>
      <c r="E37" s="64">
        <f>SUM('10'!H47)</f>
        <v>5000</v>
      </c>
      <c r="F37" s="64">
        <f>SUM('10'!I47)</f>
        <v>5000</v>
      </c>
      <c r="G37" s="64">
        <f>SUM('10'!F47:G47)</f>
        <v>5000</v>
      </c>
      <c r="H37" s="154">
        <f t="shared" si="10"/>
        <v>100</v>
      </c>
      <c r="I37" s="81"/>
    </row>
    <row r="38" spans="1:14" s="215" customFormat="1" ht="18" customHeight="1" thickBot="1" x14ac:dyDescent="0.3">
      <c r="A38" s="149" t="s">
        <v>32</v>
      </c>
      <c r="B38" s="125"/>
      <c r="C38" s="33"/>
      <c r="D38" s="18">
        <v>11</v>
      </c>
      <c r="E38" s="18">
        <f>SUM(E39,E45)</f>
        <v>36930</v>
      </c>
      <c r="F38" s="18">
        <f t="shared" ref="F38:G38" si="12">SUM(F39,F45)</f>
        <v>77489</v>
      </c>
      <c r="G38" s="18">
        <f t="shared" si="12"/>
        <v>66150</v>
      </c>
      <c r="H38" s="150">
        <f t="shared" si="10"/>
        <v>179.12266450040616</v>
      </c>
      <c r="I38" s="214"/>
      <c r="J38" s="214"/>
      <c r="K38" s="214"/>
      <c r="L38" s="214"/>
      <c r="M38" s="214"/>
      <c r="N38" s="214"/>
    </row>
    <row r="39" spans="1:14" s="27" customFormat="1" ht="15" customHeight="1" x14ac:dyDescent="0.2">
      <c r="A39" s="151" t="s">
        <v>20</v>
      </c>
      <c r="B39" s="61" t="s">
        <v>276</v>
      </c>
      <c r="C39" s="79"/>
      <c r="D39" s="80"/>
      <c r="E39" s="67">
        <f t="shared" ref="E39:F39" si="13">SUM(E40:E44)</f>
        <v>6930</v>
      </c>
      <c r="F39" s="67">
        <f t="shared" si="13"/>
        <v>6715</v>
      </c>
      <c r="G39" s="67">
        <f>SUM(G40:G44)</f>
        <v>26150</v>
      </c>
      <c r="H39" s="152">
        <f t="shared" si="10"/>
        <v>377.34487734487737</v>
      </c>
    </row>
    <row r="40" spans="1:14" s="130" customFormat="1" ht="15" customHeight="1" x14ac:dyDescent="0.2">
      <c r="A40" s="153" t="s">
        <v>21</v>
      </c>
      <c r="B40" s="73" t="s">
        <v>283</v>
      </c>
      <c r="C40" s="70">
        <v>525</v>
      </c>
      <c r="D40" s="74"/>
      <c r="E40" s="64">
        <f>SUM('11'!H27)</f>
        <v>1500</v>
      </c>
      <c r="F40" s="64">
        <f>SUM('11'!I27)</f>
        <v>1500</v>
      </c>
      <c r="G40" s="64">
        <f>SUM('11'!F20:G20)</f>
        <v>2000</v>
      </c>
      <c r="H40" s="154">
        <f t="shared" si="10"/>
        <v>133.33333333333331</v>
      </c>
    </row>
    <row r="41" spans="1:14" s="130" customFormat="1" ht="15" customHeight="1" x14ac:dyDescent="0.2">
      <c r="A41" s="158"/>
      <c r="B41" s="73" t="s">
        <v>284</v>
      </c>
      <c r="C41" s="70">
        <v>526</v>
      </c>
      <c r="D41" s="74"/>
      <c r="E41" s="64">
        <f>SUM('11'!H28)</f>
        <v>150</v>
      </c>
      <c r="F41" s="64">
        <f>SUM('11'!I28)</f>
        <v>116</v>
      </c>
      <c r="G41" s="64">
        <f>SUM('11'!F21:G21)</f>
        <v>150</v>
      </c>
      <c r="H41" s="154">
        <f t="shared" si="10"/>
        <v>100</v>
      </c>
    </row>
    <row r="42" spans="1:14" s="130" customFormat="1" ht="15" customHeight="1" x14ac:dyDescent="0.2">
      <c r="A42" s="158"/>
      <c r="B42" s="73" t="s">
        <v>285</v>
      </c>
      <c r="C42" s="70">
        <v>527</v>
      </c>
      <c r="D42" s="74"/>
      <c r="E42" s="64">
        <f>SUM('11'!H31)</f>
        <v>2400</v>
      </c>
      <c r="F42" s="64">
        <f>SUM('11'!I31)</f>
        <v>2400</v>
      </c>
      <c r="G42" s="64">
        <f>SUM('11'!F22:G22)</f>
        <v>4000</v>
      </c>
      <c r="H42" s="154">
        <f t="shared" si="10"/>
        <v>166.66666666666669</v>
      </c>
    </row>
    <row r="43" spans="1:14" s="130" customFormat="1" ht="15" customHeight="1" x14ac:dyDescent="0.2">
      <c r="A43" s="158"/>
      <c r="B43" s="73" t="s">
        <v>286</v>
      </c>
      <c r="C43" s="70">
        <v>528</v>
      </c>
      <c r="D43" s="74"/>
      <c r="E43" s="64">
        <f>SUM('11'!H34)</f>
        <v>2880</v>
      </c>
      <c r="F43" s="64">
        <f>SUM('11'!I34)</f>
        <v>2699</v>
      </c>
      <c r="G43" s="64">
        <f>SUM('11'!F23:G23)</f>
        <v>5000</v>
      </c>
      <c r="H43" s="154">
        <f t="shared" si="10"/>
        <v>173.61111111111111</v>
      </c>
    </row>
    <row r="44" spans="1:14" s="130" customFormat="1" ht="28.5" customHeight="1" x14ac:dyDescent="0.2">
      <c r="A44" s="158"/>
      <c r="B44" s="383" t="s">
        <v>287</v>
      </c>
      <c r="C44" s="70">
        <v>529</v>
      </c>
      <c r="D44" s="74"/>
      <c r="E44" s="64">
        <f>SUM('11'!D13)</f>
        <v>0</v>
      </c>
      <c r="F44" s="64">
        <f>SUM('11'!E13)</f>
        <v>0</v>
      </c>
      <c r="G44" s="64">
        <f>SUM('11'!F13)</f>
        <v>15000</v>
      </c>
      <c r="H44" s="154"/>
    </row>
    <row r="45" spans="1:14" s="27" customFormat="1" ht="29.25" thickBot="1" x14ac:dyDescent="0.25">
      <c r="A45" s="276" t="s">
        <v>20</v>
      </c>
      <c r="B45" s="277" t="s">
        <v>288</v>
      </c>
      <c r="C45" s="278">
        <v>530</v>
      </c>
      <c r="D45" s="279"/>
      <c r="E45" s="280">
        <f>SUM('11'!H42)</f>
        <v>30000</v>
      </c>
      <c r="F45" s="280">
        <f>SUM('11'!I42)</f>
        <v>70774</v>
      </c>
      <c r="G45" s="280">
        <f>SUM('11'!F40:G40)</f>
        <v>40000</v>
      </c>
      <c r="H45" s="164">
        <f t="shared" ref="H45:H63" si="14">G45/E45*100</f>
        <v>133.33333333333331</v>
      </c>
      <c r="I45" s="216"/>
      <c r="J45" s="216"/>
      <c r="K45" s="216"/>
    </row>
    <row r="46" spans="1:14" s="215" customFormat="1" ht="18" customHeight="1" thickBot="1" x14ac:dyDescent="0.3">
      <c r="A46" s="149" t="s">
        <v>26</v>
      </c>
      <c r="B46" s="125"/>
      <c r="C46" s="33"/>
      <c r="D46" s="18">
        <v>12</v>
      </c>
      <c r="E46" s="18">
        <f>SUM(E47:E49)</f>
        <v>24500</v>
      </c>
      <c r="F46" s="18">
        <f t="shared" ref="F46:G46" si="15">SUM(F47:F49)</f>
        <v>27487</v>
      </c>
      <c r="G46" s="18">
        <f t="shared" si="15"/>
        <v>32000</v>
      </c>
      <c r="H46" s="150">
        <f t="shared" si="14"/>
        <v>130.61224489795919</v>
      </c>
      <c r="I46" s="214"/>
      <c r="J46" s="214"/>
      <c r="K46" s="214"/>
      <c r="L46" s="214"/>
      <c r="M46" s="214"/>
      <c r="N46" s="214"/>
    </row>
    <row r="47" spans="1:14" s="27" customFormat="1" x14ac:dyDescent="0.2">
      <c r="A47" s="242" t="s">
        <v>20</v>
      </c>
      <c r="B47" s="241" t="s">
        <v>273</v>
      </c>
      <c r="C47" s="92">
        <v>535</v>
      </c>
      <c r="D47" s="93"/>
      <c r="E47" s="38">
        <f>SUM('12'!H18)</f>
        <v>14000</v>
      </c>
      <c r="F47" s="38">
        <f>SUM('12'!I18)</f>
        <v>12602</v>
      </c>
      <c r="G47" s="38">
        <f>SUM('12'!F16:G16)</f>
        <v>18000</v>
      </c>
      <c r="H47" s="166">
        <f t="shared" si="14"/>
        <v>128.57142857142858</v>
      </c>
      <c r="I47" s="216"/>
      <c r="J47" s="216"/>
      <c r="K47" s="216"/>
    </row>
    <row r="48" spans="1:14" s="27" customFormat="1" ht="27.75" customHeight="1" x14ac:dyDescent="0.2">
      <c r="A48" s="165" t="s">
        <v>20</v>
      </c>
      <c r="B48" s="241" t="s">
        <v>274</v>
      </c>
      <c r="C48" s="92">
        <v>590</v>
      </c>
      <c r="D48" s="93"/>
      <c r="E48" s="38">
        <f>SUM('12'!H23)</f>
        <v>7500</v>
      </c>
      <c r="F48" s="38">
        <f>SUM('12'!I23)</f>
        <v>10267</v>
      </c>
      <c r="G48" s="38">
        <f>SUM('12'!F21:G21)</f>
        <v>9000</v>
      </c>
      <c r="H48" s="228">
        <f t="shared" si="14"/>
        <v>120</v>
      </c>
      <c r="I48" s="216"/>
      <c r="J48" s="216"/>
      <c r="K48" s="216"/>
    </row>
    <row r="49" spans="1:14" s="27" customFormat="1" ht="29.25" customHeight="1" thickBot="1" x14ac:dyDescent="0.25">
      <c r="A49" s="243" t="s">
        <v>20</v>
      </c>
      <c r="B49" s="211" t="s">
        <v>275</v>
      </c>
      <c r="C49" s="135">
        <v>640</v>
      </c>
      <c r="D49" s="136"/>
      <c r="E49" s="137">
        <f>SUM('12'!H28)</f>
        <v>3000</v>
      </c>
      <c r="F49" s="137">
        <f>SUM('12'!I28)</f>
        <v>4618</v>
      </c>
      <c r="G49" s="137">
        <f>SUM('12'!F28:G28)</f>
        <v>5000</v>
      </c>
      <c r="H49" s="228">
        <f t="shared" si="14"/>
        <v>166.66666666666669</v>
      </c>
      <c r="I49" s="216"/>
      <c r="J49" s="216"/>
      <c r="K49" s="216"/>
    </row>
    <row r="50" spans="1:14" s="215" customFormat="1" ht="18" customHeight="1" thickBot="1" x14ac:dyDescent="0.3">
      <c r="A50" s="149" t="s">
        <v>82</v>
      </c>
      <c r="B50" s="212"/>
      <c r="C50" s="213"/>
      <c r="D50" s="18">
        <v>13</v>
      </c>
      <c r="E50" s="18">
        <f>SUM(E51,E54,E59,E60,E61,E62,E65,E66,E69,E73,E74,E75,E76,E79)</f>
        <v>216650</v>
      </c>
      <c r="F50" s="18">
        <f t="shared" ref="F50" si="16">SUM(F51,F54,F59,F60,F61,F62,F65,F66,F69,F73,F74,F75,F76,F79)</f>
        <v>265500</v>
      </c>
      <c r="G50" s="18">
        <f>SUM(G51,G54,G59,G60,G61,G62,G65,G66,G69,G73,G74,G75,G76,G79)</f>
        <v>274660</v>
      </c>
      <c r="H50" s="150">
        <f t="shared" si="14"/>
        <v>126.7759058389107</v>
      </c>
      <c r="I50" s="17"/>
      <c r="J50" s="214"/>
      <c r="K50" s="214"/>
      <c r="L50" s="214"/>
      <c r="M50" s="214"/>
      <c r="N50" s="214"/>
    </row>
    <row r="51" spans="1:14" s="129" customFormat="1" ht="26.25" customHeight="1" x14ac:dyDescent="0.2">
      <c r="A51" s="157" t="s">
        <v>20</v>
      </c>
      <c r="B51" s="295" t="s">
        <v>227</v>
      </c>
      <c r="C51" s="296"/>
      <c r="D51" s="296"/>
      <c r="E51" s="298">
        <f>SUM(E52:E53)</f>
        <v>54500</v>
      </c>
      <c r="F51" s="298">
        <f>SUM(F52:F53)</f>
        <v>54500</v>
      </c>
      <c r="G51" s="298">
        <f>SUM(G52:G53)</f>
        <v>55620</v>
      </c>
      <c r="H51" s="299">
        <f t="shared" si="14"/>
        <v>102.05504587155963</v>
      </c>
      <c r="I51" s="263"/>
      <c r="J51" s="128"/>
      <c r="K51" s="128"/>
    </row>
    <row r="52" spans="1:14" s="217" customFormat="1" ht="12.75" x14ac:dyDescent="0.2">
      <c r="A52" s="158" t="s">
        <v>21</v>
      </c>
      <c r="B52" s="73" t="s">
        <v>251</v>
      </c>
      <c r="C52" s="74">
        <v>595</v>
      </c>
      <c r="D52" s="74"/>
      <c r="E52" s="64">
        <f>SUM('13'!H32)</f>
        <v>31000</v>
      </c>
      <c r="F52" s="64">
        <f>SUM('13'!I32)</f>
        <v>31000</v>
      </c>
      <c r="G52" s="64">
        <f>SUM('13'!F28:G28)</f>
        <v>32120</v>
      </c>
      <c r="H52" s="154">
        <f t="shared" si="14"/>
        <v>103.61290322580645</v>
      </c>
      <c r="I52" s="264"/>
      <c r="J52" s="264"/>
      <c r="K52" s="264"/>
    </row>
    <row r="53" spans="1:14" s="217" customFormat="1" ht="12.75" x14ac:dyDescent="0.2">
      <c r="A53" s="155"/>
      <c r="B53" s="143" t="s">
        <v>252</v>
      </c>
      <c r="C53" s="297">
        <v>596</v>
      </c>
      <c r="D53" s="297"/>
      <c r="E53" s="65">
        <f>SUM('13'!H33)</f>
        <v>23500</v>
      </c>
      <c r="F53" s="65">
        <f>SUM('13'!I33)</f>
        <v>23500</v>
      </c>
      <c r="G53" s="65">
        <f>SUM('13'!F29:G29)</f>
        <v>23500</v>
      </c>
      <c r="H53" s="156">
        <f t="shared" si="14"/>
        <v>100</v>
      </c>
      <c r="I53" s="264"/>
      <c r="J53" s="264"/>
      <c r="K53" s="264"/>
    </row>
    <row r="54" spans="1:14" s="129" customFormat="1" ht="28.5" x14ac:dyDescent="0.2">
      <c r="A54" s="157" t="s">
        <v>20</v>
      </c>
      <c r="B54" s="382" t="s">
        <v>230</v>
      </c>
      <c r="C54" s="300"/>
      <c r="D54" s="68"/>
      <c r="E54" s="298">
        <f>SUM(E55:E58)</f>
        <v>16400</v>
      </c>
      <c r="F54" s="298">
        <f>SUM(F55:F58)</f>
        <v>16185</v>
      </c>
      <c r="G54" s="298">
        <f>SUM(G55:G58)</f>
        <v>18400</v>
      </c>
      <c r="H54" s="299">
        <f t="shared" si="14"/>
        <v>112.19512195121952</v>
      </c>
      <c r="I54" s="128"/>
      <c r="J54" s="128"/>
      <c r="K54" s="128"/>
    </row>
    <row r="55" spans="1:14" s="217" customFormat="1" ht="15.75" customHeight="1" x14ac:dyDescent="0.2">
      <c r="A55" s="158"/>
      <c r="B55" s="73" t="s">
        <v>253</v>
      </c>
      <c r="C55" s="70">
        <v>501</v>
      </c>
      <c r="D55" s="74"/>
      <c r="E55" s="64">
        <f>SUM('13'!H42)</f>
        <v>13600</v>
      </c>
      <c r="F55" s="64">
        <f>SUM('13'!I42)</f>
        <v>13385</v>
      </c>
      <c r="G55" s="64">
        <f>SUM('13'!F37:G37)</f>
        <v>13600</v>
      </c>
      <c r="H55" s="154">
        <f t="shared" si="14"/>
        <v>100</v>
      </c>
      <c r="I55" s="264"/>
      <c r="J55" s="264"/>
      <c r="K55" s="264"/>
    </row>
    <row r="56" spans="1:14" s="217" customFormat="1" ht="15" customHeight="1" x14ac:dyDescent="0.2">
      <c r="A56" s="158"/>
      <c r="B56" s="73" t="s">
        <v>254</v>
      </c>
      <c r="C56" s="74">
        <v>502</v>
      </c>
      <c r="D56" s="74"/>
      <c r="E56" s="64">
        <f>SUM('13'!H46)</f>
        <v>300</v>
      </c>
      <c r="F56" s="64">
        <f>SUM('13'!I46)</f>
        <v>300</v>
      </c>
      <c r="G56" s="64">
        <f>SUM('13'!F38:G38)</f>
        <v>300</v>
      </c>
      <c r="H56" s="154">
        <f t="shared" si="14"/>
        <v>100</v>
      </c>
      <c r="I56" s="264"/>
      <c r="J56" s="264"/>
      <c r="K56" s="264"/>
    </row>
    <row r="57" spans="1:14" s="217" customFormat="1" ht="12.75" x14ac:dyDescent="0.2">
      <c r="A57" s="158"/>
      <c r="B57" s="73" t="s">
        <v>255</v>
      </c>
      <c r="C57" s="74">
        <v>503</v>
      </c>
      <c r="D57" s="74"/>
      <c r="E57" s="64">
        <f>SUM('13'!H47)</f>
        <v>1100</v>
      </c>
      <c r="F57" s="64">
        <f>SUM('13'!I47)</f>
        <v>1100</v>
      </c>
      <c r="G57" s="64">
        <f>SUM('13'!F39:G39)</f>
        <v>2000</v>
      </c>
      <c r="H57" s="154">
        <f t="shared" si="14"/>
        <v>181.81818181818181</v>
      </c>
      <c r="I57" s="264"/>
      <c r="J57" s="264"/>
      <c r="K57" s="264"/>
    </row>
    <row r="58" spans="1:14" s="217" customFormat="1" ht="27" customHeight="1" x14ac:dyDescent="0.2">
      <c r="A58" s="155"/>
      <c r="B58" s="439" t="s">
        <v>256</v>
      </c>
      <c r="C58" s="297">
        <v>504</v>
      </c>
      <c r="D58" s="297"/>
      <c r="E58" s="65">
        <f>SUM('13'!H48)</f>
        <v>1400</v>
      </c>
      <c r="F58" s="65">
        <f>SUM('13'!I48)</f>
        <v>1400</v>
      </c>
      <c r="G58" s="65">
        <f>SUM('13'!F40:G40)</f>
        <v>2500</v>
      </c>
      <c r="H58" s="156">
        <f t="shared" si="14"/>
        <v>178.57142857142858</v>
      </c>
      <c r="I58" s="264"/>
      <c r="J58" s="264"/>
      <c r="K58" s="264"/>
    </row>
    <row r="59" spans="1:14" s="27" customFormat="1" ht="42" customHeight="1" x14ac:dyDescent="0.2">
      <c r="A59" s="294" t="s">
        <v>20</v>
      </c>
      <c r="B59" s="301" t="s">
        <v>257</v>
      </c>
      <c r="C59" s="302">
        <v>505</v>
      </c>
      <c r="D59" s="303"/>
      <c r="E59" s="304">
        <f>SUM('13'!H53)</f>
        <v>1100</v>
      </c>
      <c r="F59" s="304">
        <f>SUM('13'!I53)</f>
        <v>1400</v>
      </c>
      <c r="G59" s="304">
        <f>SUM('13'!F51:G51)</f>
        <v>1800</v>
      </c>
      <c r="H59" s="305">
        <f t="shared" si="14"/>
        <v>163.63636363636365</v>
      </c>
    </row>
    <row r="60" spans="1:14" s="129" customFormat="1" ht="28.5" customHeight="1" x14ac:dyDescent="0.2">
      <c r="A60" s="163" t="s">
        <v>20</v>
      </c>
      <c r="B60" s="72" t="s">
        <v>258</v>
      </c>
      <c r="C60" s="86">
        <v>515</v>
      </c>
      <c r="D60" s="87"/>
      <c r="E60" s="71">
        <f>SUM('13'!H58)</f>
        <v>4000</v>
      </c>
      <c r="F60" s="71">
        <f>SUM('13'!I58)</f>
        <v>4215</v>
      </c>
      <c r="G60" s="71">
        <f>SUM('13'!F56:G56)</f>
        <v>4000</v>
      </c>
      <c r="H60" s="164">
        <f t="shared" si="14"/>
        <v>100</v>
      </c>
      <c r="I60" s="83"/>
      <c r="J60" s="128"/>
      <c r="K60" s="128"/>
    </row>
    <row r="61" spans="1:14" s="129" customFormat="1" ht="28.5" customHeight="1" thickBot="1" x14ac:dyDescent="0.25">
      <c r="A61" s="433" t="s">
        <v>20</v>
      </c>
      <c r="B61" s="434" t="s">
        <v>259</v>
      </c>
      <c r="C61" s="435">
        <v>600</v>
      </c>
      <c r="D61" s="436"/>
      <c r="E61" s="437">
        <f>SUM('13'!H66)</f>
        <v>850</v>
      </c>
      <c r="F61" s="437">
        <f>SUM('13'!I66)</f>
        <v>850</v>
      </c>
      <c r="G61" s="437">
        <f>SUM('13'!F64:G64)</f>
        <v>1500</v>
      </c>
      <c r="H61" s="438">
        <f t="shared" si="14"/>
        <v>176.47058823529412</v>
      </c>
      <c r="I61" s="83"/>
      <c r="J61" s="128"/>
      <c r="K61" s="128"/>
    </row>
    <row r="62" spans="1:14" s="129" customFormat="1" ht="28.5" customHeight="1" thickTop="1" x14ac:dyDescent="0.2">
      <c r="A62" s="157" t="s">
        <v>20</v>
      </c>
      <c r="B62" s="432" t="s">
        <v>237</v>
      </c>
      <c r="C62" s="313"/>
      <c r="D62" s="68"/>
      <c r="E62" s="298">
        <f>SUM(E63:E64)</f>
        <v>68000</v>
      </c>
      <c r="F62" s="298">
        <f t="shared" ref="F62:G62" si="17">SUM(F63:F64)</f>
        <v>109650</v>
      </c>
      <c r="G62" s="298">
        <f t="shared" si="17"/>
        <v>109650</v>
      </c>
      <c r="H62" s="299">
        <f t="shared" si="14"/>
        <v>161.25</v>
      </c>
      <c r="I62" s="83"/>
      <c r="J62" s="128"/>
      <c r="K62" s="128"/>
    </row>
    <row r="63" spans="1:14" s="217" customFormat="1" ht="12.75" x14ac:dyDescent="0.2">
      <c r="A63" s="158" t="s">
        <v>21</v>
      </c>
      <c r="B63" s="73" t="s">
        <v>260</v>
      </c>
      <c r="C63" s="74">
        <v>605</v>
      </c>
      <c r="D63" s="74"/>
      <c r="E63" s="64">
        <f>SUM('13'!H75)</f>
        <v>68000</v>
      </c>
      <c r="F63" s="64">
        <f>SUM('13'!I75)</f>
        <v>109650</v>
      </c>
      <c r="G63" s="64">
        <f>SUM('13'!F75:G75)</f>
        <v>84650</v>
      </c>
      <c r="H63" s="154">
        <f t="shared" si="14"/>
        <v>124.48529411764706</v>
      </c>
      <c r="I63" s="306"/>
      <c r="J63" s="264"/>
      <c r="K63" s="264"/>
    </row>
    <row r="64" spans="1:14" s="217" customFormat="1" ht="25.5" customHeight="1" x14ac:dyDescent="0.2">
      <c r="A64" s="155"/>
      <c r="B64" s="307" t="s">
        <v>261</v>
      </c>
      <c r="C64" s="297">
        <v>606</v>
      </c>
      <c r="D64" s="297"/>
      <c r="E64" s="65">
        <f>SUM('13'!H76)</f>
        <v>0</v>
      </c>
      <c r="F64" s="65">
        <f>SUM('13'!I76)</f>
        <v>0</v>
      </c>
      <c r="G64" s="65">
        <f>SUM('13'!F76:G76)</f>
        <v>25000</v>
      </c>
      <c r="H64" s="154"/>
      <c r="I64" s="306"/>
      <c r="J64" s="264"/>
      <c r="K64" s="264"/>
    </row>
    <row r="65" spans="1:11" s="129" customFormat="1" ht="42.75" customHeight="1" x14ac:dyDescent="0.2">
      <c r="A65" s="163" t="s">
        <v>20</v>
      </c>
      <c r="B65" s="72" t="s">
        <v>262</v>
      </c>
      <c r="C65" s="86">
        <v>615</v>
      </c>
      <c r="D65" s="87"/>
      <c r="E65" s="71">
        <f>SUM('13'!H81)</f>
        <v>4000</v>
      </c>
      <c r="F65" s="71">
        <f>SUM('13'!I81)</f>
        <v>4000</v>
      </c>
      <c r="G65" s="71">
        <f>SUM('13'!F81:G81)</f>
        <v>4000</v>
      </c>
      <c r="H65" s="164">
        <f t="shared" ref="H65:H94" si="18">G65/E65*100</f>
        <v>100</v>
      </c>
      <c r="I65" s="128"/>
      <c r="J65" s="128"/>
      <c r="K65" s="128"/>
    </row>
    <row r="66" spans="1:11" s="129" customFormat="1" x14ac:dyDescent="0.2">
      <c r="A66" s="157" t="s">
        <v>20</v>
      </c>
      <c r="B66" s="295" t="s">
        <v>129</v>
      </c>
      <c r="C66" s="219"/>
      <c r="D66" s="80"/>
      <c r="E66" s="67">
        <f>SUM(E67:E68)</f>
        <v>13450</v>
      </c>
      <c r="F66" s="67">
        <f t="shared" ref="F66:G66" si="19">SUM(F67:F68)</f>
        <v>13600</v>
      </c>
      <c r="G66" s="67">
        <f t="shared" si="19"/>
        <v>13600</v>
      </c>
      <c r="H66" s="152">
        <f t="shared" si="18"/>
        <v>101.11524163568772</v>
      </c>
      <c r="I66" s="128"/>
      <c r="J66" s="128"/>
      <c r="K66" s="128"/>
    </row>
    <row r="67" spans="1:11" s="217" customFormat="1" ht="12.75" x14ac:dyDescent="0.2">
      <c r="A67" s="158" t="s">
        <v>21</v>
      </c>
      <c r="B67" s="73" t="s">
        <v>131</v>
      </c>
      <c r="C67" s="74">
        <v>650</v>
      </c>
      <c r="D67" s="74"/>
      <c r="E67" s="64">
        <f>SUM('13'!H90)</f>
        <v>6900</v>
      </c>
      <c r="F67" s="64">
        <f>SUM('13'!I90)</f>
        <v>7300</v>
      </c>
      <c r="G67" s="64">
        <f>SUM('13'!F90:G90)</f>
        <v>7300</v>
      </c>
      <c r="H67" s="154">
        <f t="shared" si="18"/>
        <v>105.79710144927536</v>
      </c>
      <c r="I67" s="264"/>
      <c r="J67" s="264"/>
      <c r="K67" s="264"/>
    </row>
    <row r="68" spans="1:11" s="217" customFormat="1" ht="12.75" x14ac:dyDescent="0.2">
      <c r="A68" s="155"/>
      <c r="B68" s="307" t="s">
        <v>135</v>
      </c>
      <c r="C68" s="297">
        <v>651</v>
      </c>
      <c r="D68" s="297"/>
      <c r="E68" s="65">
        <f>SUM('13'!H91)</f>
        <v>6550</v>
      </c>
      <c r="F68" s="65">
        <f>SUM('13'!I91)</f>
        <v>6300</v>
      </c>
      <c r="G68" s="65">
        <f>SUM('13'!F91:G91)</f>
        <v>6300</v>
      </c>
      <c r="H68" s="154">
        <f t="shared" si="18"/>
        <v>96.18320610687023</v>
      </c>
      <c r="I68" s="264"/>
      <c r="J68" s="264"/>
      <c r="K68" s="264"/>
    </row>
    <row r="69" spans="1:11" s="129" customFormat="1" x14ac:dyDescent="0.2">
      <c r="A69" s="157" t="s">
        <v>20</v>
      </c>
      <c r="B69" s="61" t="s">
        <v>241</v>
      </c>
      <c r="C69" s="79"/>
      <c r="D69" s="80"/>
      <c r="E69" s="67">
        <f>SUM(E70:E72)</f>
        <v>13500</v>
      </c>
      <c r="F69" s="67">
        <f>SUM(F70:F72)</f>
        <v>13500</v>
      </c>
      <c r="G69" s="67">
        <f t="shared" ref="G69" si="20">SUM(G70:G72)</f>
        <v>16500</v>
      </c>
      <c r="H69" s="152">
        <f t="shared" si="18"/>
        <v>122.22222222222223</v>
      </c>
      <c r="I69" s="128"/>
      <c r="J69" s="128"/>
      <c r="K69" s="128"/>
    </row>
    <row r="70" spans="1:11" s="217" customFormat="1" ht="12.75" x14ac:dyDescent="0.2">
      <c r="A70" s="153" t="s">
        <v>21</v>
      </c>
      <c r="B70" s="73" t="s">
        <v>263</v>
      </c>
      <c r="C70" s="70">
        <v>550</v>
      </c>
      <c r="D70" s="74"/>
      <c r="E70" s="64">
        <f>SUM('13'!H100)</f>
        <v>10500</v>
      </c>
      <c r="F70" s="64">
        <f>SUM('13'!I100)</f>
        <v>10500</v>
      </c>
      <c r="G70" s="64">
        <f>SUM('13'!F100:G100)</f>
        <v>12000</v>
      </c>
      <c r="H70" s="154">
        <f t="shared" si="18"/>
        <v>114.28571428571428</v>
      </c>
      <c r="I70" s="264"/>
      <c r="J70" s="264"/>
      <c r="K70" s="264"/>
    </row>
    <row r="71" spans="1:11" s="217" customFormat="1" ht="12.75" x14ac:dyDescent="0.2">
      <c r="A71" s="158"/>
      <c r="B71" s="74" t="s">
        <v>264</v>
      </c>
      <c r="C71" s="70">
        <v>551</v>
      </c>
      <c r="D71" s="74"/>
      <c r="E71" s="64">
        <f>SUM('13'!H101)</f>
        <v>1500</v>
      </c>
      <c r="F71" s="64">
        <f>SUM('13'!I101)</f>
        <v>1305</v>
      </c>
      <c r="G71" s="64">
        <f>SUM('13'!F96:G96)</f>
        <v>1500</v>
      </c>
      <c r="H71" s="154">
        <f t="shared" si="18"/>
        <v>100</v>
      </c>
      <c r="I71" s="264"/>
      <c r="J71" s="264"/>
      <c r="K71" s="264"/>
    </row>
    <row r="72" spans="1:11" s="217" customFormat="1" ht="27" customHeight="1" x14ac:dyDescent="0.2">
      <c r="A72" s="155"/>
      <c r="B72" s="82" t="s">
        <v>265</v>
      </c>
      <c r="C72" s="82">
        <v>552</v>
      </c>
      <c r="D72" s="297"/>
      <c r="E72" s="65">
        <f>SUM('13'!H102)</f>
        <v>1500</v>
      </c>
      <c r="F72" s="65">
        <f>SUM('13'!I102)</f>
        <v>1695</v>
      </c>
      <c r="G72" s="65">
        <f>SUM('13'!F97:G97)</f>
        <v>3000</v>
      </c>
      <c r="H72" s="154">
        <f t="shared" si="18"/>
        <v>200</v>
      </c>
      <c r="I72" s="264"/>
      <c r="J72" s="264"/>
      <c r="K72" s="264"/>
    </row>
    <row r="73" spans="1:11" s="129" customFormat="1" ht="28.5" x14ac:dyDescent="0.2">
      <c r="A73" s="163" t="s">
        <v>20</v>
      </c>
      <c r="B73" s="91" t="s">
        <v>266</v>
      </c>
      <c r="C73" s="86">
        <v>555</v>
      </c>
      <c r="D73" s="87"/>
      <c r="E73" s="71">
        <f>SUM('13'!H107)</f>
        <v>16500</v>
      </c>
      <c r="F73" s="71">
        <f>SUM('13'!I107)</f>
        <v>21700</v>
      </c>
      <c r="G73" s="71">
        <f>SUM('13'!F107:G107)</f>
        <v>17500</v>
      </c>
      <c r="H73" s="164">
        <f t="shared" si="18"/>
        <v>106.06060606060606</v>
      </c>
      <c r="I73" s="128"/>
      <c r="J73" s="128"/>
      <c r="K73" s="128"/>
    </row>
    <row r="74" spans="1:11" s="129" customFormat="1" x14ac:dyDescent="0.2">
      <c r="A74" s="163" t="s">
        <v>20</v>
      </c>
      <c r="B74" s="310" t="s">
        <v>70</v>
      </c>
      <c r="C74" s="86">
        <v>670</v>
      </c>
      <c r="D74" s="87"/>
      <c r="E74" s="71">
        <f>SUM('13'!H114)</f>
        <v>13000</v>
      </c>
      <c r="F74" s="71">
        <f>SUM('13'!I114)</f>
        <v>13800</v>
      </c>
      <c r="G74" s="71">
        <f>SUM('13'!F114:G114)</f>
        <v>13090</v>
      </c>
      <c r="H74" s="164">
        <f t="shared" si="18"/>
        <v>100.69230769230771</v>
      </c>
      <c r="I74" s="128"/>
      <c r="J74" s="128"/>
      <c r="K74" s="128"/>
    </row>
    <row r="75" spans="1:11" s="27" customFormat="1" ht="29.25" customHeight="1" x14ac:dyDescent="0.2">
      <c r="A75" s="163" t="s">
        <v>20</v>
      </c>
      <c r="B75" s="311" t="s">
        <v>267</v>
      </c>
      <c r="C75" s="86">
        <v>610</v>
      </c>
      <c r="D75" s="87"/>
      <c r="E75" s="71">
        <f>SUM('13'!H121)</f>
        <v>4700</v>
      </c>
      <c r="F75" s="71">
        <f>SUM('13'!I121)</f>
        <v>4950</v>
      </c>
      <c r="G75" s="71">
        <f>SUM('13'!F119:G119)</f>
        <v>11000</v>
      </c>
      <c r="H75" s="164">
        <f t="shared" si="18"/>
        <v>234.04255319148936</v>
      </c>
      <c r="I75" s="84"/>
    </row>
    <row r="76" spans="1:11" s="27" customFormat="1" ht="29.25" customHeight="1" x14ac:dyDescent="0.2">
      <c r="A76" s="157" t="s">
        <v>20</v>
      </c>
      <c r="B76" s="312" t="s">
        <v>247</v>
      </c>
      <c r="C76" s="313"/>
      <c r="D76" s="68"/>
      <c r="E76" s="298">
        <f>SUM('13'!H132)</f>
        <v>5800</v>
      </c>
      <c r="F76" s="298">
        <f>SUM('13'!I132)</f>
        <v>6300</v>
      </c>
      <c r="G76" s="298">
        <f>SUM(G77:G78)</f>
        <v>6000</v>
      </c>
      <c r="H76" s="152">
        <f t="shared" si="18"/>
        <v>103.44827586206897</v>
      </c>
      <c r="I76" s="84"/>
    </row>
    <row r="77" spans="1:11" s="130" customFormat="1" ht="15" customHeight="1" x14ac:dyDescent="0.2">
      <c r="A77" s="153" t="s">
        <v>21</v>
      </c>
      <c r="B77" s="314" t="s">
        <v>268</v>
      </c>
      <c r="C77" s="313">
        <v>620</v>
      </c>
      <c r="D77" s="74"/>
      <c r="E77" s="64">
        <f>SUM('13'!H133)</f>
        <v>5000</v>
      </c>
      <c r="F77" s="315">
        <f>SUM('13'!I133)</f>
        <v>5000</v>
      </c>
      <c r="G77" s="64">
        <f>SUM('13'!F133:G133)</f>
        <v>5000</v>
      </c>
      <c r="H77" s="154">
        <f t="shared" si="18"/>
        <v>100</v>
      </c>
      <c r="I77" s="316"/>
    </row>
    <row r="78" spans="1:11" s="130" customFormat="1" ht="15" customHeight="1" x14ac:dyDescent="0.2">
      <c r="A78" s="155"/>
      <c r="B78" s="317" t="s">
        <v>269</v>
      </c>
      <c r="C78" s="302">
        <v>621</v>
      </c>
      <c r="D78" s="297"/>
      <c r="E78" s="318">
        <f>SUM('13'!H134)</f>
        <v>800</v>
      </c>
      <c r="F78" s="318">
        <f>SUM('13'!I134)</f>
        <v>1300</v>
      </c>
      <c r="G78" s="65">
        <f>SUM('13'!F134:G134)</f>
        <v>1000</v>
      </c>
      <c r="H78" s="156">
        <f t="shared" si="18"/>
        <v>125</v>
      </c>
      <c r="I78" s="316"/>
    </row>
    <row r="79" spans="1:11" s="27" customFormat="1" ht="29.25" customHeight="1" thickBot="1" x14ac:dyDescent="0.25">
      <c r="A79" s="163" t="s">
        <v>20</v>
      </c>
      <c r="B79" s="312" t="s">
        <v>270</v>
      </c>
      <c r="C79" s="313">
        <v>655</v>
      </c>
      <c r="D79" s="68"/>
      <c r="E79" s="298">
        <f>SUM('13'!H139)</f>
        <v>850</v>
      </c>
      <c r="F79" s="298">
        <f>SUM('13'!I139)</f>
        <v>850</v>
      </c>
      <c r="G79" s="298">
        <f>SUM('13'!F139:G139)</f>
        <v>2000</v>
      </c>
      <c r="H79" s="152">
        <f t="shared" si="18"/>
        <v>235.29411764705884</v>
      </c>
      <c r="I79" s="129"/>
    </row>
    <row r="80" spans="1:11" s="27" customFormat="1" ht="15" x14ac:dyDescent="0.25">
      <c r="A80" s="391" t="s">
        <v>23</v>
      </c>
      <c r="B80" s="392"/>
      <c r="C80" s="393"/>
      <c r="D80" s="392">
        <v>14</v>
      </c>
      <c r="E80" s="402">
        <f>SUM(E81,E87,E90,E91,E92,E96)</f>
        <v>16400</v>
      </c>
      <c r="F80" s="402">
        <f t="shared" ref="F80" si="21">SUM(F81,F87,F90,F91,F92,F96)</f>
        <v>16400</v>
      </c>
      <c r="G80" s="402">
        <f>SUM(G81,G87,G90,G91,G92,G96)</f>
        <v>21400</v>
      </c>
      <c r="H80" s="403">
        <f t="shared" si="18"/>
        <v>130.48780487804879</v>
      </c>
    </row>
    <row r="81" spans="1:8" s="27" customFormat="1" ht="15" customHeight="1" x14ac:dyDescent="0.2">
      <c r="A81" s="151" t="s">
        <v>20</v>
      </c>
      <c r="B81" s="85" t="s">
        <v>195</v>
      </c>
      <c r="C81" s="79"/>
      <c r="D81" s="80"/>
      <c r="E81" s="67">
        <f>SUM(E82:E86)</f>
        <v>3000</v>
      </c>
      <c r="F81" s="67">
        <f>SUM(F82:F86)</f>
        <v>3000</v>
      </c>
      <c r="G81" s="67">
        <f>SUM(G82:G86)</f>
        <v>4000</v>
      </c>
      <c r="H81" s="152">
        <f t="shared" si="18"/>
        <v>133.33333333333331</v>
      </c>
    </row>
    <row r="82" spans="1:8" s="130" customFormat="1" ht="15" customHeight="1" x14ac:dyDescent="0.2">
      <c r="A82" s="153" t="s">
        <v>21</v>
      </c>
      <c r="B82" s="70" t="s">
        <v>212</v>
      </c>
      <c r="C82" s="70">
        <v>575</v>
      </c>
      <c r="D82" s="74"/>
      <c r="E82" s="64">
        <f>SUM('14'!H27)</f>
        <v>1250</v>
      </c>
      <c r="F82" s="64">
        <f>SUM('14'!I27)</f>
        <v>1250</v>
      </c>
      <c r="G82" s="64">
        <f>SUM('14'!F20:G20)</f>
        <v>1700</v>
      </c>
      <c r="H82" s="154">
        <f t="shared" si="18"/>
        <v>136</v>
      </c>
    </row>
    <row r="83" spans="1:8" s="130" customFormat="1" ht="15" customHeight="1" x14ac:dyDescent="0.2">
      <c r="A83" s="158"/>
      <c r="B83" s="70" t="s">
        <v>213</v>
      </c>
      <c r="C83" s="70">
        <v>576</v>
      </c>
      <c r="D83" s="74"/>
      <c r="E83" s="64">
        <f>SUM('14'!H28)</f>
        <v>750</v>
      </c>
      <c r="F83" s="64">
        <f>SUM('14'!I28)</f>
        <v>750</v>
      </c>
      <c r="G83" s="64">
        <f>SUM('14'!F21:G21)</f>
        <v>1000</v>
      </c>
      <c r="H83" s="154">
        <f t="shared" si="18"/>
        <v>133.33333333333331</v>
      </c>
    </row>
    <row r="84" spans="1:8" s="130" customFormat="1" ht="15" customHeight="1" x14ac:dyDescent="0.2">
      <c r="A84" s="158"/>
      <c r="B84" s="70" t="s">
        <v>214</v>
      </c>
      <c r="C84" s="70">
        <v>577</v>
      </c>
      <c r="D84" s="74"/>
      <c r="E84" s="64">
        <f>SUM('14'!H29)</f>
        <v>400</v>
      </c>
      <c r="F84" s="64">
        <f>SUM('14'!I29)</f>
        <v>400</v>
      </c>
      <c r="G84" s="64">
        <f>SUM('14'!F22:G22)</f>
        <v>500</v>
      </c>
      <c r="H84" s="154">
        <f t="shared" si="18"/>
        <v>125</v>
      </c>
    </row>
    <row r="85" spans="1:8" s="130" customFormat="1" ht="15" customHeight="1" x14ac:dyDescent="0.2">
      <c r="A85" s="158"/>
      <c r="B85" s="70" t="s">
        <v>215</v>
      </c>
      <c r="C85" s="70">
        <v>578</v>
      </c>
      <c r="D85" s="74"/>
      <c r="E85" s="64">
        <f>SUM('14'!H30)</f>
        <v>400</v>
      </c>
      <c r="F85" s="64">
        <f>SUM('14'!I30)</f>
        <v>400</v>
      </c>
      <c r="G85" s="64">
        <f>SUM('14'!F23:G23)</f>
        <v>500</v>
      </c>
      <c r="H85" s="154">
        <f t="shared" si="18"/>
        <v>125</v>
      </c>
    </row>
    <row r="86" spans="1:8" s="130" customFormat="1" ht="16.5" customHeight="1" x14ac:dyDescent="0.2">
      <c r="A86" s="158"/>
      <c r="B86" s="70" t="s">
        <v>216</v>
      </c>
      <c r="C86" s="70">
        <v>579</v>
      </c>
      <c r="D86" s="74"/>
      <c r="E86" s="64">
        <f>SUM('14'!H31)</f>
        <v>200</v>
      </c>
      <c r="F86" s="64">
        <f>SUM('14'!I31)</f>
        <v>200</v>
      </c>
      <c r="G86" s="64">
        <f>SUM('14'!F31:G31)</f>
        <v>300</v>
      </c>
      <c r="H86" s="154">
        <f t="shared" si="18"/>
        <v>150</v>
      </c>
    </row>
    <row r="87" spans="1:8" s="27" customFormat="1" ht="28.5" customHeight="1" x14ac:dyDescent="0.2">
      <c r="A87" s="151" t="s">
        <v>20</v>
      </c>
      <c r="B87" s="173" t="s">
        <v>201</v>
      </c>
      <c r="C87" s="384"/>
      <c r="D87" s="80"/>
      <c r="E87" s="67">
        <f>SUM(E88:E89)</f>
        <v>4900</v>
      </c>
      <c r="F87" s="67">
        <f>SUM(F88:F89)</f>
        <v>4440</v>
      </c>
      <c r="G87" s="67">
        <f>SUM(G88:G89)</f>
        <v>5900</v>
      </c>
      <c r="H87" s="152">
        <f t="shared" si="18"/>
        <v>120.40816326530613</v>
      </c>
    </row>
    <row r="88" spans="1:8" s="130" customFormat="1" ht="27.75" customHeight="1" x14ac:dyDescent="0.2">
      <c r="A88" s="153" t="s">
        <v>21</v>
      </c>
      <c r="B88" s="70" t="s">
        <v>218</v>
      </c>
      <c r="C88" s="74">
        <v>566</v>
      </c>
      <c r="D88" s="74"/>
      <c r="E88" s="64">
        <f>SUM('14'!H39)</f>
        <v>1150</v>
      </c>
      <c r="F88" s="64">
        <f>SUM('14'!I39)</f>
        <v>1248</v>
      </c>
      <c r="G88" s="64">
        <f>SUM('14'!F39:G39)</f>
        <v>1900</v>
      </c>
      <c r="H88" s="154">
        <f t="shared" si="18"/>
        <v>165.21739130434781</v>
      </c>
    </row>
    <row r="89" spans="1:8" s="130" customFormat="1" ht="17.25" customHeight="1" x14ac:dyDescent="0.2">
      <c r="A89" s="158"/>
      <c r="B89" s="70" t="s">
        <v>219</v>
      </c>
      <c r="C89" s="74">
        <v>675</v>
      </c>
      <c r="D89" s="74"/>
      <c r="E89" s="64">
        <f>SUM('14'!H40)</f>
        <v>3750</v>
      </c>
      <c r="F89" s="64">
        <f>SUM('14'!I40)</f>
        <v>3192</v>
      </c>
      <c r="G89" s="64">
        <f>SUM('14'!F40:G40)</f>
        <v>4000</v>
      </c>
      <c r="H89" s="154">
        <f t="shared" si="18"/>
        <v>106.66666666666667</v>
      </c>
    </row>
    <row r="90" spans="1:8" s="229" customFormat="1" ht="15" customHeight="1" x14ac:dyDescent="0.2">
      <c r="A90" s="398" t="s">
        <v>20</v>
      </c>
      <c r="B90" s="399" t="s">
        <v>220</v>
      </c>
      <c r="C90" s="400">
        <v>570</v>
      </c>
      <c r="D90" s="399"/>
      <c r="E90" s="71">
        <f>SUM('14'!H45)</f>
        <v>900</v>
      </c>
      <c r="F90" s="71">
        <f>SUM('14'!I45)</f>
        <v>1917</v>
      </c>
      <c r="G90" s="71">
        <f>SUM('14'!F43:G43)</f>
        <v>2500</v>
      </c>
      <c r="H90" s="401">
        <f t="shared" si="18"/>
        <v>277.77777777777777</v>
      </c>
    </row>
    <row r="91" spans="1:8" s="229" customFormat="1" ht="15" customHeight="1" x14ac:dyDescent="0.2">
      <c r="A91" s="398" t="s">
        <v>20</v>
      </c>
      <c r="B91" s="399" t="s">
        <v>221</v>
      </c>
      <c r="C91" s="400">
        <v>625</v>
      </c>
      <c r="D91" s="266"/>
      <c r="E91" s="399">
        <f>SUM('14'!H52)</f>
        <v>900</v>
      </c>
      <c r="F91" s="399">
        <f>SUM('14'!I52)</f>
        <v>900</v>
      </c>
      <c r="G91" s="399">
        <f>SUM('14'!F52:G52)</f>
        <v>900</v>
      </c>
      <c r="H91" s="401">
        <f t="shared" si="18"/>
        <v>100</v>
      </c>
    </row>
    <row r="92" spans="1:8" s="229" customFormat="1" ht="31.5" customHeight="1" x14ac:dyDescent="0.2">
      <c r="A92" s="151" t="s">
        <v>20</v>
      </c>
      <c r="B92" s="173" t="s">
        <v>205</v>
      </c>
      <c r="C92" s="384"/>
      <c r="D92" s="80"/>
      <c r="E92" s="67">
        <f>SUM(E93:E95)</f>
        <v>5500</v>
      </c>
      <c r="F92" s="67">
        <f t="shared" ref="F92:G92" si="22">SUM(F93:F95)</f>
        <v>5680</v>
      </c>
      <c r="G92" s="67">
        <f t="shared" si="22"/>
        <v>6900</v>
      </c>
      <c r="H92" s="152">
        <f t="shared" si="18"/>
        <v>125.45454545454547</v>
      </c>
    </row>
    <row r="93" spans="1:8" s="230" customFormat="1" ht="15" customHeight="1" x14ac:dyDescent="0.2">
      <c r="A93" s="153" t="s">
        <v>21</v>
      </c>
      <c r="B93" s="70" t="s">
        <v>222</v>
      </c>
      <c r="C93" s="74">
        <v>660</v>
      </c>
      <c r="D93" s="74"/>
      <c r="E93" s="64">
        <f>SUM('14'!H62)</f>
        <v>2000</v>
      </c>
      <c r="F93" s="64">
        <f>SUM('14'!I62)</f>
        <v>2600</v>
      </c>
      <c r="G93" s="64">
        <f>SUM('14'!F62:G62)</f>
        <v>2500</v>
      </c>
      <c r="H93" s="154">
        <f t="shared" si="18"/>
        <v>125</v>
      </c>
    </row>
    <row r="94" spans="1:8" s="230" customFormat="1" ht="15" customHeight="1" x14ac:dyDescent="0.2">
      <c r="A94" s="158"/>
      <c r="B94" s="70" t="s">
        <v>223</v>
      </c>
      <c r="C94" s="74">
        <v>661</v>
      </c>
      <c r="D94" s="74"/>
      <c r="E94" s="64">
        <f>SUM('14'!H63)</f>
        <v>3500</v>
      </c>
      <c r="F94" s="64">
        <f>SUM('14'!I63)</f>
        <v>3080</v>
      </c>
      <c r="G94" s="64">
        <f>SUM('14'!F58:G58)</f>
        <v>4000</v>
      </c>
      <c r="H94" s="154">
        <f t="shared" si="18"/>
        <v>114.28571428571428</v>
      </c>
    </row>
    <row r="95" spans="1:8" s="230" customFormat="1" ht="15" customHeight="1" x14ac:dyDescent="0.2">
      <c r="A95" s="158"/>
      <c r="B95" s="70" t="s">
        <v>224</v>
      </c>
      <c r="C95" s="74">
        <v>662</v>
      </c>
      <c r="D95" s="74"/>
      <c r="E95" s="64">
        <f>SUM('14'!H64)</f>
        <v>0</v>
      </c>
      <c r="F95" s="64">
        <f>SUM('14'!I64)</f>
        <v>0</v>
      </c>
      <c r="G95" s="64">
        <f>SUM('14'!F64:G64)</f>
        <v>400</v>
      </c>
      <c r="H95" s="154"/>
    </row>
    <row r="96" spans="1:8" s="229" customFormat="1" ht="15" customHeight="1" x14ac:dyDescent="0.2">
      <c r="A96" s="151" t="s">
        <v>20</v>
      </c>
      <c r="B96" s="173" t="s">
        <v>209</v>
      </c>
      <c r="C96" s="384"/>
      <c r="D96" s="80"/>
      <c r="E96" s="67">
        <f t="shared" ref="E96" si="23">SUM(E97:E98)</f>
        <v>1200</v>
      </c>
      <c r="F96" s="67">
        <f t="shared" ref="F96" si="24">SUM(F97:F98)</f>
        <v>463</v>
      </c>
      <c r="G96" s="67">
        <f>SUM(G97:G98)</f>
        <v>1200</v>
      </c>
      <c r="H96" s="152">
        <f t="shared" ref="H96:H108" si="25">G96/E96*100</f>
        <v>100</v>
      </c>
    </row>
    <row r="97" spans="1:11" s="230" customFormat="1" ht="15" customHeight="1" x14ac:dyDescent="0.2">
      <c r="A97" s="153" t="s">
        <v>21</v>
      </c>
      <c r="B97" s="70" t="s">
        <v>225</v>
      </c>
      <c r="C97" s="74">
        <v>665</v>
      </c>
      <c r="D97" s="74"/>
      <c r="E97" s="64">
        <f>SUM('14'!H74)</f>
        <v>600</v>
      </c>
      <c r="F97" s="64">
        <f>SUM('14'!I74)</f>
        <v>200</v>
      </c>
      <c r="G97" s="64">
        <f>SUM('14'!F70:G70)</f>
        <v>600</v>
      </c>
      <c r="H97" s="154">
        <f t="shared" si="25"/>
        <v>100</v>
      </c>
    </row>
    <row r="98" spans="1:11" s="230" customFormat="1" ht="30" customHeight="1" thickBot="1" x14ac:dyDescent="0.25">
      <c r="A98" s="155"/>
      <c r="B98" s="82" t="s">
        <v>226</v>
      </c>
      <c r="C98" s="297">
        <v>666</v>
      </c>
      <c r="D98" s="297"/>
      <c r="E98" s="65">
        <f>SUM('14'!H75)</f>
        <v>600</v>
      </c>
      <c r="F98" s="65">
        <f>SUM('14'!I75)</f>
        <v>263</v>
      </c>
      <c r="G98" s="65">
        <f>SUM('14'!F71:G71)</f>
        <v>600</v>
      </c>
      <c r="H98" s="154">
        <f t="shared" si="25"/>
        <v>100</v>
      </c>
    </row>
    <row r="99" spans="1:11" s="27" customFormat="1" ht="15.75" thickBot="1" x14ac:dyDescent="0.3">
      <c r="A99" s="378" t="s">
        <v>87</v>
      </c>
      <c r="B99" s="379"/>
      <c r="C99" s="267"/>
      <c r="D99" s="379">
        <v>18</v>
      </c>
      <c r="E99" s="389">
        <f>SUM(E100,E106,E110)</f>
        <v>24475</v>
      </c>
      <c r="F99" s="389">
        <f t="shared" ref="F99" si="26">SUM(F100,F106,F110)</f>
        <v>26775</v>
      </c>
      <c r="G99" s="389">
        <f>SUM(G100,G106,G110)</f>
        <v>29200</v>
      </c>
      <c r="H99" s="390">
        <f t="shared" si="25"/>
        <v>119.30541368743617</v>
      </c>
      <c r="I99" s="30"/>
    </row>
    <row r="100" spans="1:11" s="27" customFormat="1" ht="30" customHeight="1" x14ac:dyDescent="0.2">
      <c r="A100" s="157" t="s">
        <v>20</v>
      </c>
      <c r="B100" s="382" t="s">
        <v>183</v>
      </c>
      <c r="C100" s="300"/>
      <c r="D100" s="68"/>
      <c r="E100" s="298">
        <f>SUM(E101:E105)</f>
        <v>9600</v>
      </c>
      <c r="F100" s="298">
        <f t="shared" ref="F100:G100" si="27">SUM(F101:F105)</f>
        <v>9600</v>
      </c>
      <c r="G100" s="298">
        <f t="shared" si="27"/>
        <v>11200</v>
      </c>
      <c r="H100" s="299">
        <f t="shared" si="25"/>
        <v>116.66666666666667</v>
      </c>
    </row>
    <row r="101" spans="1:11" s="130" customFormat="1" ht="15" customHeight="1" x14ac:dyDescent="0.2">
      <c r="A101" s="153" t="s">
        <v>21</v>
      </c>
      <c r="B101" s="70" t="s">
        <v>186</v>
      </c>
      <c r="C101" s="70">
        <v>580</v>
      </c>
      <c r="D101" s="74"/>
      <c r="E101" s="64">
        <f>SUM('18'!H24)</f>
        <v>1200</v>
      </c>
      <c r="F101" s="64">
        <f>SUM('18'!I24)</f>
        <v>1200</v>
      </c>
      <c r="G101" s="64">
        <f>SUM('18'!F17:G17)</f>
        <v>1500</v>
      </c>
      <c r="H101" s="154">
        <f t="shared" si="25"/>
        <v>125</v>
      </c>
    </row>
    <row r="102" spans="1:11" s="130" customFormat="1" ht="15" customHeight="1" x14ac:dyDescent="0.2">
      <c r="A102" s="158"/>
      <c r="B102" s="70" t="s">
        <v>187</v>
      </c>
      <c r="C102" s="70">
        <v>581</v>
      </c>
      <c r="D102" s="74"/>
      <c r="E102" s="64">
        <f>SUM('18'!H25)</f>
        <v>800</v>
      </c>
      <c r="F102" s="64">
        <f>SUM('18'!I25)</f>
        <v>800</v>
      </c>
      <c r="G102" s="64">
        <f>SUM('18'!F18:G18)</f>
        <v>800</v>
      </c>
      <c r="H102" s="154">
        <f t="shared" si="25"/>
        <v>100</v>
      </c>
    </row>
    <row r="103" spans="1:11" s="130" customFormat="1" ht="30" customHeight="1" x14ac:dyDescent="0.2">
      <c r="A103" s="158"/>
      <c r="B103" s="70" t="s">
        <v>188</v>
      </c>
      <c r="C103" s="70">
        <v>582</v>
      </c>
      <c r="D103" s="74"/>
      <c r="E103" s="64">
        <f>SUM('18'!H26)</f>
        <v>800</v>
      </c>
      <c r="F103" s="64">
        <f>SUM('18'!I26)</f>
        <v>800</v>
      </c>
      <c r="G103" s="64">
        <f>SUM('18'!F19:G19)</f>
        <v>800</v>
      </c>
      <c r="H103" s="154">
        <f t="shared" si="25"/>
        <v>100</v>
      </c>
    </row>
    <row r="104" spans="1:11" s="130" customFormat="1" ht="14.25" customHeight="1" x14ac:dyDescent="0.2">
      <c r="A104" s="158"/>
      <c r="B104" s="70" t="s">
        <v>189</v>
      </c>
      <c r="C104" s="70">
        <v>583</v>
      </c>
      <c r="D104" s="74"/>
      <c r="E104" s="64">
        <f>SUM('18'!H27)</f>
        <v>6000</v>
      </c>
      <c r="F104" s="64">
        <f>SUM('18'!I27)</f>
        <v>6000</v>
      </c>
      <c r="G104" s="64">
        <f>SUM('18'!F20:G20)</f>
        <v>7100</v>
      </c>
      <c r="H104" s="154">
        <f t="shared" si="25"/>
        <v>118.33333333333333</v>
      </c>
    </row>
    <row r="105" spans="1:11" s="27" customFormat="1" ht="14.25" customHeight="1" x14ac:dyDescent="0.2">
      <c r="A105" s="157"/>
      <c r="B105" s="70" t="s">
        <v>190</v>
      </c>
      <c r="C105" s="70">
        <v>584</v>
      </c>
      <c r="D105" s="68"/>
      <c r="E105" s="64">
        <f>SUM('18'!H29)</f>
        <v>800</v>
      </c>
      <c r="F105" s="64">
        <f>SUM('18'!I29)</f>
        <v>800</v>
      </c>
      <c r="G105" s="64">
        <f>SUM('18'!F21:G21)</f>
        <v>1000</v>
      </c>
      <c r="H105" s="154">
        <f t="shared" si="25"/>
        <v>125</v>
      </c>
    </row>
    <row r="106" spans="1:11" s="27" customFormat="1" ht="15" customHeight="1" x14ac:dyDescent="0.2">
      <c r="A106" s="157" t="s">
        <v>20</v>
      </c>
      <c r="B106" s="61" t="s">
        <v>178</v>
      </c>
      <c r="C106" s="300"/>
      <c r="D106" s="265"/>
      <c r="E106" s="298">
        <f>SUM(E107:E109)</f>
        <v>10875</v>
      </c>
      <c r="F106" s="298">
        <f>SUM(F107:F109)</f>
        <v>13175</v>
      </c>
      <c r="G106" s="298">
        <f>SUM(G107:G109)</f>
        <v>14000</v>
      </c>
      <c r="H106" s="299">
        <f t="shared" si="25"/>
        <v>128.73563218390805</v>
      </c>
    </row>
    <row r="107" spans="1:11" s="130" customFormat="1" ht="29.25" customHeight="1" x14ac:dyDescent="0.2">
      <c r="A107" s="153" t="s">
        <v>21</v>
      </c>
      <c r="B107" s="383" t="s">
        <v>191</v>
      </c>
      <c r="C107" s="70">
        <v>415</v>
      </c>
      <c r="D107" s="261"/>
      <c r="E107" s="64">
        <f>SUM('18'!H38)</f>
        <v>7075</v>
      </c>
      <c r="F107" s="64">
        <f>SUM('18'!I38)</f>
        <v>9475</v>
      </c>
      <c r="G107" s="64">
        <f>SUM('18'!F39:G39)</f>
        <v>9500</v>
      </c>
      <c r="H107" s="154">
        <f t="shared" si="25"/>
        <v>134.27561837455829</v>
      </c>
    </row>
    <row r="108" spans="1:11" s="130" customFormat="1" ht="37.5" customHeight="1" x14ac:dyDescent="0.2">
      <c r="A108" s="158"/>
      <c r="B108" s="383" t="s">
        <v>192</v>
      </c>
      <c r="C108" s="70">
        <v>416</v>
      </c>
      <c r="D108" s="261"/>
      <c r="E108" s="64">
        <f>SUM('18'!H42)</f>
        <v>3800</v>
      </c>
      <c r="F108" s="64">
        <f>SUM('18'!I42)</f>
        <v>3700</v>
      </c>
      <c r="G108" s="64">
        <f>SUM('18'!F35:G35)</f>
        <v>4000</v>
      </c>
      <c r="H108" s="154">
        <f t="shared" si="25"/>
        <v>105.26315789473684</v>
      </c>
    </row>
    <row r="109" spans="1:11" s="130" customFormat="1" ht="30" customHeight="1" x14ac:dyDescent="0.2">
      <c r="A109" s="158"/>
      <c r="B109" s="383" t="s">
        <v>193</v>
      </c>
      <c r="C109" s="70">
        <v>417</v>
      </c>
      <c r="D109" s="261"/>
      <c r="E109" s="64"/>
      <c r="F109" s="64"/>
      <c r="G109" s="64">
        <f>SUM('18'!F36:G36)</f>
        <v>500</v>
      </c>
      <c r="H109" s="154"/>
    </row>
    <row r="110" spans="1:11" s="27" customFormat="1" ht="27.75" customHeight="1" x14ac:dyDescent="0.2">
      <c r="A110" s="151" t="s">
        <v>20</v>
      </c>
      <c r="B110" s="173" t="s">
        <v>182</v>
      </c>
      <c r="C110" s="384"/>
      <c r="D110" s="385"/>
      <c r="E110" s="67">
        <f>SUM(E111:E112)</f>
        <v>4000</v>
      </c>
      <c r="F110" s="67">
        <f t="shared" ref="F110:G110" si="28">SUM(F111:F112)</f>
        <v>4000</v>
      </c>
      <c r="G110" s="67">
        <f t="shared" si="28"/>
        <v>4000</v>
      </c>
      <c r="H110" s="152">
        <f>G110/E110*100</f>
        <v>100</v>
      </c>
      <c r="I110" s="216"/>
      <c r="J110" s="216"/>
      <c r="K110" s="216"/>
    </row>
    <row r="111" spans="1:11" s="130" customFormat="1" ht="28.5" customHeight="1" x14ac:dyDescent="0.2">
      <c r="A111" s="158"/>
      <c r="B111" s="70" t="s">
        <v>194</v>
      </c>
      <c r="C111" s="74">
        <v>425</v>
      </c>
      <c r="D111" s="74"/>
      <c r="E111" s="64">
        <f>SUM('18'!H52)</f>
        <v>2300</v>
      </c>
      <c r="F111" s="64">
        <f>SUM('18'!I52)</f>
        <v>2300</v>
      </c>
      <c r="G111" s="64">
        <f>SUM('18'!F48:G48)</f>
        <v>2200</v>
      </c>
      <c r="H111" s="154">
        <f>G111/E111*100</f>
        <v>95.652173913043484</v>
      </c>
    </row>
    <row r="112" spans="1:11" s="130" customFormat="1" ht="29.25" customHeight="1" thickBot="1" x14ac:dyDescent="0.25">
      <c r="A112" s="380"/>
      <c r="B112" s="386" t="s">
        <v>351</v>
      </c>
      <c r="C112" s="387">
        <v>426</v>
      </c>
      <c r="D112" s="387"/>
      <c r="E112" s="388">
        <f>SUM('18'!H53)</f>
        <v>1700</v>
      </c>
      <c r="F112" s="388">
        <f>SUM('18'!I53)</f>
        <v>1700</v>
      </c>
      <c r="G112" s="388">
        <f>SUM('18'!F49:G49)</f>
        <v>1800</v>
      </c>
      <c r="H112" s="154">
        <f>G112/E112*100</f>
        <v>105.88235294117648</v>
      </c>
    </row>
    <row r="113" spans="1:14" s="94" customFormat="1" ht="24" customHeight="1" thickBot="1" x14ac:dyDescent="0.3">
      <c r="A113" s="381" t="s">
        <v>77</v>
      </c>
      <c r="B113" s="414"/>
      <c r="C113" s="414"/>
      <c r="D113" s="414"/>
      <c r="E113" s="389">
        <f>SUM(E6,E19,E30,E38,E46,E50,E80,E99)</f>
        <v>421285</v>
      </c>
      <c r="F113" s="389">
        <f>SUM(F6,F19,F30,F38,F46,F50,F80,F99)</f>
        <v>514798</v>
      </c>
      <c r="G113" s="389">
        <f>SUM(G6,G19,G30,G38,G46,G50,G80,G99)</f>
        <v>534790</v>
      </c>
      <c r="H113" s="390">
        <f>G113/E113*100</f>
        <v>126.94256856997043</v>
      </c>
    </row>
    <row r="114" spans="1:14" ht="15" thickBot="1" x14ac:dyDescent="0.25">
      <c r="A114" s="418"/>
      <c r="B114" s="418"/>
      <c r="C114" s="418"/>
      <c r="D114" s="418"/>
      <c r="E114" s="418"/>
      <c r="F114" s="419"/>
      <c r="G114" s="419"/>
      <c r="H114" s="420"/>
    </row>
    <row r="115" spans="1:14" s="423" customFormat="1" ht="18" customHeight="1" x14ac:dyDescent="0.25">
      <c r="A115" s="404" t="s">
        <v>141</v>
      </c>
      <c r="B115" s="405"/>
      <c r="C115" s="406"/>
      <c r="D115" s="421"/>
      <c r="E115" s="421">
        <f>SUM(E116:E117)</f>
        <v>81040</v>
      </c>
      <c r="F115" s="421">
        <f>SUM(F116:F117)</f>
        <v>95785</v>
      </c>
      <c r="G115" s="421">
        <f>SUM(G116:G117)</f>
        <v>96125</v>
      </c>
      <c r="H115" s="422">
        <f>G115/E115*100</f>
        <v>118.61426456071075</v>
      </c>
      <c r="I115" s="17"/>
      <c r="J115" s="17"/>
      <c r="K115" s="17"/>
      <c r="L115" s="17"/>
      <c r="M115" s="17"/>
      <c r="N115" s="17"/>
    </row>
    <row r="116" spans="1:14" s="57" customFormat="1" ht="18" customHeight="1" x14ac:dyDescent="0.2">
      <c r="A116" s="407" t="s">
        <v>20</v>
      </c>
      <c r="B116" s="408" t="s">
        <v>76</v>
      </c>
      <c r="C116" s="409">
        <v>401</v>
      </c>
      <c r="D116" s="424"/>
      <c r="E116" s="71">
        <f>SUM('07 - ID'!D9)</f>
        <v>81040</v>
      </c>
      <c r="F116" s="71">
        <f>SUM('07 - ID'!E10)</f>
        <v>85485</v>
      </c>
      <c r="G116" s="71">
        <f>SUM('07 - ID'!F15:G15)</f>
        <v>96125</v>
      </c>
      <c r="H116" s="425">
        <f>G116/E116*100</f>
        <v>118.61426456071075</v>
      </c>
      <c r="I116" s="131"/>
      <c r="J116" s="131"/>
      <c r="K116" s="131"/>
    </row>
    <row r="117" spans="1:14" s="428" customFormat="1" ht="15" thickBot="1" x14ac:dyDescent="0.25">
      <c r="A117" s="410"/>
      <c r="B117" s="411" t="s">
        <v>81</v>
      </c>
      <c r="C117" s="412">
        <v>410</v>
      </c>
      <c r="D117" s="411"/>
      <c r="E117" s="426">
        <f>SUM('07 - ID'!D11)</f>
        <v>0</v>
      </c>
      <c r="F117" s="426">
        <f>SUM('07 - ID'!E11)</f>
        <v>10300</v>
      </c>
      <c r="G117" s="280">
        <v>0</v>
      </c>
      <c r="H117" s="427"/>
    </row>
    <row r="118" spans="1:14" s="94" customFormat="1" ht="24" customHeight="1" thickBot="1" x14ac:dyDescent="0.3">
      <c r="A118" s="413" t="s">
        <v>77</v>
      </c>
      <c r="B118" s="414"/>
      <c r="C118" s="414"/>
      <c r="D118" s="414"/>
      <c r="E118" s="389">
        <f>SUM(E115)</f>
        <v>81040</v>
      </c>
      <c r="F118" s="389">
        <f t="shared" ref="F118" si="29">SUM(F115)</f>
        <v>95785</v>
      </c>
      <c r="G118" s="389">
        <f>SUM(G115)</f>
        <v>96125</v>
      </c>
      <c r="H118" s="429">
        <f>G118/E118*100</f>
        <v>118.61426456071075</v>
      </c>
    </row>
    <row r="119" spans="1:14" ht="15" thickBot="1" x14ac:dyDescent="0.25">
      <c r="A119" s="84"/>
      <c r="B119" s="84"/>
      <c r="C119" s="84"/>
      <c r="D119" s="84"/>
      <c r="E119" s="84"/>
      <c r="F119" s="430"/>
      <c r="G119" s="430"/>
      <c r="H119" s="431"/>
    </row>
    <row r="120" spans="1:14" s="94" customFormat="1" ht="24" customHeight="1" thickBot="1" x14ac:dyDescent="0.3">
      <c r="A120" s="413" t="s">
        <v>77</v>
      </c>
      <c r="B120" s="414"/>
      <c r="C120" s="414"/>
      <c r="D120" s="414"/>
      <c r="E120" s="389">
        <f>SUM(E113,E118)</f>
        <v>502325</v>
      </c>
      <c r="F120" s="389">
        <f t="shared" ref="F120" si="30">SUM(F113,F118)</f>
        <v>610583</v>
      </c>
      <c r="G120" s="389">
        <f>SUM(G113,G118)</f>
        <v>630915</v>
      </c>
      <c r="H120" s="429">
        <f>G120/E120*100</f>
        <v>125.59896481361667</v>
      </c>
    </row>
    <row r="121" spans="1:14" x14ac:dyDescent="0.2">
      <c r="G121" s="95"/>
    </row>
    <row r="122" spans="1:14" s="27" customFormat="1" ht="15" x14ac:dyDescent="0.25">
      <c r="F122" s="132"/>
      <c r="G122" s="132"/>
      <c r="H122" s="268"/>
    </row>
    <row r="123" spans="1:14" s="27" customFormat="1" x14ac:dyDescent="0.2">
      <c r="F123" s="167"/>
      <c r="G123" s="167"/>
      <c r="H123" s="268"/>
    </row>
    <row r="124" spans="1:14" s="27" customFormat="1" x14ac:dyDescent="0.2">
      <c r="F124" s="269"/>
      <c r="G124" s="167"/>
      <c r="H124" s="268"/>
    </row>
  </sheetData>
  <mergeCells count="1">
    <mergeCell ref="A5:B5"/>
  </mergeCells>
  <pageMargins left="0.70866141732283472" right="0.70866141732283472" top="0.78740157480314965" bottom="0.78740157480314965" header="0.31496062992125984" footer="0.31496062992125984"/>
  <pageSetup paperSize="9" scale="56" firstPageNumber="57" orientation="portrait" useFirstPageNumber="1" r:id="rId1"/>
  <headerFooter>
    <oddFooter>&amp;L&amp;"-,Kurzíva"Zastupitelstvo Olomouckého kraje 16-12-2019
7. - Rozpočet Olomouckého kraje 2020 - návrh rozpočtu
Příloha č. 3b): dotační tituly&amp;R&amp;"-,Kurzíva"Strana &amp;P (Celkem 140)</oddFooter>
  </headerFooter>
  <rowBreaks count="1" manualBreakCount="1">
    <brk id="61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75"/>
  <sheetViews>
    <sheetView tabSelected="1" view="pageBreakPreview" zoomScaleNormal="100" zoomScaleSheetLayoutView="100" workbookViewId="0">
      <selection activeCell="A65" sqref="A65:E65"/>
    </sheetView>
  </sheetViews>
  <sheetFormatPr defaultRowHeight="14.25" x14ac:dyDescent="0.2"/>
  <cols>
    <col min="1" max="1" width="8.5703125" style="199" customWidth="1"/>
    <col min="2" max="2" width="9.140625" style="199"/>
    <col min="3" max="3" width="54.42578125" style="27" customWidth="1"/>
    <col min="4" max="6" width="14.140625" style="167" customWidth="1"/>
    <col min="7" max="7" width="9.140625" style="27" customWidth="1"/>
    <col min="8" max="8" width="17.5703125" style="27" customWidth="1"/>
    <col min="9" max="11" width="9.140625" style="27"/>
    <col min="12" max="12" width="13.28515625" style="27" customWidth="1"/>
    <col min="13" max="16384" width="9.140625" style="27"/>
  </cols>
  <sheetData>
    <row r="1" spans="1:9" ht="23.25" x14ac:dyDescent="0.35">
      <c r="A1" s="97" t="s">
        <v>152</v>
      </c>
      <c r="B1" s="98"/>
      <c r="C1" s="57"/>
      <c r="D1" s="75"/>
      <c r="E1" s="75"/>
      <c r="F1" s="526" t="s">
        <v>93</v>
      </c>
      <c r="G1" s="526"/>
    </row>
    <row r="2" spans="1:9" x14ac:dyDescent="0.2">
      <c r="A2" s="98"/>
      <c r="B2" s="98"/>
      <c r="C2" s="57"/>
      <c r="D2" s="75"/>
      <c r="E2" s="75"/>
      <c r="F2" s="75"/>
      <c r="G2" s="57"/>
    </row>
    <row r="3" spans="1:9" x14ac:dyDescent="0.2">
      <c r="A3" s="99" t="s">
        <v>2</v>
      </c>
      <c r="B3" s="99" t="s">
        <v>348</v>
      </c>
      <c r="C3" s="57"/>
      <c r="D3" s="75"/>
      <c r="E3" s="75"/>
      <c r="F3" s="75"/>
      <c r="G3" s="57"/>
    </row>
    <row r="4" spans="1:9" x14ac:dyDescent="0.2">
      <c r="A4" s="98"/>
      <c r="B4" s="99" t="s">
        <v>4</v>
      </c>
      <c r="C4" s="57"/>
      <c r="D4" s="75"/>
      <c r="E4" s="75"/>
      <c r="F4" s="75"/>
      <c r="G4" s="57"/>
    </row>
    <row r="5" spans="1:9" x14ac:dyDescent="0.2">
      <c r="A5" s="98"/>
      <c r="B5" s="98"/>
      <c r="C5" s="57"/>
      <c r="D5" s="75"/>
      <c r="E5" s="75"/>
      <c r="F5" s="75"/>
      <c r="G5" s="57"/>
    </row>
    <row r="6" spans="1:9" s="130" customFormat="1" ht="13.5" thickBot="1" x14ac:dyDescent="0.25">
      <c r="A6" s="100"/>
      <c r="B6" s="100"/>
      <c r="C6" s="58"/>
      <c r="D6" s="101"/>
      <c r="E6" s="101"/>
      <c r="F6" s="101"/>
      <c r="G6" s="58" t="s">
        <v>5</v>
      </c>
    </row>
    <row r="7" spans="1:9" s="130" customFormat="1" ht="39" customHeight="1" thickTop="1" thickBot="1" x14ac:dyDescent="0.25">
      <c r="A7" s="102" t="s">
        <v>6</v>
      </c>
      <c r="B7" s="103" t="s">
        <v>7</v>
      </c>
      <c r="C7" s="104" t="s">
        <v>8</v>
      </c>
      <c r="D7" s="77" t="s">
        <v>155</v>
      </c>
      <c r="E7" s="77" t="s">
        <v>156</v>
      </c>
      <c r="F7" s="77" t="s">
        <v>157</v>
      </c>
      <c r="G7" s="31" t="s">
        <v>9</v>
      </c>
      <c r="H7" s="250"/>
      <c r="I7" s="250"/>
    </row>
    <row r="8" spans="1:9" s="191" customFormat="1" thickTop="1" thickBot="1" x14ac:dyDescent="0.25">
      <c r="A8" s="105">
        <v>1</v>
      </c>
      <c r="B8" s="106">
        <v>2</v>
      </c>
      <c r="C8" s="106">
        <v>3</v>
      </c>
      <c r="D8" s="184">
        <v>4</v>
      </c>
      <c r="E8" s="184">
        <v>5</v>
      </c>
      <c r="F8" s="184">
        <v>6</v>
      </c>
      <c r="G8" s="240" t="s">
        <v>153</v>
      </c>
      <c r="H8" s="251"/>
      <c r="I8" s="251"/>
    </row>
    <row r="9" spans="1:9" s="30" customFormat="1" ht="15" thickTop="1" x14ac:dyDescent="0.2">
      <c r="A9" s="227">
        <v>6409</v>
      </c>
      <c r="B9" s="395">
        <v>52</v>
      </c>
      <c r="C9" s="66" t="s">
        <v>10</v>
      </c>
      <c r="D9" s="13">
        <v>81040</v>
      </c>
      <c r="E9" s="13"/>
      <c r="F9" s="13">
        <f>SUM(F15)</f>
        <v>96125</v>
      </c>
      <c r="G9" s="59">
        <f>F9/D9*100</f>
        <v>118.61426456071075</v>
      </c>
    </row>
    <row r="10" spans="1:9" s="30" customFormat="1" ht="51" x14ac:dyDescent="0.2">
      <c r="A10" s="445" t="s">
        <v>340</v>
      </c>
      <c r="B10" s="446" t="s">
        <v>341</v>
      </c>
      <c r="C10" s="442" t="s">
        <v>345</v>
      </c>
      <c r="D10" s="447"/>
      <c r="E10" s="447">
        <v>85485</v>
      </c>
      <c r="F10" s="447"/>
      <c r="G10" s="448"/>
    </row>
    <row r="11" spans="1:9" s="30" customFormat="1" ht="30.75" customHeight="1" thickBot="1" x14ac:dyDescent="0.25">
      <c r="A11" s="440" t="s">
        <v>342</v>
      </c>
      <c r="B11" s="441" t="s">
        <v>343</v>
      </c>
      <c r="C11" s="417" t="s">
        <v>344</v>
      </c>
      <c r="D11" s="13">
        <v>0</v>
      </c>
      <c r="E11" s="13">
        <v>10300</v>
      </c>
      <c r="F11" s="13"/>
      <c r="G11" s="59"/>
    </row>
    <row r="12" spans="1:9" s="94" customFormat="1" ht="16.5" thickTop="1" thickBot="1" x14ac:dyDescent="0.3">
      <c r="A12" s="467" t="s">
        <v>12</v>
      </c>
      <c r="B12" s="468"/>
      <c r="C12" s="469"/>
      <c r="D12" s="29">
        <f>SUM(D9:D11)</f>
        <v>81040</v>
      </c>
      <c r="E12" s="29">
        <f t="shared" ref="E12:F12" si="0">SUM(E9:E11)</f>
        <v>95785</v>
      </c>
      <c r="F12" s="29">
        <f t="shared" si="0"/>
        <v>96125</v>
      </c>
      <c r="G12" s="32">
        <f>F12/D12*100</f>
        <v>118.61426456071075</v>
      </c>
    </row>
    <row r="13" spans="1:9" s="30" customFormat="1" ht="15" thickTop="1" x14ac:dyDescent="0.2">
      <c r="A13" s="57"/>
      <c r="B13" s="57"/>
      <c r="C13" s="57"/>
      <c r="D13" s="57"/>
      <c r="E13" s="57"/>
      <c r="F13" s="57"/>
      <c r="G13" s="57"/>
    </row>
    <row r="14" spans="1:9" s="30" customFormat="1" ht="15" x14ac:dyDescent="0.25">
      <c r="A14" s="111" t="s">
        <v>13</v>
      </c>
      <c r="B14" s="98"/>
      <c r="C14" s="57"/>
      <c r="D14" s="75"/>
      <c r="E14" s="75"/>
      <c r="F14" s="75"/>
      <c r="G14" s="57"/>
    </row>
    <row r="15" spans="1:9" s="30" customFormat="1" ht="15" x14ac:dyDescent="0.25">
      <c r="A15" s="57" t="s">
        <v>20</v>
      </c>
      <c r="B15" s="98"/>
      <c r="C15" s="112" t="s">
        <v>94</v>
      </c>
      <c r="D15" s="75"/>
      <c r="E15" s="75"/>
      <c r="F15" s="482">
        <f>SUM(F16:G24)</f>
        <v>96125</v>
      </c>
      <c r="G15" s="483"/>
    </row>
    <row r="16" spans="1:9" s="30" customFormat="1" ht="15" hidden="1" x14ac:dyDescent="0.25">
      <c r="A16" s="57"/>
      <c r="B16" s="98"/>
      <c r="C16" s="99" t="s">
        <v>74</v>
      </c>
      <c r="D16" s="75"/>
      <c r="E16" s="75"/>
      <c r="F16" s="489">
        <f>SUM(IŽ!B5)</f>
        <v>0</v>
      </c>
      <c r="G16" s="490"/>
    </row>
    <row r="17" spans="1:11" s="30" customFormat="1" ht="15" x14ac:dyDescent="0.25">
      <c r="A17" s="57"/>
      <c r="B17" s="98"/>
      <c r="C17" s="99" t="s">
        <v>61</v>
      </c>
      <c r="D17" s="75"/>
      <c r="E17" s="75"/>
      <c r="F17" s="489">
        <f>SUM(IŽ!B6)</f>
        <v>3000</v>
      </c>
      <c r="G17" s="490"/>
    </row>
    <row r="18" spans="1:11" s="30" customFormat="1" ht="15" x14ac:dyDescent="0.25">
      <c r="A18" s="57"/>
      <c r="B18" s="98"/>
      <c r="C18" s="99" t="s">
        <v>78</v>
      </c>
      <c r="D18" s="75"/>
      <c r="E18" s="75"/>
      <c r="F18" s="489">
        <v>28000</v>
      </c>
      <c r="G18" s="490"/>
    </row>
    <row r="19" spans="1:11" s="30" customFormat="1" ht="15" x14ac:dyDescent="0.25">
      <c r="A19" s="57"/>
      <c r="B19" s="98"/>
      <c r="C19" s="99" t="s">
        <v>88</v>
      </c>
      <c r="D19" s="75"/>
      <c r="E19" s="75"/>
      <c r="F19" s="489">
        <f>SUM(F41)</f>
        <v>4000</v>
      </c>
      <c r="G19" s="490"/>
    </row>
    <row r="20" spans="1:11" s="30" customFormat="1" ht="15" x14ac:dyDescent="0.25">
      <c r="A20" s="57"/>
      <c r="B20" s="98"/>
      <c r="C20" s="99" t="s">
        <v>80</v>
      </c>
      <c r="D20" s="75"/>
      <c r="E20" s="75"/>
      <c r="F20" s="489">
        <f>SUM(IŽ!B9)</f>
        <v>2000</v>
      </c>
      <c r="G20" s="490"/>
    </row>
    <row r="21" spans="1:11" s="30" customFormat="1" ht="15" x14ac:dyDescent="0.25">
      <c r="A21" s="57"/>
      <c r="B21" s="98"/>
      <c r="C21" s="99" t="s">
        <v>79</v>
      </c>
      <c r="D21" s="75"/>
      <c r="E21" s="75"/>
      <c r="F21" s="489">
        <f>SUM(IŽ!B10)</f>
        <v>1050</v>
      </c>
      <c r="G21" s="490"/>
    </row>
    <row r="22" spans="1:11" s="30" customFormat="1" ht="15" x14ac:dyDescent="0.25">
      <c r="A22" s="57"/>
      <c r="B22" s="98"/>
      <c r="C22" s="99" t="s">
        <v>89</v>
      </c>
      <c r="D22" s="75"/>
      <c r="E22" s="75"/>
      <c r="F22" s="489">
        <v>47000</v>
      </c>
      <c r="G22" s="490"/>
    </row>
    <row r="23" spans="1:11" s="30" customFormat="1" ht="15" x14ac:dyDescent="0.25">
      <c r="A23" s="57"/>
      <c r="B23" s="98"/>
      <c r="C23" s="99" t="s">
        <v>90</v>
      </c>
      <c r="D23" s="75"/>
      <c r="E23" s="75"/>
      <c r="F23" s="489">
        <v>5260</v>
      </c>
      <c r="G23" s="490"/>
    </row>
    <row r="24" spans="1:11" s="30" customFormat="1" ht="15" x14ac:dyDescent="0.25">
      <c r="A24" s="57"/>
      <c r="B24" s="98"/>
      <c r="C24" s="99" t="s">
        <v>98</v>
      </c>
      <c r="D24" s="75"/>
      <c r="E24" s="75"/>
      <c r="F24" s="489">
        <v>5815</v>
      </c>
      <c r="G24" s="490"/>
    </row>
    <row r="25" spans="1:11" s="30" customFormat="1" ht="15" x14ac:dyDescent="0.25">
      <c r="A25" s="57"/>
      <c r="B25" s="98"/>
      <c r="C25" s="99"/>
      <c r="D25" s="75"/>
      <c r="E25" s="75"/>
      <c r="F25" s="415"/>
      <c r="G25" s="416"/>
    </row>
    <row r="26" spans="1:11" s="30" customFormat="1" ht="17.25" customHeight="1" thickBot="1" x14ac:dyDescent="0.3">
      <c r="A26" s="113" t="s">
        <v>75</v>
      </c>
      <c r="B26" s="114"/>
      <c r="C26" s="115"/>
      <c r="D26" s="116"/>
      <c r="E26" s="116"/>
      <c r="F26" s="477">
        <f>SUM(F27)</f>
        <v>96125</v>
      </c>
      <c r="G26" s="477"/>
      <c r="H26" s="12"/>
    </row>
    <row r="27" spans="1:11" s="30" customFormat="1" ht="15.75" thickTop="1" x14ac:dyDescent="0.25">
      <c r="A27" s="117" t="s">
        <v>154</v>
      </c>
      <c r="B27" s="98"/>
      <c r="C27" s="57"/>
      <c r="D27" s="75"/>
      <c r="E27" s="75"/>
      <c r="F27" s="478">
        <f>SUM(F15)</f>
        <v>96125</v>
      </c>
      <c r="G27" s="479"/>
    </row>
    <row r="28" spans="1:11" s="30" customFormat="1" x14ac:dyDescent="0.2">
      <c r="A28" s="118"/>
      <c r="B28" s="118"/>
      <c r="C28" s="45"/>
      <c r="D28" s="119"/>
      <c r="E28" s="119"/>
      <c r="F28" s="119"/>
      <c r="G28" s="45"/>
      <c r="H28" s="84"/>
      <c r="I28" s="84"/>
      <c r="J28" s="84"/>
      <c r="K28" s="84"/>
    </row>
    <row r="29" spans="1:11" s="30" customFormat="1" ht="15" hidden="1" x14ac:dyDescent="0.25">
      <c r="A29" s="504" t="s">
        <v>74</v>
      </c>
      <c r="B29" s="504"/>
      <c r="C29" s="504"/>
      <c r="D29" s="504"/>
      <c r="E29" s="504"/>
      <c r="F29" s="501">
        <f>SUM(F30)</f>
        <v>0</v>
      </c>
      <c r="G29" s="501"/>
    </row>
    <row r="30" spans="1:11" s="30" customFormat="1" hidden="1" x14ac:dyDescent="0.2">
      <c r="A30" s="509" t="s">
        <v>99</v>
      </c>
      <c r="B30" s="510"/>
      <c r="C30" s="510"/>
      <c r="D30" s="510"/>
      <c r="E30" s="511"/>
      <c r="F30" s="508"/>
      <c r="G30" s="508"/>
    </row>
    <row r="31" spans="1:11" ht="15" hidden="1" x14ac:dyDescent="0.25">
      <c r="A31" s="175" t="s">
        <v>61</v>
      </c>
      <c r="B31" s="272"/>
      <c r="C31" s="273"/>
      <c r="D31" s="274"/>
      <c r="E31" s="274"/>
      <c r="F31" s="527">
        <f>SUM(F32:F32)</f>
        <v>3000</v>
      </c>
      <c r="G31" s="528"/>
    </row>
    <row r="32" spans="1:11" ht="15" hidden="1" customHeight="1" x14ac:dyDescent="0.2">
      <c r="A32" s="505" t="s">
        <v>161</v>
      </c>
      <c r="B32" s="506"/>
      <c r="C32" s="506"/>
      <c r="D32" s="506"/>
      <c r="E32" s="507"/>
      <c r="F32" s="520">
        <v>3000</v>
      </c>
      <c r="G32" s="524"/>
    </row>
    <row r="33" spans="1:7" ht="15" hidden="1" x14ac:dyDescent="0.25">
      <c r="A33" s="504" t="s">
        <v>78</v>
      </c>
      <c r="B33" s="504"/>
      <c r="C33" s="504"/>
      <c r="D33" s="504"/>
      <c r="E33" s="504"/>
      <c r="F33" s="501">
        <f>SUM(F34:G40)</f>
        <v>28000</v>
      </c>
      <c r="G33" s="501"/>
    </row>
    <row r="34" spans="1:7" hidden="1" x14ac:dyDescent="0.2">
      <c r="A34" s="525" t="s">
        <v>136</v>
      </c>
      <c r="B34" s="525"/>
      <c r="C34" s="525"/>
      <c r="D34" s="525"/>
      <c r="E34" s="525"/>
      <c r="F34" s="508">
        <v>200</v>
      </c>
      <c r="G34" s="508"/>
    </row>
    <row r="35" spans="1:7" hidden="1" x14ac:dyDescent="0.2">
      <c r="A35" s="525" t="s">
        <v>165</v>
      </c>
      <c r="B35" s="525"/>
      <c r="C35" s="525"/>
      <c r="D35" s="525"/>
      <c r="E35" s="525"/>
      <c r="F35" s="508">
        <v>8890</v>
      </c>
      <c r="G35" s="508"/>
    </row>
    <row r="36" spans="1:7" hidden="1" x14ac:dyDescent="0.2">
      <c r="A36" s="525" t="s">
        <v>138</v>
      </c>
      <c r="B36" s="525"/>
      <c r="C36" s="525"/>
      <c r="D36" s="525"/>
      <c r="E36" s="525"/>
      <c r="F36" s="508">
        <v>5000</v>
      </c>
      <c r="G36" s="508"/>
    </row>
    <row r="37" spans="1:7" ht="14.25" hidden="1" customHeight="1" x14ac:dyDescent="0.2">
      <c r="A37" s="517" t="s">
        <v>166</v>
      </c>
      <c r="B37" s="518"/>
      <c r="C37" s="518"/>
      <c r="D37" s="518"/>
      <c r="E37" s="519"/>
      <c r="F37" s="520">
        <v>250</v>
      </c>
      <c r="G37" s="521"/>
    </row>
    <row r="38" spans="1:7" ht="14.25" hidden="1" customHeight="1" x14ac:dyDescent="0.2">
      <c r="A38" s="517" t="s">
        <v>167</v>
      </c>
      <c r="B38" s="518"/>
      <c r="C38" s="518"/>
      <c r="D38" s="518"/>
      <c r="E38" s="519"/>
      <c r="F38" s="520">
        <v>7500</v>
      </c>
      <c r="G38" s="521"/>
    </row>
    <row r="39" spans="1:7" ht="14.25" hidden="1" customHeight="1" x14ac:dyDescent="0.2">
      <c r="A39" s="517" t="s">
        <v>168</v>
      </c>
      <c r="B39" s="518"/>
      <c r="C39" s="518"/>
      <c r="D39" s="518"/>
      <c r="E39" s="519"/>
      <c r="F39" s="520">
        <v>5000</v>
      </c>
      <c r="G39" s="521"/>
    </row>
    <row r="40" spans="1:7" ht="14.25" hidden="1" customHeight="1" x14ac:dyDescent="0.2">
      <c r="A40" s="517" t="s">
        <v>161</v>
      </c>
      <c r="B40" s="518"/>
      <c r="C40" s="518"/>
      <c r="D40" s="518"/>
      <c r="E40" s="519"/>
      <c r="F40" s="520">
        <v>1160</v>
      </c>
      <c r="G40" s="521"/>
    </row>
    <row r="41" spans="1:7" ht="15" hidden="1" x14ac:dyDescent="0.25">
      <c r="A41" s="504" t="s">
        <v>88</v>
      </c>
      <c r="B41" s="504"/>
      <c r="C41" s="504"/>
      <c r="D41" s="504"/>
      <c r="E41" s="504"/>
      <c r="F41" s="501">
        <f>SUM(F42:G52)</f>
        <v>4000</v>
      </c>
      <c r="G41" s="501"/>
    </row>
    <row r="42" spans="1:7" hidden="1" x14ac:dyDescent="0.2">
      <c r="A42" s="509" t="s">
        <v>158</v>
      </c>
      <c r="B42" s="510"/>
      <c r="C42" s="510"/>
      <c r="D42" s="510"/>
      <c r="E42" s="511"/>
      <c r="F42" s="520">
        <v>80</v>
      </c>
      <c r="G42" s="524"/>
    </row>
    <row r="43" spans="1:7" hidden="1" x14ac:dyDescent="0.2">
      <c r="A43" s="516" t="s">
        <v>102</v>
      </c>
      <c r="B43" s="516"/>
      <c r="C43" s="516"/>
      <c r="D43" s="516"/>
      <c r="E43" s="516"/>
      <c r="F43" s="508">
        <v>800</v>
      </c>
      <c r="G43" s="508"/>
    </row>
    <row r="44" spans="1:7" hidden="1" x14ac:dyDescent="0.2">
      <c r="A44" s="516" t="s">
        <v>103</v>
      </c>
      <c r="B44" s="516"/>
      <c r="C44" s="516"/>
      <c r="D44" s="516"/>
      <c r="E44" s="516"/>
      <c r="F44" s="508">
        <v>150</v>
      </c>
      <c r="G44" s="508"/>
    </row>
    <row r="45" spans="1:7" hidden="1" x14ac:dyDescent="0.2">
      <c r="A45" s="516" t="s">
        <v>125</v>
      </c>
      <c r="B45" s="516"/>
      <c r="C45" s="516"/>
      <c r="D45" s="516"/>
      <c r="E45" s="516"/>
      <c r="F45" s="508">
        <v>20</v>
      </c>
      <c r="G45" s="508"/>
    </row>
    <row r="46" spans="1:7" hidden="1" x14ac:dyDescent="0.2">
      <c r="A46" s="516" t="s">
        <v>104</v>
      </c>
      <c r="B46" s="516"/>
      <c r="C46" s="516"/>
      <c r="D46" s="516"/>
      <c r="E46" s="516"/>
      <c r="F46" s="508">
        <v>450</v>
      </c>
      <c r="G46" s="508"/>
    </row>
    <row r="47" spans="1:7" hidden="1" x14ac:dyDescent="0.2">
      <c r="A47" s="516" t="s">
        <v>126</v>
      </c>
      <c r="B47" s="516"/>
      <c r="C47" s="516"/>
      <c r="D47" s="516"/>
      <c r="E47" s="516"/>
      <c r="F47" s="508">
        <v>25</v>
      </c>
      <c r="G47" s="508"/>
    </row>
    <row r="48" spans="1:7" hidden="1" x14ac:dyDescent="0.2">
      <c r="A48" s="516" t="s">
        <v>159</v>
      </c>
      <c r="B48" s="516"/>
      <c r="C48" s="516"/>
      <c r="D48" s="516"/>
      <c r="E48" s="516"/>
      <c r="F48" s="508">
        <v>30</v>
      </c>
      <c r="G48" s="508"/>
    </row>
    <row r="49" spans="1:7" hidden="1" x14ac:dyDescent="0.2">
      <c r="A49" s="509" t="s">
        <v>127</v>
      </c>
      <c r="B49" s="510"/>
      <c r="C49" s="510"/>
      <c r="D49" s="510"/>
      <c r="E49" s="511"/>
      <c r="F49" s="508">
        <v>25</v>
      </c>
      <c r="G49" s="508"/>
    </row>
    <row r="50" spans="1:7" ht="15.75" hidden="1" customHeight="1" x14ac:dyDescent="0.2">
      <c r="A50" s="512" t="s">
        <v>105</v>
      </c>
      <c r="B50" s="512"/>
      <c r="C50" s="512"/>
      <c r="D50" s="512"/>
      <c r="E50" s="512"/>
      <c r="F50" s="508">
        <v>400</v>
      </c>
      <c r="G50" s="508"/>
    </row>
    <row r="51" spans="1:7" ht="15.75" hidden="1" customHeight="1" x14ac:dyDescent="0.2">
      <c r="A51" s="512" t="s">
        <v>160</v>
      </c>
      <c r="B51" s="512"/>
      <c r="C51" s="512"/>
      <c r="D51" s="512"/>
      <c r="E51" s="512"/>
      <c r="F51" s="522">
        <v>20</v>
      </c>
      <c r="G51" s="523"/>
    </row>
    <row r="52" spans="1:7" ht="15.75" hidden="1" customHeight="1" x14ac:dyDescent="0.2">
      <c r="A52" s="512" t="s">
        <v>161</v>
      </c>
      <c r="B52" s="512"/>
      <c r="C52" s="512"/>
      <c r="D52" s="512"/>
      <c r="E52" s="512"/>
      <c r="F52" s="508">
        <v>2000</v>
      </c>
      <c r="G52" s="508"/>
    </row>
    <row r="53" spans="1:7" ht="15" hidden="1" x14ac:dyDescent="0.25">
      <c r="A53" s="529" t="s">
        <v>80</v>
      </c>
      <c r="B53" s="530"/>
      <c r="C53" s="530"/>
      <c r="D53" s="530"/>
      <c r="E53" s="531"/>
      <c r="F53" s="527">
        <f>SUM(F54:F54)</f>
        <v>2000</v>
      </c>
      <c r="G53" s="532"/>
    </row>
    <row r="54" spans="1:7" hidden="1" x14ac:dyDescent="0.2">
      <c r="A54" s="517" t="s">
        <v>161</v>
      </c>
      <c r="B54" s="518"/>
      <c r="C54" s="518"/>
      <c r="D54" s="518"/>
      <c r="E54" s="519"/>
      <c r="F54" s="520">
        <v>2000</v>
      </c>
      <c r="G54" s="521"/>
    </row>
    <row r="55" spans="1:7" ht="15" hidden="1" x14ac:dyDescent="0.25">
      <c r="A55" s="504" t="s">
        <v>79</v>
      </c>
      <c r="B55" s="504"/>
      <c r="C55" s="504"/>
      <c r="D55" s="504"/>
      <c r="E55" s="504"/>
      <c r="F55" s="501">
        <f>SUM(F56:F57)</f>
        <v>1050</v>
      </c>
      <c r="G55" s="501"/>
    </row>
    <row r="56" spans="1:7" hidden="1" x14ac:dyDescent="0.2">
      <c r="A56" s="516" t="s">
        <v>162</v>
      </c>
      <c r="B56" s="516"/>
      <c r="C56" s="516"/>
      <c r="D56" s="516"/>
      <c r="E56" s="516"/>
      <c r="F56" s="508">
        <v>1000</v>
      </c>
      <c r="G56" s="508"/>
    </row>
    <row r="57" spans="1:7" hidden="1" x14ac:dyDescent="0.2">
      <c r="A57" s="516" t="s">
        <v>163</v>
      </c>
      <c r="B57" s="516"/>
      <c r="C57" s="516"/>
      <c r="D57" s="516"/>
      <c r="E57" s="516"/>
      <c r="F57" s="508">
        <v>50</v>
      </c>
      <c r="G57" s="508"/>
    </row>
    <row r="58" spans="1:7" ht="15" hidden="1" x14ac:dyDescent="0.25">
      <c r="A58" s="504" t="s">
        <v>89</v>
      </c>
      <c r="B58" s="504"/>
      <c r="C58" s="504"/>
      <c r="D58" s="504"/>
      <c r="E58" s="504"/>
      <c r="F58" s="501">
        <f>SUM(F59:F62)</f>
        <v>47000</v>
      </c>
      <c r="G58" s="501"/>
    </row>
    <row r="59" spans="1:7" ht="15" hidden="1" customHeight="1" x14ac:dyDescent="0.2">
      <c r="A59" s="512" t="s">
        <v>146</v>
      </c>
      <c r="B59" s="512"/>
      <c r="C59" s="512"/>
      <c r="D59" s="512"/>
      <c r="E59" s="512"/>
      <c r="F59" s="514">
        <v>10000</v>
      </c>
      <c r="G59" s="514"/>
    </row>
    <row r="60" spans="1:7" ht="15" hidden="1" customHeight="1" x14ac:dyDescent="0.2">
      <c r="A60" s="512" t="s">
        <v>147</v>
      </c>
      <c r="B60" s="512"/>
      <c r="C60" s="512"/>
      <c r="D60" s="512"/>
      <c r="E60" s="512"/>
      <c r="F60" s="514">
        <v>7715</v>
      </c>
      <c r="G60" s="514"/>
    </row>
    <row r="61" spans="1:7" ht="15" hidden="1" customHeight="1" x14ac:dyDescent="0.2">
      <c r="A61" s="512" t="s">
        <v>148</v>
      </c>
      <c r="B61" s="512"/>
      <c r="C61" s="512"/>
      <c r="D61" s="512"/>
      <c r="E61" s="512"/>
      <c r="F61" s="514">
        <v>2000</v>
      </c>
      <c r="G61" s="514"/>
    </row>
    <row r="62" spans="1:7" hidden="1" x14ac:dyDescent="0.2">
      <c r="A62" s="516" t="s">
        <v>140</v>
      </c>
      <c r="B62" s="516"/>
      <c r="C62" s="516"/>
      <c r="D62" s="516"/>
      <c r="E62" s="516"/>
      <c r="F62" s="514">
        <v>27285</v>
      </c>
      <c r="G62" s="514"/>
    </row>
    <row r="63" spans="1:7" ht="15" hidden="1" x14ac:dyDescent="0.25">
      <c r="A63" s="504" t="s">
        <v>90</v>
      </c>
      <c r="B63" s="504"/>
      <c r="C63" s="504"/>
      <c r="D63" s="504"/>
      <c r="E63" s="504"/>
      <c r="F63" s="501">
        <f>SUM(F64:F64)</f>
        <v>5260</v>
      </c>
      <c r="G63" s="501"/>
    </row>
    <row r="64" spans="1:7" hidden="1" x14ac:dyDescent="0.2">
      <c r="A64" s="505" t="s">
        <v>161</v>
      </c>
      <c r="B64" s="506"/>
      <c r="C64" s="506"/>
      <c r="D64" s="506"/>
      <c r="E64" s="507"/>
      <c r="F64" s="502">
        <v>5260</v>
      </c>
      <c r="G64" s="503"/>
    </row>
    <row r="65" spans="1:8" ht="15" hidden="1" x14ac:dyDescent="0.25">
      <c r="A65" s="515" t="s">
        <v>98</v>
      </c>
      <c r="B65" s="515"/>
      <c r="C65" s="515"/>
      <c r="D65" s="515"/>
      <c r="E65" s="515"/>
      <c r="F65" s="501">
        <f>SUM(F66:G72)</f>
        <v>5815</v>
      </c>
      <c r="G65" s="501"/>
    </row>
    <row r="66" spans="1:8" hidden="1" x14ac:dyDescent="0.2">
      <c r="A66" s="516" t="s">
        <v>114</v>
      </c>
      <c r="B66" s="516"/>
      <c r="C66" s="516"/>
      <c r="D66" s="516"/>
      <c r="E66" s="516"/>
      <c r="F66" s="508">
        <v>400</v>
      </c>
      <c r="G66" s="508"/>
    </row>
    <row r="67" spans="1:8" hidden="1" x14ac:dyDescent="0.2">
      <c r="A67" s="516" t="s">
        <v>110</v>
      </c>
      <c r="B67" s="516"/>
      <c r="C67" s="516"/>
      <c r="D67" s="516"/>
      <c r="E67" s="516"/>
      <c r="F67" s="508">
        <v>500</v>
      </c>
      <c r="G67" s="508"/>
    </row>
    <row r="68" spans="1:8" ht="14.25" hidden="1" customHeight="1" x14ac:dyDescent="0.2">
      <c r="A68" s="512" t="s">
        <v>115</v>
      </c>
      <c r="B68" s="512"/>
      <c r="C68" s="512"/>
      <c r="D68" s="512"/>
      <c r="E68" s="512"/>
      <c r="F68" s="508">
        <v>900</v>
      </c>
      <c r="G68" s="508"/>
    </row>
    <row r="69" spans="1:8" hidden="1" x14ac:dyDescent="0.2">
      <c r="A69" s="516" t="s">
        <v>111</v>
      </c>
      <c r="B69" s="516"/>
      <c r="C69" s="516"/>
      <c r="D69" s="516"/>
      <c r="E69" s="516"/>
      <c r="F69" s="508">
        <v>350</v>
      </c>
      <c r="G69" s="508"/>
      <c r="H69" s="180"/>
    </row>
    <row r="70" spans="1:8" ht="25.5" hidden="1" customHeight="1" x14ac:dyDescent="0.2">
      <c r="A70" s="512" t="s">
        <v>350</v>
      </c>
      <c r="B70" s="512"/>
      <c r="C70" s="512"/>
      <c r="D70" s="512"/>
      <c r="E70" s="512"/>
      <c r="F70" s="508">
        <v>640</v>
      </c>
      <c r="G70" s="508"/>
    </row>
    <row r="71" spans="1:8" ht="14.25" hidden="1" customHeight="1" x14ac:dyDescent="0.2">
      <c r="A71" s="512" t="s">
        <v>169</v>
      </c>
      <c r="B71" s="512"/>
      <c r="C71" s="512"/>
      <c r="D71" s="512"/>
      <c r="E71" s="512"/>
      <c r="F71" s="508">
        <v>25</v>
      </c>
      <c r="G71" s="508"/>
    </row>
    <row r="72" spans="1:8" ht="27" hidden="1" customHeight="1" x14ac:dyDescent="0.2">
      <c r="A72" s="513" t="s">
        <v>349</v>
      </c>
      <c r="B72" s="513"/>
      <c r="C72" s="513"/>
      <c r="D72" s="513"/>
      <c r="E72" s="513"/>
      <c r="F72" s="514">
        <v>3000</v>
      </c>
      <c r="G72" s="514"/>
      <c r="H72" s="180"/>
    </row>
    <row r="73" spans="1:8" ht="15" hidden="1" x14ac:dyDescent="0.25">
      <c r="A73" s="504" t="s">
        <v>112</v>
      </c>
      <c r="B73" s="504"/>
      <c r="C73" s="504"/>
      <c r="D73" s="504"/>
      <c r="E73" s="504"/>
      <c r="F73" s="501">
        <f>SUM(F65,F63,F58,F55,F53,F41,F33,F31,F29)</f>
        <v>96125</v>
      </c>
      <c r="G73" s="501"/>
    </row>
    <row r="74" spans="1:8" hidden="1" x14ac:dyDescent="0.2">
      <c r="A74" s="57"/>
      <c r="B74" s="188"/>
      <c r="C74" s="189"/>
      <c r="D74" s="168"/>
      <c r="E74" s="449"/>
      <c r="F74" s="168"/>
      <c r="G74" s="189"/>
    </row>
    <row r="75" spans="1:8" hidden="1" x14ac:dyDescent="0.2">
      <c r="A75" s="188"/>
      <c r="B75" s="188"/>
      <c r="C75" s="189"/>
      <c r="D75" s="168"/>
      <c r="E75" s="168"/>
      <c r="F75" s="168"/>
      <c r="G75" s="189"/>
    </row>
  </sheetData>
  <mergeCells count="103">
    <mergeCell ref="A41:E41"/>
    <mergeCell ref="A46:E46"/>
    <mergeCell ref="A47:E47"/>
    <mergeCell ref="F49:G49"/>
    <mergeCell ref="F47:G47"/>
    <mergeCell ref="F46:G46"/>
    <mergeCell ref="F45:G45"/>
    <mergeCell ref="F41:G41"/>
    <mergeCell ref="A56:E56"/>
    <mergeCell ref="A55:E55"/>
    <mergeCell ref="F57:G57"/>
    <mergeCell ref="F56:G56"/>
    <mergeCell ref="A54:E54"/>
    <mergeCell ref="F54:G54"/>
    <mergeCell ref="A53:E53"/>
    <mergeCell ref="F53:G53"/>
    <mergeCell ref="A49:E49"/>
    <mergeCell ref="A61:E61"/>
    <mergeCell ref="A60:E60"/>
    <mergeCell ref="A59:E59"/>
    <mergeCell ref="A58:E58"/>
    <mergeCell ref="F58:G58"/>
    <mergeCell ref="F62:G62"/>
    <mergeCell ref="F61:G61"/>
    <mergeCell ref="F60:G60"/>
    <mergeCell ref="F59:G59"/>
    <mergeCell ref="F1:G1"/>
    <mergeCell ref="A12:C12"/>
    <mergeCell ref="F27:G27"/>
    <mergeCell ref="F18:G18"/>
    <mergeCell ref="F17:G17"/>
    <mergeCell ref="F19:G19"/>
    <mergeCell ref="F16:G16"/>
    <mergeCell ref="F15:G15"/>
    <mergeCell ref="F21:G21"/>
    <mergeCell ref="F26:G26"/>
    <mergeCell ref="F24:G24"/>
    <mergeCell ref="F20:G20"/>
    <mergeCell ref="F22:G22"/>
    <mergeCell ref="F23:G23"/>
    <mergeCell ref="A37:E37"/>
    <mergeCell ref="F37:G37"/>
    <mergeCell ref="A38:E38"/>
    <mergeCell ref="F31:G31"/>
    <mergeCell ref="F32:G32"/>
    <mergeCell ref="F38:G38"/>
    <mergeCell ref="A32:E32"/>
    <mergeCell ref="A36:E36"/>
    <mergeCell ref="A35:E35"/>
    <mergeCell ref="A34:E34"/>
    <mergeCell ref="F33:G33"/>
    <mergeCell ref="F36:G36"/>
    <mergeCell ref="F35:G35"/>
    <mergeCell ref="F34:G34"/>
    <mergeCell ref="A33:E33"/>
    <mergeCell ref="A39:E39"/>
    <mergeCell ref="F39:G39"/>
    <mergeCell ref="A40:E40"/>
    <mergeCell ref="F40:G40"/>
    <mergeCell ref="A70:E70"/>
    <mergeCell ref="A69:E69"/>
    <mergeCell ref="A48:E48"/>
    <mergeCell ref="F48:G48"/>
    <mergeCell ref="A42:E42"/>
    <mergeCell ref="A43:E43"/>
    <mergeCell ref="A44:E44"/>
    <mergeCell ref="A45:E45"/>
    <mergeCell ref="A50:E50"/>
    <mergeCell ref="F50:G50"/>
    <mergeCell ref="A52:E52"/>
    <mergeCell ref="A51:E51"/>
    <mergeCell ref="F52:G52"/>
    <mergeCell ref="F51:G51"/>
    <mergeCell ref="F44:G44"/>
    <mergeCell ref="F43:G43"/>
    <mergeCell ref="F42:G42"/>
    <mergeCell ref="A57:E57"/>
    <mergeCell ref="F55:G55"/>
    <mergeCell ref="A62:E62"/>
    <mergeCell ref="F63:G63"/>
    <mergeCell ref="F64:G64"/>
    <mergeCell ref="A63:E63"/>
    <mergeCell ref="A64:E64"/>
    <mergeCell ref="A73:E73"/>
    <mergeCell ref="F73:G73"/>
    <mergeCell ref="F29:G29"/>
    <mergeCell ref="A29:E29"/>
    <mergeCell ref="F30:G30"/>
    <mergeCell ref="A30:E30"/>
    <mergeCell ref="A71:E71"/>
    <mergeCell ref="F71:G71"/>
    <mergeCell ref="A72:E72"/>
    <mergeCell ref="F72:G72"/>
    <mergeCell ref="F65:G65"/>
    <mergeCell ref="F66:G66"/>
    <mergeCell ref="F67:G67"/>
    <mergeCell ref="F68:G68"/>
    <mergeCell ref="F69:G69"/>
    <mergeCell ref="F70:G70"/>
    <mergeCell ref="A65:E65"/>
    <mergeCell ref="A67:E67"/>
    <mergeCell ref="A66:E66"/>
    <mergeCell ref="A68:E68"/>
  </mergeCells>
  <pageMargins left="0.70866141732283472" right="0.70866141732283472" top="0.78740157480314965" bottom="0.78740157480314965" header="0.31496062992125984" footer="0.31496062992125984"/>
  <pageSetup paperSize="9" scale="65" firstPageNumber="70" orientation="portrait" useFirstPageNumber="1" r:id="rId1"/>
  <headerFooter>
    <oddFooter>&amp;L&amp;"-,Kurzíva"Zastupitelstvo Olomouckého kraje 16-12-2019
7. - Rozpočet Olomouckého kraje 2020 - návrh rozpočtu
Příloha č. 3b): dotační tituly&amp;R&amp;"-,Kurzíva"Strana &amp;P (Celkem 140)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view="pageBreakPreview" zoomScaleNormal="100" zoomScaleSheetLayoutView="100" workbookViewId="0">
      <selection sqref="A1:XFD1048576"/>
    </sheetView>
  </sheetViews>
  <sheetFormatPr defaultRowHeight="14.25" x14ac:dyDescent="0.2"/>
  <cols>
    <col min="1" max="1" width="67.85546875" style="27" customWidth="1"/>
    <col min="2" max="2" width="22.28515625" style="180" customWidth="1"/>
    <col min="3" max="3" width="9.140625" style="27"/>
    <col min="4" max="4" width="13.28515625" style="27" bestFit="1" customWidth="1"/>
    <col min="5" max="16384" width="9.140625" style="27"/>
  </cols>
  <sheetData>
    <row r="1" spans="1:5" s="30" customFormat="1" ht="15.75" x14ac:dyDescent="0.25">
      <c r="A1" s="183" t="s">
        <v>113</v>
      </c>
      <c r="B1" s="12"/>
    </row>
    <row r="4" spans="1:5" x14ac:dyDescent="0.2">
      <c r="A4" s="122" t="s">
        <v>96</v>
      </c>
      <c r="B4" s="234">
        <f>SUM(B5:B13)</f>
        <v>81040</v>
      </c>
      <c r="C4" s="167"/>
      <c r="E4" s="181"/>
    </row>
    <row r="5" spans="1:5" ht="17.25" customHeight="1" x14ac:dyDescent="0.2">
      <c r="A5" s="231" t="s">
        <v>74</v>
      </c>
      <c r="B5" s="232">
        <f>SUM(B15)</f>
        <v>0</v>
      </c>
      <c r="C5" s="167"/>
      <c r="E5" s="182"/>
    </row>
    <row r="6" spans="1:5" s="30" customFormat="1" x14ac:dyDescent="0.2">
      <c r="A6" s="231" t="s">
        <v>61</v>
      </c>
      <c r="B6" s="232">
        <f>SUM(B17)</f>
        <v>3000</v>
      </c>
      <c r="C6" s="95"/>
      <c r="E6" s="232"/>
    </row>
    <row r="7" spans="1:5" s="30" customFormat="1" x14ac:dyDescent="0.2">
      <c r="A7" s="231" t="s">
        <v>78</v>
      </c>
      <c r="B7" s="232">
        <f>SUM(B19)</f>
        <v>19340</v>
      </c>
      <c r="C7" s="95"/>
      <c r="E7" s="232"/>
    </row>
    <row r="8" spans="1:5" s="30" customFormat="1" x14ac:dyDescent="0.2">
      <c r="A8" s="231" t="s">
        <v>88</v>
      </c>
      <c r="B8" s="232">
        <f>SUM(B25)</f>
        <v>2350</v>
      </c>
      <c r="C8" s="95"/>
      <c r="E8" s="232"/>
    </row>
    <row r="9" spans="1:5" s="30" customFormat="1" x14ac:dyDescent="0.2">
      <c r="A9" s="231" t="s">
        <v>80</v>
      </c>
      <c r="B9" s="232">
        <f>SUM(B35)</f>
        <v>2000</v>
      </c>
      <c r="C9" s="95"/>
      <c r="E9" s="232"/>
    </row>
    <row r="10" spans="1:5" s="30" customFormat="1" x14ac:dyDescent="0.2">
      <c r="A10" s="231" t="s">
        <v>79</v>
      </c>
      <c r="B10" s="232">
        <f>SUM(B39)</f>
        <v>1050</v>
      </c>
      <c r="C10" s="95"/>
      <c r="E10" s="232"/>
    </row>
    <row r="11" spans="1:5" x14ac:dyDescent="0.2">
      <c r="A11" s="231" t="s">
        <v>89</v>
      </c>
      <c r="B11" s="232">
        <f>SUM(B42)</f>
        <v>45785</v>
      </c>
      <c r="C11" s="95"/>
      <c r="D11" s="30"/>
      <c r="E11" s="182"/>
    </row>
    <row r="12" spans="1:5" s="30" customFormat="1" x14ac:dyDescent="0.2">
      <c r="A12" s="231" t="s">
        <v>97</v>
      </c>
      <c r="B12" s="232">
        <f>SUM(B47)</f>
        <v>1200</v>
      </c>
      <c r="C12" s="95"/>
      <c r="E12" s="232"/>
    </row>
    <row r="13" spans="1:5" s="30" customFormat="1" x14ac:dyDescent="0.2">
      <c r="A13" s="231" t="s">
        <v>98</v>
      </c>
      <c r="B13" s="232">
        <f>SUM(B49)</f>
        <v>6315</v>
      </c>
      <c r="C13" s="95"/>
      <c r="E13" s="232"/>
    </row>
    <row r="15" spans="1:5" ht="15" x14ac:dyDescent="0.25">
      <c r="A15" s="175" t="s">
        <v>74</v>
      </c>
      <c r="B15" s="176">
        <f>SUM(B16)</f>
        <v>0</v>
      </c>
    </row>
    <row r="16" spans="1:5" x14ac:dyDescent="0.2">
      <c r="A16" s="233" t="s">
        <v>99</v>
      </c>
      <c r="B16" s="178"/>
    </row>
    <row r="17" spans="1:2" s="30" customFormat="1" ht="15" x14ac:dyDescent="0.25">
      <c r="A17" s="175" t="s">
        <v>61</v>
      </c>
      <c r="B17" s="176">
        <f>SUM(B18:B18)</f>
        <v>3000</v>
      </c>
    </row>
    <row r="18" spans="1:2" s="30" customFormat="1" x14ac:dyDescent="0.2">
      <c r="A18" s="221" t="s">
        <v>100</v>
      </c>
      <c r="B18" s="178">
        <v>3000</v>
      </c>
    </row>
    <row r="19" spans="1:2" ht="15" x14ac:dyDescent="0.25">
      <c r="A19" s="175" t="s">
        <v>78</v>
      </c>
      <c r="B19" s="176">
        <f>SUM(B20:B24)</f>
        <v>19340</v>
      </c>
    </row>
    <row r="20" spans="1:2" x14ac:dyDescent="0.2">
      <c r="A20" s="221" t="s">
        <v>136</v>
      </c>
      <c r="B20" s="178">
        <v>200</v>
      </c>
    </row>
    <row r="21" spans="1:2" x14ac:dyDescent="0.2">
      <c r="A21" s="221" t="s">
        <v>137</v>
      </c>
      <c r="B21" s="178">
        <v>8890</v>
      </c>
    </row>
    <row r="22" spans="1:2" x14ac:dyDescent="0.2">
      <c r="A22" s="221" t="s">
        <v>138</v>
      </c>
      <c r="B22" s="178">
        <v>5000</v>
      </c>
    </row>
    <row r="23" spans="1:2" ht="25.5" x14ac:dyDescent="0.2">
      <c r="A23" s="225" t="s">
        <v>139</v>
      </c>
      <c r="B23" s="178">
        <v>250</v>
      </c>
    </row>
    <row r="24" spans="1:2" x14ac:dyDescent="0.2">
      <c r="A24" s="225" t="s">
        <v>150</v>
      </c>
      <c r="B24" s="178">
        <v>5000</v>
      </c>
    </row>
    <row r="25" spans="1:2" ht="15" x14ac:dyDescent="0.25">
      <c r="A25" s="175" t="s">
        <v>88</v>
      </c>
      <c r="B25" s="176">
        <f>SUM(B26:B34)</f>
        <v>2350</v>
      </c>
    </row>
    <row r="26" spans="1:2" x14ac:dyDescent="0.2">
      <c r="A26" s="177" t="s">
        <v>124</v>
      </c>
      <c r="B26" s="178">
        <v>400</v>
      </c>
    </row>
    <row r="27" spans="1:2" x14ac:dyDescent="0.2">
      <c r="A27" s="177" t="s">
        <v>101</v>
      </c>
      <c r="B27" s="178">
        <v>80</v>
      </c>
    </row>
    <row r="28" spans="1:2" x14ac:dyDescent="0.2">
      <c r="A28" s="177" t="s">
        <v>102</v>
      </c>
      <c r="B28" s="178">
        <v>800</v>
      </c>
    </row>
    <row r="29" spans="1:2" x14ac:dyDescent="0.2">
      <c r="A29" s="177" t="s">
        <v>103</v>
      </c>
      <c r="B29" s="178">
        <v>150</v>
      </c>
    </row>
    <row r="30" spans="1:2" x14ac:dyDescent="0.2">
      <c r="A30" s="177" t="s">
        <v>125</v>
      </c>
      <c r="B30" s="178">
        <v>20</v>
      </c>
    </row>
    <row r="31" spans="1:2" x14ac:dyDescent="0.2">
      <c r="A31" s="177" t="s">
        <v>104</v>
      </c>
      <c r="B31" s="178">
        <v>450</v>
      </c>
    </row>
    <row r="32" spans="1:2" x14ac:dyDescent="0.2">
      <c r="A32" s="177" t="s">
        <v>126</v>
      </c>
      <c r="B32" s="178">
        <v>25</v>
      </c>
    </row>
    <row r="33" spans="1:4" x14ac:dyDescent="0.2">
      <c r="A33" s="177" t="s">
        <v>127</v>
      </c>
      <c r="B33" s="178">
        <v>25</v>
      </c>
    </row>
    <row r="34" spans="1:4" ht="25.5" x14ac:dyDescent="0.2">
      <c r="A34" s="179" t="s">
        <v>105</v>
      </c>
      <c r="B34" s="178">
        <v>400</v>
      </c>
    </row>
    <row r="35" spans="1:4" ht="15" x14ac:dyDescent="0.25">
      <c r="A35" s="175" t="s">
        <v>80</v>
      </c>
      <c r="B35" s="176">
        <f>SUM(B36:B38)</f>
        <v>2000</v>
      </c>
    </row>
    <row r="36" spans="1:4" x14ac:dyDescent="0.2">
      <c r="A36" s="177" t="s">
        <v>106</v>
      </c>
      <c r="B36" s="178">
        <v>500</v>
      </c>
      <c r="D36" s="180"/>
    </row>
    <row r="37" spans="1:4" ht="25.5" x14ac:dyDescent="0.2">
      <c r="A37" s="179" t="s">
        <v>107</v>
      </c>
      <c r="B37" s="178">
        <v>400</v>
      </c>
      <c r="D37" s="180"/>
    </row>
    <row r="38" spans="1:4" x14ac:dyDescent="0.2">
      <c r="A38" s="177" t="s">
        <v>108</v>
      </c>
      <c r="B38" s="178">
        <v>1100</v>
      </c>
      <c r="D38" s="180"/>
    </row>
    <row r="39" spans="1:4" ht="15" x14ac:dyDescent="0.25">
      <c r="A39" s="175" t="s">
        <v>79</v>
      </c>
      <c r="B39" s="176">
        <f>SUM(B40:B41)</f>
        <v>1050</v>
      </c>
    </row>
    <row r="40" spans="1:4" x14ac:dyDescent="0.2">
      <c r="A40" s="177" t="s">
        <v>109</v>
      </c>
      <c r="B40" s="178">
        <v>1000</v>
      </c>
    </row>
    <row r="41" spans="1:4" x14ac:dyDescent="0.2">
      <c r="A41" s="177" t="s">
        <v>119</v>
      </c>
      <c r="B41" s="178">
        <v>50</v>
      </c>
    </row>
    <row r="42" spans="1:4" ht="15" x14ac:dyDescent="0.25">
      <c r="A42" s="175" t="s">
        <v>89</v>
      </c>
      <c r="B42" s="176">
        <f>SUM(B43:B46)</f>
        <v>45785</v>
      </c>
    </row>
    <row r="43" spans="1:4" x14ac:dyDescent="0.2">
      <c r="A43" s="179" t="s">
        <v>146</v>
      </c>
      <c r="B43" s="206">
        <v>10000</v>
      </c>
      <c r="D43" s="180"/>
    </row>
    <row r="44" spans="1:4" x14ac:dyDescent="0.2">
      <c r="A44" s="179" t="s">
        <v>147</v>
      </c>
      <c r="B44" s="206">
        <v>7500</v>
      </c>
      <c r="D44" s="180"/>
    </row>
    <row r="45" spans="1:4" x14ac:dyDescent="0.2">
      <c r="A45" s="179" t="s">
        <v>148</v>
      </c>
      <c r="B45" s="206">
        <v>1000</v>
      </c>
      <c r="D45" s="180"/>
    </row>
    <row r="46" spans="1:4" x14ac:dyDescent="0.2">
      <c r="A46" s="177" t="s">
        <v>140</v>
      </c>
      <c r="B46" s="206">
        <v>27285</v>
      </c>
    </row>
    <row r="47" spans="1:4" ht="15" x14ac:dyDescent="0.25">
      <c r="A47" s="175" t="s">
        <v>90</v>
      </c>
      <c r="B47" s="176">
        <f>SUM(B48:B48)</f>
        <v>1200</v>
      </c>
    </row>
    <row r="48" spans="1:4" x14ac:dyDescent="0.2">
      <c r="A48" s="205" t="s">
        <v>120</v>
      </c>
      <c r="B48" s="206">
        <v>1200</v>
      </c>
    </row>
    <row r="49" spans="1:3" s="30" customFormat="1" ht="15" x14ac:dyDescent="0.25">
      <c r="A49" s="175" t="s">
        <v>98</v>
      </c>
      <c r="B49" s="176">
        <f>SUM(B50:B58)</f>
        <v>6315</v>
      </c>
    </row>
    <row r="50" spans="1:3" x14ac:dyDescent="0.2">
      <c r="A50" s="177" t="s">
        <v>114</v>
      </c>
      <c r="B50" s="178">
        <v>400</v>
      </c>
    </row>
    <row r="51" spans="1:3" x14ac:dyDescent="0.2">
      <c r="A51" s="177" t="s">
        <v>110</v>
      </c>
      <c r="B51" s="178">
        <v>500</v>
      </c>
    </row>
    <row r="52" spans="1:3" ht="25.5" x14ac:dyDescent="0.2">
      <c r="A52" s="179" t="s">
        <v>115</v>
      </c>
      <c r="B52" s="178">
        <v>800</v>
      </c>
    </row>
    <row r="53" spans="1:3" ht="25.5" x14ac:dyDescent="0.2">
      <c r="A53" s="179" t="s">
        <v>116</v>
      </c>
      <c r="B53" s="178">
        <v>200</v>
      </c>
    </row>
    <row r="54" spans="1:3" ht="25.5" x14ac:dyDescent="0.2">
      <c r="A54" s="179" t="s">
        <v>117</v>
      </c>
      <c r="B54" s="178">
        <v>400</v>
      </c>
    </row>
    <row r="55" spans="1:3" x14ac:dyDescent="0.2">
      <c r="A55" s="177" t="s">
        <v>111</v>
      </c>
      <c r="B55" s="178">
        <v>350</v>
      </c>
    </row>
    <row r="56" spans="1:3" ht="25.5" x14ac:dyDescent="0.2">
      <c r="A56" s="179" t="s">
        <v>121</v>
      </c>
      <c r="B56" s="178">
        <v>640</v>
      </c>
    </row>
    <row r="57" spans="1:3" x14ac:dyDescent="0.2">
      <c r="A57" s="179" t="s">
        <v>122</v>
      </c>
      <c r="B57" s="178">
        <v>25</v>
      </c>
    </row>
    <row r="58" spans="1:3" ht="38.25" x14ac:dyDescent="0.2">
      <c r="A58" s="225" t="s">
        <v>118</v>
      </c>
      <c r="B58" s="206">
        <v>3000</v>
      </c>
    </row>
    <row r="59" spans="1:3" ht="24" customHeight="1" x14ac:dyDescent="0.25">
      <c r="A59" s="236" t="s">
        <v>112</v>
      </c>
      <c r="B59" s="176">
        <f>SUM(B15,B17,B19,B25,B35,B39,B42,B47,B49)</f>
        <v>81040</v>
      </c>
      <c r="C59" s="30"/>
    </row>
    <row r="60" spans="1:3" x14ac:dyDescent="0.2">
      <c r="A60" s="30"/>
      <c r="B60" s="12"/>
      <c r="C60" s="30"/>
    </row>
  </sheetData>
  <pageMargins left="0.70866141732283472" right="0.70866141732283472" top="0.78740157480314965" bottom="0.78740157480314965" header="0.31496062992125984" footer="0.31496062992125984"/>
  <pageSetup paperSize="9" scale="96" firstPageNumber="75" orientation="portrait" useFirstPageNumber="1" r:id="rId1"/>
  <headerFooter>
    <oddFooter>&amp;L&amp;"-,Kurzíva"Rada Olomouckého kraje 26-11-2018
16.7. - Rozpočet Olomouckého kraje 2019 - návrh rozpočtu
Příloha č. 3b): dotační tituly&amp;R&amp;"-,Kurzíva"Strana &amp;P (Celkem 185)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52"/>
  <sheetViews>
    <sheetView view="pageBreakPreview" topLeftCell="A29" zoomScale="130" zoomScaleNormal="100" zoomScaleSheetLayoutView="130" workbookViewId="0">
      <selection activeCell="B65" sqref="B65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6" width="14.140625" style="3" customWidth="1"/>
    <col min="7" max="7" width="9.140625" style="2" customWidth="1"/>
    <col min="8" max="9" width="13.5703125" style="130" customWidth="1"/>
    <col min="10" max="10" width="13.28515625" style="27" bestFit="1" customWidth="1"/>
    <col min="11" max="12" width="9.140625" style="2"/>
    <col min="13" max="13" width="13.28515625" style="2" customWidth="1"/>
    <col min="14" max="16384" width="9.140625" style="2"/>
  </cols>
  <sheetData>
    <row r="1" spans="1:10" ht="27.75" customHeight="1" x14ac:dyDescent="0.35">
      <c r="A1" s="458" t="s">
        <v>54</v>
      </c>
      <c r="B1" s="459"/>
      <c r="C1" s="459"/>
      <c r="D1" s="459"/>
      <c r="E1" s="459"/>
      <c r="F1" s="460" t="s">
        <v>55</v>
      </c>
      <c r="G1" s="460"/>
    </row>
    <row r="2" spans="1:10" x14ac:dyDescent="0.2">
      <c r="A2" s="43"/>
      <c r="B2" s="43"/>
      <c r="C2" s="20"/>
      <c r="D2" s="44"/>
      <c r="E2" s="44"/>
      <c r="F2" s="44"/>
      <c r="G2" s="20"/>
    </row>
    <row r="3" spans="1:10" x14ac:dyDescent="0.2">
      <c r="A3" s="39" t="s">
        <v>2</v>
      </c>
      <c r="B3" s="39" t="s">
        <v>56</v>
      </c>
      <c r="C3" s="20"/>
      <c r="D3" s="44"/>
      <c r="E3" s="44"/>
      <c r="F3" s="44"/>
      <c r="G3" s="20"/>
    </row>
    <row r="4" spans="1:10" x14ac:dyDescent="0.2">
      <c r="A4" s="43"/>
      <c r="B4" s="39" t="s">
        <v>4</v>
      </c>
      <c r="C4" s="20"/>
      <c r="D4" s="44"/>
      <c r="E4" s="44"/>
      <c r="F4" s="44"/>
      <c r="G4" s="20"/>
    </row>
    <row r="5" spans="1:10" s="4" customFormat="1" ht="13.5" thickBot="1" x14ac:dyDescent="0.25">
      <c r="A5" s="48"/>
      <c r="B5" s="48"/>
      <c r="C5" s="49"/>
      <c r="D5" s="50"/>
      <c r="E5" s="50"/>
      <c r="F5" s="50"/>
      <c r="G5" s="49" t="s">
        <v>5</v>
      </c>
      <c r="H5" s="130"/>
      <c r="I5" s="130"/>
      <c r="J5" s="130"/>
    </row>
    <row r="6" spans="1:10" s="130" customFormat="1" ht="39" customHeight="1" thickTop="1" thickBot="1" x14ac:dyDescent="0.25">
      <c r="A6" s="102" t="s">
        <v>6</v>
      </c>
      <c r="B6" s="103" t="s">
        <v>7</v>
      </c>
      <c r="C6" s="104" t="s">
        <v>8</v>
      </c>
      <c r="D6" s="77" t="s">
        <v>155</v>
      </c>
      <c r="E6" s="77" t="s">
        <v>172</v>
      </c>
      <c r="F6" s="77" t="s">
        <v>157</v>
      </c>
      <c r="G6" s="31" t="s">
        <v>9</v>
      </c>
      <c r="H6" s="250"/>
      <c r="I6" s="250"/>
    </row>
    <row r="7" spans="1:10" s="191" customFormat="1" thickTop="1" thickBot="1" x14ac:dyDescent="0.25">
      <c r="A7" s="105">
        <v>1</v>
      </c>
      <c r="B7" s="106">
        <v>2</v>
      </c>
      <c r="C7" s="106">
        <v>3</v>
      </c>
      <c r="D7" s="184">
        <v>4</v>
      </c>
      <c r="E7" s="184">
        <v>5</v>
      </c>
      <c r="F7" s="184">
        <v>6</v>
      </c>
      <c r="G7" s="240" t="s">
        <v>153</v>
      </c>
      <c r="H7" s="251"/>
      <c r="I7" s="251"/>
    </row>
    <row r="8" spans="1:10" ht="15" thickTop="1" x14ac:dyDescent="0.2">
      <c r="A8" s="138">
        <v>2125</v>
      </c>
      <c r="B8" s="139">
        <v>52</v>
      </c>
      <c r="C8" s="140" t="s">
        <v>10</v>
      </c>
      <c r="D8" s="141">
        <f>SUM(H18)</f>
        <v>900</v>
      </c>
      <c r="E8" s="141">
        <f>SUM(I18)</f>
        <v>950</v>
      </c>
      <c r="F8" s="141">
        <f>SUM(F18)</f>
        <v>1000</v>
      </c>
      <c r="G8" s="142">
        <f>F8/D8*100</f>
        <v>111.11111111111111</v>
      </c>
    </row>
    <row r="9" spans="1:10" x14ac:dyDescent="0.2">
      <c r="A9" s="24">
        <v>2141</v>
      </c>
      <c r="B9" s="25">
        <v>52</v>
      </c>
      <c r="C9" s="41" t="s">
        <v>10</v>
      </c>
      <c r="D9" s="13">
        <f>SUM(H27)</f>
        <v>650</v>
      </c>
      <c r="E9" s="13">
        <f>SUM(I27)</f>
        <v>720</v>
      </c>
      <c r="F9" s="13">
        <f>SUM(F27)</f>
        <v>800</v>
      </c>
      <c r="G9" s="59">
        <f>F9/D9*100</f>
        <v>123.07692307692308</v>
      </c>
    </row>
    <row r="10" spans="1:10" ht="30" customHeight="1" thickBot="1" x14ac:dyDescent="0.25">
      <c r="A10" s="24">
        <v>3639</v>
      </c>
      <c r="B10" s="25">
        <v>53</v>
      </c>
      <c r="C10" s="40" t="s">
        <v>11</v>
      </c>
      <c r="D10" s="13">
        <f>SUM(H40)</f>
        <v>62000</v>
      </c>
      <c r="E10" s="13">
        <f>SUM(I40)</f>
        <v>61880</v>
      </c>
      <c r="F10" s="13">
        <f>SUM(F40)</f>
        <v>62000</v>
      </c>
      <c r="G10" s="59">
        <f>F10/D10*100</f>
        <v>100</v>
      </c>
    </row>
    <row r="11" spans="1:10" s="7" customFormat="1" ht="16.5" thickTop="1" thickBot="1" x14ac:dyDescent="0.3">
      <c r="A11" s="461" t="s">
        <v>12</v>
      </c>
      <c r="B11" s="462"/>
      <c r="C11" s="463"/>
      <c r="D11" s="29">
        <f>SUM(D8:D10)</f>
        <v>63550</v>
      </c>
      <c r="E11" s="29">
        <f>SUM(E8:E10)</f>
        <v>63550</v>
      </c>
      <c r="F11" s="5">
        <f>SUM(F8:F10)</f>
        <v>63800</v>
      </c>
      <c r="G11" s="6">
        <f>F11/D11*100</f>
        <v>100.3933910306845</v>
      </c>
      <c r="H11" s="252"/>
      <c r="I11" s="252"/>
      <c r="J11" s="192"/>
    </row>
    <row r="12" spans="1:10" ht="15" thickTop="1" x14ac:dyDescent="0.2">
      <c r="A12" s="148"/>
      <c r="B12" s="148"/>
      <c r="C12" s="148"/>
      <c r="D12" s="148"/>
      <c r="E12" s="148"/>
      <c r="F12" s="148"/>
      <c r="G12" s="148"/>
    </row>
    <row r="13" spans="1:10" ht="15" customHeight="1" x14ac:dyDescent="0.25">
      <c r="A13" s="42" t="s">
        <v>13</v>
      </c>
      <c r="B13" s="43"/>
      <c r="C13" s="20"/>
      <c r="D13" s="44"/>
      <c r="E13" s="44"/>
      <c r="F13" s="44"/>
      <c r="G13" s="20"/>
    </row>
    <row r="14" spans="1:10" ht="15" x14ac:dyDescent="0.25">
      <c r="A14" s="20" t="s">
        <v>20</v>
      </c>
      <c r="B14" s="43"/>
      <c r="C14" s="52" t="s">
        <v>319</v>
      </c>
      <c r="D14" s="44"/>
      <c r="E14" s="44"/>
      <c r="F14" s="456">
        <f>SUM(F15:G16)</f>
        <v>1000</v>
      </c>
      <c r="G14" s="457"/>
    </row>
    <row r="15" spans="1:10" ht="15" x14ac:dyDescent="0.25">
      <c r="A15" s="39" t="s">
        <v>21</v>
      </c>
      <c r="B15" s="43"/>
      <c r="C15" s="45" t="s">
        <v>320</v>
      </c>
      <c r="D15" s="44"/>
      <c r="E15" s="44"/>
      <c r="F15" s="454">
        <v>300</v>
      </c>
      <c r="G15" s="455"/>
    </row>
    <row r="16" spans="1:10" ht="15" x14ac:dyDescent="0.25">
      <c r="A16" s="39"/>
      <c r="B16" s="43"/>
      <c r="C16" s="45" t="s">
        <v>321</v>
      </c>
      <c r="D16" s="44"/>
      <c r="E16" s="44"/>
      <c r="F16" s="454">
        <v>700</v>
      </c>
      <c r="G16" s="455"/>
    </row>
    <row r="17" spans="1:10" ht="15" customHeight="1" x14ac:dyDescent="0.25">
      <c r="A17" s="42"/>
      <c r="B17" s="43"/>
      <c r="C17" s="20"/>
      <c r="D17" s="44"/>
      <c r="E17" s="44"/>
      <c r="F17" s="44"/>
      <c r="G17" s="20"/>
    </row>
    <row r="18" spans="1:10" ht="17.25" customHeight="1" thickBot="1" x14ac:dyDescent="0.3">
      <c r="A18" s="8" t="s">
        <v>57</v>
      </c>
      <c r="B18" s="9"/>
      <c r="C18" s="10"/>
      <c r="D18" s="11"/>
      <c r="E18" s="11"/>
      <c r="F18" s="464">
        <f>SUM(F19:G20)</f>
        <v>1000</v>
      </c>
      <c r="G18" s="464"/>
      <c r="H18" s="220">
        <f>SUM(H19:H20)</f>
        <v>900</v>
      </c>
      <c r="I18" s="220">
        <f>SUM(I19:I20)</f>
        <v>950</v>
      </c>
      <c r="J18" s="30"/>
    </row>
    <row r="19" spans="1:10" ht="15.75" thickTop="1" x14ac:dyDescent="0.25">
      <c r="A19" s="46" t="s">
        <v>19</v>
      </c>
      <c r="B19" s="43"/>
      <c r="C19" s="20"/>
      <c r="D19" s="44"/>
      <c r="E19" s="44"/>
      <c r="F19" s="452">
        <v>300</v>
      </c>
      <c r="G19" s="453"/>
      <c r="H19" s="81">
        <v>100</v>
      </c>
      <c r="I19" s="81">
        <v>270</v>
      </c>
      <c r="J19" s="30"/>
    </row>
    <row r="20" spans="1:10" ht="15" x14ac:dyDescent="0.25">
      <c r="A20" s="46" t="s">
        <v>19</v>
      </c>
      <c r="B20" s="43"/>
      <c r="C20" s="20"/>
      <c r="D20" s="44"/>
      <c r="E20" s="44"/>
      <c r="F20" s="452">
        <v>700</v>
      </c>
      <c r="G20" s="453"/>
      <c r="H20" s="81">
        <v>800</v>
      </c>
      <c r="I20" s="81">
        <v>680</v>
      </c>
      <c r="J20" s="30"/>
    </row>
    <row r="21" spans="1:10" ht="15" customHeight="1" x14ac:dyDescent="0.25">
      <c r="A21" s="42"/>
      <c r="B21" s="43"/>
      <c r="C21" s="20"/>
      <c r="D21" s="44"/>
      <c r="E21" s="44"/>
      <c r="F21" s="44"/>
      <c r="G21" s="20"/>
      <c r="H21" s="81"/>
      <c r="I21" s="81"/>
      <c r="J21" s="30"/>
    </row>
    <row r="22" spans="1:10" ht="15" customHeight="1" x14ac:dyDescent="0.25">
      <c r="A22" s="42"/>
      <c r="B22" s="43"/>
      <c r="C22" s="20"/>
      <c r="D22" s="44"/>
      <c r="E22" s="44"/>
      <c r="F22" s="44"/>
      <c r="G22" s="20"/>
    </row>
    <row r="23" spans="1:10" ht="15" x14ac:dyDescent="0.25">
      <c r="A23" s="20" t="s">
        <v>20</v>
      </c>
      <c r="B23" s="43"/>
      <c r="C23" s="52" t="s">
        <v>322</v>
      </c>
      <c r="D23" s="44"/>
      <c r="E23" s="44"/>
      <c r="F23" s="456">
        <f>SUM(F24:G25)</f>
        <v>800</v>
      </c>
      <c r="G23" s="457"/>
    </row>
    <row r="24" spans="1:10" ht="15" x14ac:dyDescent="0.25">
      <c r="A24" s="39" t="s">
        <v>21</v>
      </c>
      <c r="B24" s="43"/>
      <c r="C24" s="45" t="s">
        <v>323</v>
      </c>
      <c r="D24" s="44"/>
      <c r="E24" s="44"/>
      <c r="F24" s="454">
        <v>400</v>
      </c>
      <c r="G24" s="455"/>
    </row>
    <row r="25" spans="1:10" ht="15" x14ac:dyDescent="0.25">
      <c r="A25" s="39"/>
      <c r="B25" s="43"/>
      <c r="C25" s="45" t="s">
        <v>324</v>
      </c>
      <c r="D25" s="44"/>
      <c r="E25" s="44"/>
      <c r="F25" s="454">
        <v>400</v>
      </c>
      <c r="G25" s="455"/>
    </row>
    <row r="26" spans="1:10" ht="15" customHeight="1" x14ac:dyDescent="0.25">
      <c r="A26" s="42"/>
      <c r="B26" s="43"/>
      <c r="C26" s="20"/>
      <c r="D26" s="44"/>
      <c r="E26" s="44"/>
      <c r="F26" s="44"/>
      <c r="G26" s="20"/>
    </row>
    <row r="27" spans="1:10" ht="17.25" customHeight="1" thickBot="1" x14ac:dyDescent="0.3">
      <c r="A27" s="8" t="s">
        <v>58</v>
      </c>
      <c r="B27" s="9"/>
      <c r="C27" s="10"/>
      <c r="D27" s="11"/>
      <c r="E27" s="11"/>
      <c r="F27" s="464">
        <f>SUM(F28:G29)</f>
        <v>800</v>
      </c>
      <c r="G27" s="464"/>
      <c r="H27" s="220">
        <f>SUM(H28:H29)</f>
        <v>650</v>
      </c>
      <c r="I27" s="220">
        <f>SUM(I28:I29)</f>
        <v>720</v>
      </c>
    </row>
    <row r="28" spans="1:10" ht="15.75" thickTop="1" x14ac:dyDescent="0.25">
      <c r="A28" s="46" t="s">
        <v>154</v>
      </c>
      <c r="B28" s="43"/>
      <c r="C28" s="20"/>
      <c r="D28" s="44"/>
      <c r="E28" s="44"/>
      <c r="F28" s="452">
        <v>400</v>
      </c>
      <c r="G28" s="453"/>
      <c r="H28" s="81">
        <v>350</v>
      </c>
      <c r="I28" s="81">
        <v>420</v>
      </c>
    </row>
    <row r="29" spans="1:10" ht="15" x14ac:dyDescent="0.25">
      <c r="A29" s="46" t="s">
        <v>19</v>
      </c>
      <c r="B29" s="43"/>
      <c r="C29" s="20"/>
      <c r="D29" s="44"/>
      <c r="E29" s="44"/>
      <c r="F29" s="452">
        <v>400</v>
      </c>
      <c r="G29" s="453"/>
      <c r="H29" s="81">
        <v>300</v>
      </c>
      <c r="I29" s="81">
        <v>300</v>
      </c>
    </row>
    <row r="30" spans="1:10" x14ac:dyDescent="0.2">
      <c r="A30" s="43"/>
      <c r="B30" s="43"/>
      <c r="C30" s="20"/>
      <c r="D30" s="44"/>
      <c r="E30" s="44"/>
      <c r="F30" s="44"/>
      <c r="G30" s="20"/>
      <c r="H30" s="81"/>
      <c r="I30" s="81"/>
    </row>
    <row r="31" spans="1:10" x14ac:dyDescent="0.2">
      <c r="A31" s="43"/>
      <c r="B31" s="43"/>
      <c r="C31" s="20"/>
      <c r="D31" s="44"/>
      <c r="E31" s="44"/>
      <c r="F31" s="44"/>
      <c r="G31" s="20"/>
    </row>
    <row r="32" spans="1:10" ht="15" x14ac:dyDescent="0.25">
      <c r="A32" s="20" t="s">
        <v>20</v>
      </c>
      <c r="B32" s="43"/>
      <c r="C32" s="52" t="s">
        <v>325</v>
      </c>
      <c r="D32" s="44"/>
      <c r="E32" s="44"/>
      <c r="F32" s="456">
        <f>SUM(F33:G37)</f>
        <v>62000</v>
      </c>
      <c r="G32" s="457"/>
    </row>
    <row r="33" spans="1:10" ht="15" x14ac:dyDescent="0.25">
      <c r="A33" s="39" t="s">
        <v>21</v>
      </c>
      <c r="B33" s="43"/>
      <c r="C33" s="45" t="s">
        <v>326</v>
      </c>
      <c r="D33" s="44"/>
      <c r="E33" s="44"/>
      <c r="F33" s="454">
        <v>1000</v>
      </c>
      <c r="G33" s="455"/>
    </row>
    <row r="34" spans="1:10" ht="15" x14ac:dyDescent="0.25">
      <c r="A34" s="39"/>
      <c r="B34" s="43"/>
      <c r="C34" s="2" t="s">
        <v>327</v>
      </c>
      <c r="D34" s="44"/>
      <c r="E34" s="44"/>
      <c r="F34" s="454">
        <v>40000</v>
      </c>
      <c r="G34" s="455"/>
    </row>
    <row r="35" spans="1:10" ht="15" x14ac:dyDescent="0.25">
      <c r="A35" s="43"/>
      <c r="B35" s="43"/>
      <c r="C35" s="20" t="s">
        <v>328</v>
      </c>
      <c r="D35" s="44"/>
      <c r="E35" s="44"/>
      <c r="F35" s="454">
        <v>4000</v>
      </c>
      <c r="G35" s="455"/>
    </row>
    <row r="36" spans="1:10" ht="15" x14ac:dyDescent="0.25">
      <c r="A36" s="43"/>
      <c r="B36" s="43"/>
      <c r="C36" s="20" t="s">
        <v>329</v>
      </c>
      <c r="D36" s="44"/>
      <c r="E36" s="44"/>
      <c r="F36" s="454">
        <v>10000</v>
      </c>
      <c r="G36" s="455"/>
    </row>
    <row r="37" spans="1:10" ht="15" x14ac:dyDescent="0.25">
      <c r="A37" s="43"/>
      <c r="B37" s="43"/>
      <c r="C37" s="20" t="s">
        <v>330</v>
      </c>
      <c r="D37" s="44"/>
      <c r="E37" s="44"/>
      <c r="F37" s="454">
        <v>7000</v>
      </c>
      <c r="G37" s="455"/>
    </row>
    <row r="38" spans="1:10" ht="15" x14ac:dyDescent="0.25">
      <c r="A38" s="43"/>
      <c r="B38" s="43"/>
      <c r="C38" s="20"/>
      <c r="D38" s="44"/>
      <c r="E38" s="44"/>
      <c r="F38" s="237"/>
      <c r="G38" s="238"/>
    </row>
    <row r="39" spans="1:10" x14ac:dyDescent="0.2">
      <c r="A39" s="43"/>
      <c r="B39" s="43"/>
      <c r="C39" s="20"/>
      <c r="D39" s="44"/>
      <c r="E39" s="44"/>
      <c r="F39" s="239"/>
      <c r="G39" s="239"/>
    </row>
    <row r="40" spans="1:10" ht="30.75" customHeight="1" thickBot="1" x14ac:dyDescent="0.3">
      <c r="A40" s="465" t="s">
        <v>59</v>
      </c>
      <c r="B40" s="466"/>
      <c r="C40" s="466"/>
      <c r="D40" s="466"/>
      <c r="E40" s="466"/>
      <c r="F40" s="464">
        <f>SUM(F41:G45)</f>
        <v>62000</v>
      </c>
      <c r="G40" s="464"/>
      <c r="H40" s="222">
        <f>SUM(H41:H45)</f>
        <v>62000</v>
      </c>
      <c r="I40" s="222">
        <f>SUM(I41:I45)</f>
        <v>61880</v>
      </c>
      <c r="J40" s="30"/>
    </row>
    <row r="41" spans="1:10" ht="14.25" customHeight="1" thickTop="1" x14ac:dyDescent="0.25">
      <c r="A41" s="46" t="s">
        <v>41</v>
      </c>
      <c r="B41" s="43"/>
      <c r="C41" s="20"/>
      <c r="D41" s="44"/>
      <c r="E41" s="44"/>
      <c r="F41" s="452">
        <v>1000</v>
      </c>
      <c r="G41" s="453"/>
      <c r="H41" s="259">
        <v>1000</v>
      </c>
      <c r="I41" s="259">
        <v>1246</v>
      </c>
      <c r="J41" s="30"/>
    </row>
    <row r="42" spans="1:10" ht="14.25" customHeight="1" x14ac:dyDescent="0.25">
      <c r="A42" s="46" t="s">
        <v>41</v>
      </c>
      <c r="B42" s="43"/>
      <c r="C42" s="20"/>
      <c r="D42" s="44"/>
      <c r="E42" s="44"/>
      <c r="F42" s="452">
        <v>40000</v>
      </c>
      <c r="G42" s="453"/>
      <c r="H42" s="259">
        <v>40000</v>
      </c>
      <c r="I42" s="259">
        <v>44374</v>
      </c>
      <c r="J42" s="30"/>
    </row>
    <row r="43" spans="1:10" ht="14.25" customHeight="1" x14ac:dyDescent="0.25">
      <c r="A43" s="46" t="s">
        <v>41</v>
      </c>
      <c r="B43" s="43"/>
      <c r="C43" s="20"/>
      <c r="D43" s="44"/>
      <c r="E43" s="44"/>
      <c r="F43" s="452">
        <v>4000</v>
      </c>
      <c r="G43" s="453"/>
      <c r="H43" s="259">
        <v>4000</v>
      </c>
      <c r="I43" s="259">
        <v>4000</v>
      </c>
      <c r="J43" s="30"/>
    </row>
    <row r="44" spans="1:10" ht="14.25" customHeight="1" x14ac:dyDescent="0.25">
      <c r="A44" s="46" t="s">
        <v>41</v>
      </c>
      <c r="B44" s="43"/>
      <c r="C44" s="20"/>
      <c r="D44" s="44"/>
      <c r="E44" s="44"/>
      <c r="F44" s="452">
        <v>10000</v>
      </c>
      <c r="G44" s="453"/>
      <c r="H44" s="259">
        <v>10000</v>
      </c>
      <c r="I44" s="259">
        <v>10000</v>
      </c>
      <c r="J44" s="30"/>
    </row>
    <row r="45" spans="1:10" ht="14.25" customHeight="1" x14ac:dyDescent="0.25">
      <c r="A45" s="46" t="s">
        <v>41</v>
      </c>
      <c r="B45" s="43"/>
      <c r="C45" s="20"/>
      <c r="D45" s="44"/>
      <c r="E45" s="44"/>
      <c r="F45" s="452">
        <v>7000</v>
      </c>
      <c r="G45" s="453"/>
      <c r="H45" s="259">
        <v>7000</v>
      </c>
      <c r="I45" s="259">
        <v>2260</v>
      </c>
      <c r="J45" s="30"/>
    </row>
    <row r="46" spans="1:10" x14ac:dyDescent="0.2">
      <c r="F46" s="235"/>
      <c r="G46" s="235"/>
      <c r="H46" s="259"/>
      <c r="I46" s="259"/>
      <c r="J46" s="30"/>
    </row>
    <row r="47" spans="1:10" x14ac:dyDescent="0.2">
      <c r="F47" s="235"/>
      <c r="G47" s="235"/>
      <c r="H47" s="259"/>
      <c r="I47" s="259"/>
      <c r="J47" s="30"/>
    </row>
    <row r="48" spans="1:10" x14ac:dyDescent="0.2">
      <c r="H48" s="259"/>
      <c r="I48" s="259"/>
      <c r="J48" s="30"/>
    </row>
    <row r="49" spans="8:10" x14ac:dyDescent="0.2">
      <c r="H49" s="259"/>
      <c r="I49" s="259"/>
      <c r="J49" s="30"/>
    </row>
    <row r="50" spans="8:10" x14ac:dyDescent="0.2">
      <c r="H50" s="259"/>
      <c r="I50" s="259"/>
      <c r="J50" s="30"/>
    </row>
    <row r="51" spans="8:10" x14ac:dyDescent="0.2">
      <c r="H51" s="81"/>
      <c r="I51" s="81"/>
      <c r="J51" s="30"/>
    </row>
    <row r="52" spans="8:10" x14ac:dyDescent="0.2">
      <c r="H52" s="81"/>
      <c r="I52" s="81"/>
      <c r="J52" s="30"/>
    </row>
  </sheetData>
  <mergeCells count="28">
    <mergeCell ref="A40:E40"/>
    <mergeCell ref="F40:G40"/>
    <mergeCell ref="F41:G41"/>
    <mergeCell ref="F14:G14"/>
    <mergeCell ref="F15:G15"/>
    <mergeCell ref="F16:G16"/>
    <mergeCell ref="F19:G19"/>
    <mergeCell ref="F24:G24"/>
    <mergeCell ref="F25:G25"/>
    <mergeCell ref="F27:G27"/>
    <mergeCell ref="F28:G28"/>
    <mergeCell ref="F29:G29"/>
    <mergeCell ref="A1:E1"/>
    <mergeCell ref="F1:G1"/>
    <mergeCell ref="A11:C11"/>
    <mergeCell ref="F18:G18"/>
    <mergeCell ref="F23:G23"/>
    <mergeCell ref="F20:G20"/>
    <mergeCell ref="F44:G44"/>
    <mergeCell ref="F45:G45"/>
    <mergeCell ref="F36:G36"/>
    <mergeCell ref="F37:G37"/>
    <mergeCell ref="F32:G32"/>
    <mergeCell ref="F33:G33"/>
    <mergeCell ref="F34:G34"/>
    <mergeCell ref="F42:G42"/>
    <mergeCell ref="F43:G43"/>
    <mergeCell ref="F35:G35"/>
  </mergeCells>
  <pageMargins left="0.70866141732283472" right="0.70866141732283472" top="0.78740157480314965" bottom="0.78740157480314965" header="0.31496062992125984" footer="0.31496062992125984"/>
  <pageSetup paperSize="9" scale="70" firstPageNumber="59" orientation="portrait" useFirstPageNumber="1" r:id="rId1"/>
  <headerFooter>
    <oddFooter>&amp;L&amp;"-,Kurzíva"Zastupitelstvo Olomouckého kraje 16-12-2019
7. - Rozpočet Olomouckého kraje 2020 - návrh rozpočtu
Příloha č. 3b): dotační tituly&amp;R&amp;"-,Kurzíva"Strana &amp;P (Celkem 140)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48"/>
  <sheetViews>
    <sheetView view="pageBreakPreview" topLeftCell="A34" zoomScale="120" zoomScaleNormal="100" zoomScaleSheetLayoutView="120" workbookViewId="0">
      <selection activeCell="B65" sqref="B65"/>
    </sheetView>
  </sheetViews>
  <sheetFormatPr defaultRowHeight="14.25" x14ac:dyDescent="0.2"/>
  <cols>
    <col min="1" max="1" width="8.5703125" style="199" customWidth="1"/>
    <col min="2" max="2" width="9.140625" style="199"/>
    <col min="3" max="3" width="54.42578125" style="27" customWidth="1"/>
    <col min="4" max="4" width="14.140625" style="167" customWidth="1"/>
    <col min="5" max="6" width="13.85546875" style="167" customWidth="1"/>
    <col min="7" max="7" width="9.140625" style="27" customWidth="1"/>
    <col min="8" max="9" width="13.5703125" style="27" customWidth="1"/>
    <col min="10" max="12" width="9.140625" style="27"/>
    <col min="13" max="13" width="13.28515625" style="27" customWidth="1"/>
    <col min="14" max="16384" width="9.140625" style="27"/>
  </cols>
  <sheetData>
    <row r="1" spans="1:9" s="2" customFormat="1" ht="23.25" x14ac:dyDescent="0.35">
      <c r="A1" s="47" t="s">
        <v>45</v>
      </c>
      <c r="B1" s="43"/>
      <c r="C1" s="20"/>
      <c r="D1" s="44"/>
      <c r="E1" s="44"/>
      <c r="F1" s="460" t="s">
        <v>46</v>
      </c>
      <c r="G1" s="460"/>
    </row>
    <row r="2" spans="1:9" s="2" customFormat="1" x14ac:dyDescent="0.2">
      <c r="A2" s="43"/>
      <c r="B2" s="43"/>
      <c r="C2" s="20"/>
      <c r="D2" s="44"/>
      <c r="E2" s="44"/>
      <c r="F2" s="44"/>
      <c r="G2" s="20"/>
    </row>
    <row r="3" spans="1:9" s="2" customFormat="1" x14ac:dyDescent="0.2">
      <c r="A3" s="133" t="s">
        <v>2</v>
      </c>
      <c r="B3" s="133" t="s">
        <v>47</v>
      </c>
      <c r="C3" s="20"/>
      <c r="D3" s="44"/>
      <c r="E3" s="44"/>
      <c r="F3" s="44"/>
      <c r="G3" s="20"/>
    </row>
    <row r="4" spans="1:9" s="2" customFormat="1" x14ac:dyDescent="0.2">
      <c r="A4" s="43"/>
      <c r="B4" s="133" t="s">
        <v>4</v>
      </c>
      <c r="C4" s="20"/>
      <c r="D4" s="44"/>
      <c r="E4" s="44"/>
      <c r="F4" s="44"/>
      <c r="G4" s="20"/>
    </row>
    <row r="5" spans="1:9" s="4" customFormat="1" ht="13.5" thickBot="1" x14ac:dyDescent="0.25">
      <c r="A5" s="48"/>
      <c r="B5" s="48"/>
      <c r="C5" s="49"/>
      <c r="D5" s="50"/>
      <c r="E5" s="50"/>
      <c r="F5" s="50"/>
      <c r="G5" s="49" t="s">
        <v>5</v>
      </c>
    </row>
    <row r="6" spans="1:9" s="4" customFormat="1" ht="39" customHeight="1" thickTop="1" thickBot="1" x14ac:dyDescent="0.25">
      <c r="A6" s="320" t="s">
        <v>6</v>
      </c>
      <c r="B6" s="321" t="s">
        <v>7</v>
      </c>
      <c r="C6" s="322" t="s">
        <v>8</v>
      </c>
      <c r="D6" s="323" t="s">
        <v>155</v>
      </c>
      <c r="E6" s="323" t="s">
        <v>172</v>
      </c>
      <c r="F6" s="323" t="s">
        <v>157</v>
      </c>
      <c r="G6" s="324" t="s">
        <v>9</v>
      </c>
      <c r="H6" s="325"/>
      <c r="I6" s="325"/>
    </row>
    <row r="7" spans="1:9" s="331" customFormat="1" thickTop="1" thickBot="1" x14ac:dyDescent="0.25">
      <c r="A7" s="326">
        <v>1</v>
      </c>
      <c r="B7" s="327">
        <v>2</v>
      </c>
      <c r="C7" s="327">
        <v>3</v>
      </c>
      <c r="D7" s="328">
        <v>4</v>
      </c>
      <c r="E7" s="328">
        <v>5</v>
      </c>
      <c r="F7" s="328">
        <v>6</v>
      </c>
      <c r="G7" s="329" t="s">
        <v>153</v>
      </c>
      <c r="H7" s="330"/>
      <c r="I7" s="330"/>
    </row>
    <row r="8" spans="1:9" ht="15" thickTop="1" x14ac:dyDescent="0.2">
      <c r="A8" s="24">
        <v>1037</v>
      </c>
      <c r="B8" s="25">
        <v>52</v>
      </c>
      <c r="C8" s="41" t="s">
        <v>10</v>
      </c>
      <c r="D8" s="245">
        <f>SUM(H17)</f>
        <v>7375</v>
      </c>
      <c r="E8" s="245">
        <f>SUM(I17)</f>
        <v>4375</v>
      </c>
      <c r="F8" s="245">
        <f>SUM(F17)</f>
        <v>10000</v>
      </c>
      <c r="G8" s="26">
        <f>F8/D8*100</f>
        <v>135.59322033898303</v>
      </c>
    </row>
    <row r="9" spans="1:9" x14ac:dyDescent="0.2">
      <c r="A9" s="24">
        <v>1099</v>
      </c>
      <c r="B9" s="25">
        <v>54</v>
      </c>
      <c r="C9" s="60" t="s">
        <v>48</v>
      </c>
      <c r="D9" s="245">
        <f>SUM(H25)</f>
        <v>1000</v>
      </c>
      <c r="E9" s="245">
        <f>SUM(I25)</f>
        <v>1003</v>
      </c>
      <c r="F9" s="245">
        <f>SUM(F25)</f>
        <v>1000</v>
      </c>
      <c r="G9" s="26">
        <f>F9/D9*100</f>
        <v>100</v>
      </c>
      <c r="H9" s="2"/>
    </row>
    <row r="10" spans="1:9" ht="27.75" customHeight="1" x14ac:dyDescent="0.2">
      <c r="A10" s="24">
        <v>2310</v>
      </c>
      <c r="B10" s="25">
        <v>53</v>
      </c>
      <c r="C10" s="40" t="s">
        <v>11</v>
      </c>
      <c r="D10" s="245">
        <f>SUM(H34)</f>
        <v>3000</v>
      </c>
      <c r="E10" s="245">
        <f>SUM(I34)</f>
        <v>3000</v>
      </c>
      <c r="F10" s="245">
        <f>SUM(F34)</f>
        <v>3000</v>
      </c>
      <c r="G10" s="26">
        <f>F10/D10*100</f>
        <v>100</v>
      </c>
      <c r="H10" s="2"/>
    </row>
    <row r="11" spans="1:9" ht="15" thickBot="1" x14ac:dyDescent="0.25">
      <c r="A11" s="24">
        <v>3429</v>
      </c>
      <c r="B11" s="25">
        <v>52</v>
      </c>
      <c r="C11" s="41" t="s">
        <v>10</v>
      </c>
      <c r="D11" s="245">
        <f>SUM(H42)</f>
        <v>3500</v>
      </c>
      <c r="E11" s="245">
        <f>SUM(I42)</f>
        <v>3514</v>
      </c>
      <c r="F11" s="245">
        <f>SUM(F42)</f>
        <v>5000</v>
      </c>
      <c r="G11" s="26">
        <f>F11/D11*100</f>
        <v>142.85714285714286</v>
      </c>
    </row>
    <row r="12" spans="1:9" s="192" customFormat="1" ht="16.5" thickTop="1" thickBot="1" x14ac:dyDescent="0.3">
      <c r="A12" s="467" t="s">
        <v>12</v>
      </c>
      <c r="B12" s="468"/>
      <c r="C12" s="469"/>
      <c r="D12" s="5">
        <f>SUM(D8:D11)</f>
        <v>14875</v>
      </c>
      <c r="E12" s="5">
        <f>SUM(E8:E11)</f>
        <v>11892</v>
      </c>
      <c r="F12" s="5">
        <f>SUM(F8:F11)</f>
        <v>19000</v>
      </c>
      <c r="G12" s="6">
        <f>F12/D12*100</f>
        <v>127.73109243697478</v>
      </c>
      <c r="H12" s="7"/>
    </row>
    <row r="13" spans="1:9" ht="15" thickTop="1" x14ac:dyDescent="0.2">
      <c r="A13" s="188"/>
      <c r="B13" s="188"/>
      <c r="C13" s="189"/>
      <c r="D13" s="168"/>
      <c r="E13" s="168"/>
      <c r="F13" s="168"/>
      <c r="G13" s="189"/>
    </row>
    <row r="14" spans="1:9" s="2" customFormat="1" ht="15" x14ac:dyDescent="0.25">
      <c r="A14" s="42" t="s">
        <v>13</v>
      </c>
      <c r="B14" s="43"/>
      <c r="C14" s="20"/>
      <c r="D14" s="44"/>
      <c r="E14" s="44"/>
      <c r="F14" s="44"/>
      <c r="G14" s="20"/>
    </row>
    <row r="15" spans="1:9" s="2" customFormat="1" ht="15" x14ac:dyDescent="0.25">
      <c r="A15" s="20" t="s">
        <v>20</v>
      </c>
      <c r="B15" s="43"/>
      <c r="C15" s="52" t="s">
        <v>302</v>
      </c>
      <c r="D15" s="44"/>
      <c r="E15" s="44"/>
      <c r="F15" s="456">
        <v>10000</v>
      </c>
      <c r="G15" s="457"/>
    </row>
    <row r="16" spans="1:9" ht="15" x14ac:dyDescent="0.25">
      <c r="A16" s="193"/>
      <c r="B16" s="188"/>
      <c r="C16" s="189"/>
      <c r="D16" s="168"/>
      <c r="E16" s="168"/>
      <c r="F16" s="168"/>
      <c r="G16" s="189"/>
    </row>
    <row r="17" spans="1:10" ht="17.25" customHeight="1" thickBot="1" x14ac:dyDescent="0.3">
      <c r="A17" s="8" t="s">
        <v>49</v>
      </c>
      <c r="B17" s="9"/>
      <c r="C17" s="10"/>
      <c r="D17" s="11"/>
      <c r="E17" s="11"/>
      <c r="F17" s="464">
        <f>SUM(F18)</f>
        <v>10000</v>
      </c>
      <c r="G17" s="464"/>
      <c r="H17" s="235">
        <v>7375</v>
      </c>
      <c r="I17" s="235">
        <v>4375</v>
      </c>
      <c r="J17" s="2"/>
    </row>
    <row r="18" spans="1:10" s="189" customFormat="1" ht="15" customHeight="1" thickTop="1" x14ac:dyDescent="0.25">
      <c r="A18" s="46" t="s">
        <v>19</v>
      </c>
      <c r="B18" s="21"/>
      <c r="C18" s="22"/>
      <c r="D18" s="23"/>
      <c r="E18" s="23"/>
      <c r="F18" s="452">
        <v>10000</v>
      </c>
      <c r="G18" s="453"/>
      <c r="H18" s="271"/>
      <c r="I18" s="271"/>
    </row>
    <row r="19" spans="1:10" ht="14.25" customHeight="1" x14ac:dyDescent="0.25">
      <c r="A19" s="198"/>
      <c r="B19" s="198"/>
      <c r="C19" s="198"/>
      <c r="D19" s="198"/>
      <c r="E19" s="198"/>
      <c r="F19" s="198"/>
      <c r="G19" s="198"/>
    </row>
    <row r="20" spans="1:10" ht="14.25" customHeight="1" x14ac:dyDescent="0.25">
      <c r="A20" s="198"/>
      <c r="B20" s="198"/>
      <c r="C20" s="198"/>
      <c r="D20" s="198"/>
      <c r="E20" s="198"/>
      <c r="F20" s="198"/>
      <c r="G20" s="198"/>
    </row>
    <row r="21" spans="1:10" ht="15" x14ac:dyDescent="0.25">
      <c r="A21" s="20" t="s">
        <v>20</v>
      </c>
      <c r="B21" s="43"/>
      <c r="C21" s="52" t="s">
        <v>303</v>
      </c>
      <c r="D21" s="44"/>
      <c r="E21" s="44"/>
      <c r="F21" s="456">
        <f>SUM(F22:G23)</f>
        <v>1000</v>
      </c>
      <c r="G21" s="457"/>
    </row>
    <row r="22" spans="1:10" ht="15" x14ac:dyDescent="0.25">
      <c r="A22" s="133" t="s">
        <v>21</v>
      </c>
      <c r="B22" s="43"/>
      <c r="C22" s="133" t="s">
        <v>304</v>
      </c>
      <c r="D22" s="44"/>
      <c r="E22" s="44"/>
      <c r="F22" s="454">
        <v>500</v>
      </c>
      <c r="G22" s="455"/>
    </row>
    <row r="23" spans="1:10" ht="15" x14ac:dyDescent="0.25">
      <c r="A23" s="20"/>
      <c r="B23" s="43"/>
      <c r="C23" s="133" t="s">
        <v>305</v>
      </c>
      <c r="D23" s="44"/>
      <c r="E23" s="44"/>
      <c r="F23" s="454">
        <v>500</v>
      </c>
      <c r="G23" s="455"/>
    </row>
    <row r="24" spans="1:10" ht="14.25" customHeight="1" x14ac:dyDescent="0.25">
      <c r="A24" s="56"/>
      <c r="B24" s="56"/>
      <c r="C24" s="56"/>
      <c r="D24" s="56"/>
      <c r="E24" s="56"/>
      <c r="F24" s="56"/>
      <c r="G24" s="56"/>
    </row>
    <row r="25" spans="1:10" s="2" customFormat="1" ht="17.25" customHeight="1" thickBot="1" x14ac:dyDescent="0.3">
      <c r="A25" s="8" t="s">
        <v>50</v>
      </c>
      <c r="B25" s="9"/>
      <c r="C25" s="10"/>
      <c r="D25" s="11"/>
      <c r="E25" s="11"/>
      <c r="F25" s="464">
        <f>SUM(F26:G27)</f>
        <v>1000</v>
      </c>
      <c r="G25" s="464"/>
      <c r="H25" s="332">
        <f>SUM(H26:H27)</f>
        <v>1000</v>
      </c>
      <c r="I25" s="332">
        <f>SUM(I26:I27)</f>
        <v>1003</v>
      </c>
    </row>
    <row r="26" spans="1:10" s="2" customFormat="1" ht="14.25" customHeight="1" thickTop="1" x14ac:dyDescent="0.25">
      <c r="A26" s="46" t="s">
        <v>51</v>
      </c>
      <c r="B26" s="56"/>
      <c r="C26" s="56"/>
      <c r="D26" s="56"/>
      <c r="E26" s="56"/>
      <c r="F26" s="452">
        <v>500</v>
      </c>
      <c r="G26" s="453"/>
      <c r="H26" s="2">
        <v>500</v>
      </c>
      <c r="I26" s="2">
        <v>498</v>
      </c>
    </row>
    <row r="27" spans="1:10" s="2" customFormat="1" ht="14.25" customHeight="1" x14ac:dyDescent="0.25">
      <c r="A27" s="46" t="s">
        <v>51</v>
      </c>
      <c r="B27" s="56"/>
      <c r="C27" s="56"/>
      <c r="D27" s="56"/>
      <c r="E27" s="56"/>
      <c r="F27" s="452">
        <v>500</v>
      </c>
      <c r="G27" s="453"/>
      <c r="H27" s="2">
        <v>500</v>
      </c>
      <c r="I27" s="2">
        <v>505</v>
      </c>
    </row>
    <row r="28" spans="1:10" ht="14.25" customHeight="1" x14ac:dyDescent="0.25">
      <c r="A28" s="195"/>
      <c r="B28" s="198"/>
      <c r="C28" s="198"/>
      <c r="D28" s="198"/>
      <c r="E28" s="198"/>
      <c r="F28" s="198"/>
      <c r="G28" s="198"/>
    </row>
    <row r="29" spans="1:10" ht="42" customHeight="1" x14ac:dyDescent="0.25">
      <c r="A29" s="20" t="s">
        <v>20</v>
      </c>
      <c r="B29" s="43"/>
      <c r="C29" s="470" t="s">
        <v>306</v>
      </c>
      <c r="D29" s="470"/>
      <c r="E29" s="470"/>
      <c r="F29" s="456">
        <f>SUM(F30:G32)</f>
        <v>3000</v>
      </c>
      <c r="G29" s="457"/>
    </row>
    <row r="30" spans="1:10" ht="27" customHeight="1" x14ac:dyDescent="0.25">
      <c r="A30" s="46"/>
      <c r="B30" s="56"/>
      <c r="C30" s="472" t="s">
        <v>307</v>
      </c>
      <c r="D30" s="472"/>
      <c r="E30" s="44"/>
      <c r="F30" s="454">
        <v>2500</v>
      </c>
      <c r="G30" s="455"/>
    </row>
    <row r="31" spans="1:10" ht="14.25" customHeight="1" x14ac:dyDescent="0.25">
      <c r="A31" s="46"/>
      <c r="B31" s="56"/>
      <c r="C31" s="472" t="s">
        <v>308</v>
      </c>
      <c r="D31" s="472"/>
      <c r="E31" s="472"/>
      <c r="F31" s="20"/>
      <c r="G31" s="20"/>
    </row>
    <row r="32" spans="1:10" ht="14.25" customHeight="1" x14ac:dyDescent="0.25">
      <c r="A32" s="46"/>
      <c r="B32" s="56"/>
      <c r="C32" s="472"/>
      <c r="D32" s="472"/>
      <c r="E32" s="472"/>
      <c r="F32" s="454">
        <v>500</v>
      </c>
      <c r="G32" s="455"/>
    </row>
    <row r="33" spans="1:10" ht="14.25" customHeight="1" x14ac:dyDescent="0.25">
      <c r="A33" s="195"/>
      <c r="B33" s="198"/>
      <c r="C33" s="198"/>
      <c r="D33" s="198"/>
      <c r="E33" s="198"/>
      <c r="F33" s="198"/>
      <c r="G33" s="198"/>
    </row>
    <row r="34" spans="1:10" ht="30.75" customHeight="1" thickBot="1" x14ac:dyDescent="0.3">
      <c r="A34" s="465" t="s">
        <v>52</v>
      </c>
      <c r="B34" s="473"/>
      <c r="C34" s="473"/>
      <c r="D34" s="473"/>
      <c r="E34" s="473"/>
      <c r="F34" s="464">
        <f>SUM(F35:G36)</f>
        <v>3000</v>
      </c>
      <c r="G34" s="464"/>
      <c r="H34" s="332">
        <f>SUM(H35:H36)</f>
        <v>3000</v>
      </c>
      <c r="I34" s="332">
        <f t="shared" ref="I34" si="0">SUM(I35:I36)</f>
        <v>3000</v>
      </c>
      <c r="J34" s="180"/>
    </row>
    <row r="35" spans="1:10" ht="14.25" customHeight="1" thickTop="1" x14ac:dyDescent="0.25">
      <c r="A35" s="46" t="s">
        <v>41</v>
      </c>
      <c r="B35" s="43"/>
      <c r="C35" s="20"/>
      <c r="D35" s="44"/>
      <c r="E35" s="44"/>
      <c r="F35" s="452">
        <v>2500</v>
      </c>
      <c r="G35" s="453"/>
      <c r="H35" s="2">
        <v>2500</v>
      </c>
      <c r="I35" s="2">
        <v>3000</v>
      </c>
    </row>
    <row r="36" spans="1:10" ht="14.25" customHeight="1" x14ac:dyDescent="0.25">
      <c r="A36" s="46" t="s">
        <v>41</v>
      </c>
      <c r="B36" s="43"/>
      <c r="C36" s="20"/>
      <c r="D36" s="44"/>
      <c r="E36" s="44"/>
      <c r="F36" s="452">
        <v>500</v>
      </c>
      <c r="G36" s="453"/>
      <c r="H36" s="2">
        <v>500</v>
      </c>
      <c r="I36" s="2">
        <v>0</v>
      </c>
    </row>
    <row r="37" spans="1:10" ht="14.25" customHeight="1" x14ac:dyDescent="0.25">
      <c r="A37" s="195"/>
      <c r="B37" s="198"/>
      <c r="C37" s="198"/>
      <c r="D37" s="198"/>
      <c r="E37" s="198"/>
      <c r="F37" s="198"/>
      <c r="G37" s="198"/>
      <c r="H37" s="2"/>
      <c r="I37" s="2"/>
    </row>
    <row r="38" spans="1:10" ht="30.75" customHeight="1" x14ac:dyDescent="0.25">
      <c r="A38" s="57" t="s">
        <v>20</v>
      </c>
      <c r="B38" s="98"/>
      <c r="C38" s="470" t="s">
        <v>309</v>
      </c>
      <c r="D38" s="470"/>
      <c r="E38" s="44"/>
      <c r="F38" s="456">
        <f>SUM(F39:G40)</f>
        <v>5000</v>
      </c>
      <c r="G38" s="457"/>
    </row>
    <row r="39" spans="1:10" ht="29.25" customHeight="1" x14ac:dyDescent="0.2">
      <c r="A39" s="99" t="s">
        <v>21</v>
      </c>
      <c r="B39" s="98"/>
      <c r="C39" s="472" t="s">
        <v>310</v>
      </c>
      <c r="D39" s="472"/>
      <c r="E39" s="44"/>
      <c r="F39" s="474">
        <v>300</v>
      </c>
      <c r="G39" s="474"/>
    </row>
    <row r="40" spans="1:10" ht="44.25" customHeight="1" x14ac:dyDescent="0.2">
      <c r="A40" s="99"/>
      <c r="B40" s="98"/>
      <c r="C40" s="471" t="s">
        <v>311</v>
      </c>
      <c r="D40" s="471"/>
      <c r="E40" s="471"/>
      <c r="F40" s="474">
        <v>4700</v>
      </c>
      <c r="G40" s="474"/>
    </row>
    <row r="41" spans="1:10" ht="14.25" customHeight="1" x14ac:dyDescent="0.25">
      <c r="A41" s="195"/>
      <c r="B41" s="198"/>
      <c r="C41" s="189"/>
      <c r="D41" s="189"/>
      <c r="E41" s="189"/>
      <c r="F41" s="189"/>
      <c r="G41" s="189"/>
      <c r="H41" s="2"/>
      <c r="I41" s="2"/>
      <c r="J41" s="2"/>
    </row>
    <row r="42" spans="1:10" ht="17.25" customHeight="1" thickBot="1" x14ac:dyDescent="0.3">
      <c r="A42" s="8" t="s">
        <v>53</v>
      </c>
      <c r="B42" s="9"/>
      <c r="C42" s="10"/>
      <c r="D42" s="253"/>
      <c r="E42" s="253"/>
      <c r="F42" s="464">
        <f>SUM(F43:G44)</f>
        <v>5000</v>
      </c>
      <c r="G42" s="464"/>
      <c r="H42" s="332">
        <f>SUM(H43:H44)</f>
        <v>3500</v>
      </c>
      <c r="I42" s="332">
        <f>SUM(I43:I44)</f>
        <v>3514</v>
      </c>
      <c r="J42" s="2"/>
    </row>
    <row r="43" spans="1:10" s="189" customFormat="1" ht="15" customHeight="1" thickTop="1" x14ac:dyDescent="0.25">
      <c r="A43" s="46" t="s">
        <v>15</v>
      </c>
      <c r="B43" s="21"/>
      <c r="C43" s="22"/>
      <c r="D43" s="258"/>
      <c r="E43" s="258"/>
      <c r="F43" s="452">
        <v>300</v>
      </c>
      <c r="G43" s="453"/>
      <c r="H43" s="239">
        <v>300</v>
      </c>
      <c r="I43" s="239">
        <v>300</v>
      </c>
      <c r="J43" s="20"/>
    </row>
    <row r="44" spans="1:10" s="189" customFormat="1" ht="15" customHeight="1" x14ac:dyDescent="0.25">
      <c r="A44" s="46" t="s">
        <v>15</v>
      </c>
      <c r="B44" s="21"/>
      <c r="C44" s="22"/>
      <c r="D44" s="258"/>
      <c r="E44" s="258"/>
      <c r="F44" s="452">
        <v>4700</v>
      </c>
      <c r="G44" s="453"/>
      <c r="H44" s="239">
        <v>3200</v>
      </c>
      <c r="I44" s="239">
        <v>3214</v>
      </c>
      <c r="J44" s="20"/>
    </row>
    <row r="45" spans="1:10" ht="15" x14ac:dyDescent="0.25">
      <c r="A45" s="46"/>
      <c r="B45" s="56"/>
      <c r="C45" s="56"/>
      <c r="D45" s="198"/>
      <c r="E45" s="198"/>
      <c r="F45" s="56"/>
      <c r="G45" s="56"/>
      <c r="H45" s="2"/>
      <c r="I45" s="2"/>
      <c r="J45" s="2"/>
    </row>
    <row r="46" spans="1:10" x14ac:dyDescent="0.2">
      <c r="F46" s="3"/>
      <c r="G46" s="2"/>
      <c r="H46" s="2"/>
      <c r="I46" s="2"/>
      <c r="J46" s="2"/>
    </row>
    <row r="47" spans="1:10" x14ac:dyDescent="0.2">
      <c r="H47" s="2"/>
      <c r="I47" s="2"/>
      <c r="J47" s="2"/>
    </row>
    <row r="48" spans="1:10" x14ac:dyDescent="0.2">
      <c r="H48" s="2"/>
      <c r="I48" s="2"/>
      <c r="J48" s="2"/>
    </row>
  </sheetData>
  <mergeCells count="30">
    <mergeCell ref="F42:G42"/>
    <mergeCell ref="F43:G43"/>
    <mergeCell ref="A34:E34"/>
    <mergeCell ref="F34:G34"/>
    <mergeCell ref="F35:G35"/>
    <mergeCell ref="F39:G39"/>
    <mergeCell ref="F40:G40"/>
    <mergeCell ref="F38:G38"/>
    <mergeCell ref="F26:G26"/>
    <mergeCell ref="C38:D38"/>
    <mergeCell ref="C39:D39"/>
    <mergeCell ref="C30:D30"/>
    <mergeCell ref="F27:G27"/>
    <mergeCell ref="F36:G36"/>
    <mergeCell ref="F44:G44"/>
    <mergeCell ref="F1:G1"/>
    <mergeCell ref="A12:C12"/>
    <mergeCell ref="F15:G15"/>
    <mergeCell ref="F18:G18"/>
    <mergeCell ref="F17:G17"/>
    <mergeCell ref="F21:G21"/>
    <mergeCell ref="C29:E29"/>
    <mergeCell ref="F22:G22"/>
    <mergeCell ref="F23:G23"/>
    <mergeCell ref="C40:E40"/>
    <mergeCell ref="F32:G32"/>
    <mergeCell ref="C31:E32"/>
    <mergeCell ref="F29:G29"/>
    <mergeCell ref="F30:G30"/>
    <mergeCell ref="F25:G25"/>
  </mergeCells>
  <pageMargins left="0.70866141732283472" right="0.70866141732283472" top="0.78740157480314965" bottom="0.78740157480314965" header="0.31496062992125984" footer="0.31496062992125984"/>
  <pageSetup paperSize="9" scale="70" firstPageNumber="60" orientation="portrait" useFirstPageNumber="1" r:id="rId1"/>
  <headerFooter>
    <oddFooter>&amp;L&amp;"-,Kurzíva"Zastupitelstvo Olomouckého kraje 16-12-2019
7. - Rozpočet Olomouckého kraje 2020 - návrh rozpočtu
Příloha č. 3b): dotační tituly&amp;R&amp;"-,Kurzíva"Strana &amp;P (Celkem 140)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I54"/>
  <sheetViews>
    <sheetView view="pageBreakPreview" zoomScale="110" zoomScaleNormal="100" zoomScaleSheetLayoutView="110" workbookViewId="0">
      <selection activeCell="B65" sqref="B65"/>
    </sheetView>
  </sheetViews>
  <sheetFormatPr defaultRowHeight="14.25" x14ac:dyDescent="0.2"/>
  <cols>
    <col min="1" max="1" width="8.5703125" style="121" customWidth="1"/>
    <col min="2" max="2" width="9.140625" style="121"/>
    <col min="3" max="3" width="54.42578125" style="30" customWidth="1"/>
    <col min="4" max="5" width="14.140625" style="95" customWidth="1"/>
    <col min="6" max="6" width="13.140625" style="95" customWidth="1"/>
    <col min="7" max="7" width="9.140625" style="30" customWidth="1"/>
    <col min="8" max="9" width="13.5703125" style="27" customWidth="1"/>
    <col min="10" max="12" width="9.140625" style="30"/>
    <col min="13" max="13" width="13.28515625" style="30" customWidth="1"/>
    <col min="14" max="16384" width="9.140625" style="30"/>
  </cols>
  <sheetData>
    <row r="1" spans="1:9" ht="23.25" x14ac:dyDescent="0.35">
      <c r="A1" s="97" t="s">
        <v>84</v>
      </c>
      <c r="B1" s="98"/>
      <c r="C1" s="57"/>
      <c r="D1" s="75"/>
      <c r="E1" s="75"/>
      <c r="F1" s="485" t="s">
        <v>62</v>
      </c>
      <c r="G1" s="485"/>
    </row>
    <row r="2" spans="1:9" x14ac:dyDescent="0.2">
      <c r="A2" s="98"/>
      <c r="B2" s="98"/>
      <c r="C2" s="57"/>
      <c r="D2" s="75"/>
      <c r="E2" s="75"/>
      <c r="F2" s="75"/>
      <c r="G2" s="57"/>
    </row>
    <row r="3" spans="1:9" x14ac:dyDescent="0.2">
      <c r="A3" s="99" t="s">
        <v>2</v>
      </c>
      <c r="B3" s="99" t="s">
        <v>63</v>
      </c>
      <c r="C3" s="57"/>
      <c r="D3" s="75"/>
      <c r="E3" s="75"/>
      <c r="F3" s="75"/>
      <c r="G3" s="57"/>
    </row>
    <row r="4" spans="1:9" x14ac:dyDescent="0.2">
      <c r="A4" s="98"/>
      <c r="B4" s="99" t="s">
        <v>4</v>
      </c>
      <c r="C4" s="57"/>
      <c r="D4" s="75"/>
      <c r="E4" s="75"/>
      <c r="F4" s="75"/>
      <c r="G4" s="57"/>
    </row>
    <row r="5" spans="1:9" x14ac:dyDescent="0.2">
      <c r="A5" s="98"/>
      <c r="B5" s="98"/>
      <c r="C5" s="57"/>
      <c r="D5" s="75"/>
      <c r="E5" s="75"/>
      <c r="F5" s="75"/>
      <c r="G5" s="57"/>
    </row>
    <row r="6" spans="1:9" s="81" customFormat="1" ht="13.5" thickBot="1" x14ac:dyDescent="0.25">
      <c r="A6" s="100"/>
      <c r="B6" s="100"/>
      <c r="C6" s="58"/>
      <c r="D6" s="101"/>
      <c r="E6" s="101"/>
      <c r="F6" s="101"/>
      <c r="G6" s="58" t="s">
        <v>5</v>
      </c>
      <c r="H6" s="130"/>
      <c r="I6" s="130"/>
    </row>
    <row r="7" spans="1:9" s="130" customFormat="1" ht="39" customHeight="1" thickTop="1" thickBot="1" x14ac:dyDescent="0.25">
      <c r="A7" s="102" t="s">
        <v>6</v>
      </c>
      <c r="B7" s="103" t="s">
        <v>7</v>
      </c>
      <c r="C7" s="104" t="s">
        <v>8</v>
      </c>
      <c r="D7" s="77" t="s">
        <v>155</v>
      </c>
      <c r="E7" s="77" t="s">
        <v>172</v>
      </c>
      <c r="F7" s="77" t="s">
        <v>157</v>
      </c>
      <c r="G7" s="31" t="s">
        <v>9</v>
      </c>
      <c r="H7" s="250"/>
      <c r="I7" s="250"/>
    </row>
    <row r="8" spans="1:9" s="191" customFormat="1" thickTop="1" thickBot="1" x14ac:dyDescent="0.25">
      <c r="A8" s="105">
        <v>1</v>
      </c>
      <c r="B8" s="106">
        <v>2</v>
      </c>
      <c r="C8" s="106">
        <v>3</v>
      </c>
      <c r="D8" s="184">
        <v>4</v>
      </c>
      <c r="E8" s="184">
        <v>5</v>
      </c>
      <c r="F8" s="184">
        <v>6</v>
      </c>
      <c r="G8" s="240" t="s">
        <v>153</v>
      </c>
      <c r="H8" s="251"/>
      <c r="I8" s="251"/>
    </row>
    <row r="9" spans="1:9" ht="15" thickTop="1" x14ac:dyDescent="0.2">
      <c r="A9" s="107">
        <v>3299</v>
      </c>
      <c r="B9" s="108">
        <v>54</v>
      </c>
      <c r="C9" s="66" t="s">
        <v>64</v>
      </c>
      <c r="D9" s="13">
        <f>SUM(H19)</f>
        <v>525</v>
      </c>
      <c r="E9" s="13">
        <f>SUM(I19)</f>
        <v>525</v>
      </c>
      <c r="F9" s="13">
        <f>SUM(F19)</f>
        <v>600</v>
      </c>
      <c r="G9" s="59">
        <f>F9/D9*100</f>
        <v>114.28571428571428</v>
      </c>
    </row>
    <row r="10" spans="1:9" ht="15" customHeight="1" x14ac:dyDescent="0.2">
      <c r="A10" s="107">
        <v>3429</v>
      </c>
      <c r="B10" s="108">
        <v>52</v>
      </c>
      <c r="C10" s="68" t="s">
        <v>10</v>
      </c>
      <c r="D10" s="13">
        <f>SUM(H26)</f>
        <v>600</v>
      </c>
      <c r="E10" s="13">
        <f>SUM(I26)</f>
        <v>600</v>
      </c>
      <c r="F10" s="13">
        <f>SUM(F26)</f>
        <v>600</v>
      </c>
      <c r="G10" s="59">
        <f>F10/D10*100</f>
        <v>100</v>
      </c>
    </row>
    <row r="11" spans="1:9" ht="31.5" customHeight="1" x14ac:dyDescent="0.2">
      <c r="A11" s="107">
        <v>3792</v>
      </c>
      <c r="B11" s="108">
        <v>53</v>
      </c>
      <c r="C11" s="109" t="s">
        <v>11</v>
      </c>
      <c r="D11" s="13">
        <f>SUM(H32)</f>
        <v>580</v>
      </c>
      <c r="E11" s="13">
        <f>SUM(I32)</f>
        <v>580</v>
      </c>
      <c r="F11" s="13">
        <f>SUM(F32)</f>
        <v>880</v>
      </c>
      <c r="G11" s="59">
        <f>F11/D11*100</f>
        <v>151.72413793103448</v>
      </c>
    </row>
    <row r="12" spans="1:9" x14ac:dyDescent="0.2">
      <c r="A12" s="107">
        <v>3299</v>
      </c>
      <c r="B12" s="108">
        <v>52</v>
      </c>
      <c r="C12" s="68" t="s">
        <v>10</v>
      </c>
      <c r="D12" s="13">
        <f>SUM(H43)</f>
        <v>17200</v>
      </c>
      <c r="E12" s="13">
        <f>SUM(I43)</f>
        <v>19000</v>
      </c>
      <c r="F12" s="13">
        <f>SUM(F43)</f>
        <v>21500</v>
      </c>
      <c r="G12" s="59">
        <f>F12/D12*100</f>
        <v>125</v>
      </c>
    </row>
    <row r="13" spans="1:9" ht="29.25" thickBot="1" x14ac:dyDescent="0.25">
      <c r="A13" s="107">
        <v>3299</v>
      </c>
      <c r="B13" s="108">
        <v>53</v>
      </c>
      <c r="C13" s="109" t="s">
        <v>11</v>
      </c>
      <c r="D13" s="13">
        <f>SUM(H47)</f>
        <v>5000</v>
      </c>
      <c r="E13" s="13">
        <f>SUM(I47)</f>
        <v>5000</v>
      </c>
      <c r="F13" s="13">
        <f>SUM(F47)</f>
        <v>5000</v>
      </c>
      <c r="G13" s="59">
        <f>F13/D13*100</f>
        <v>100</v>
      </c>
    </row>
    <row r="14" spans="1:9" s="94" customFormat="1" ht="16.5" thickTop="1" thickBot="1" x14ac:dyDescent="0.3">
      <c r="A14" s="467" t="s">
        <v>12</v>
      </c>
      <c r="B14" s="468"/>
      <c r="C14" s="469"/>
      <c r="D14" s="29">
        <f>SUM(D9:D13)</f>
        <v>23905</v>
      </c>
      <c r="E14" s="29">
        <f>SUM(E9:E13)</f>
        <v>25705</v>
      </c>
      <c r="F14" s="29">
        <f>SUM(F9:F13)</f>
        <v>28580</v>
      </c>
      <c r="G14" s="32">
        <f t="shared" ref="G14" si="0">F14/D14*100</f>
        <v>119.55657812173186</v>
      </c>
      <c r="H14" s="192"/>
      <c r="I14" s="270"/>
    </row>
    <row r="15" spans="1:9" ht="15" thickTop="1" x14ac:dyDescent="0.2">
      <c r="A15" s="148"/>
      <c r="B15" s="148"/>
      <c r="C15" s="148"/>
      <c r="D15" s="148"/>
      <c r="E15" s="148"/>
      <c r="F15" s="148"/>
      <c r="G15" s="148"/>
    </row>
    <row r="16" spans="1:9" ht="15" x14ac:dyDescent="0.25">
      <c r="A16" s="111" t="s">
        <v>13</v>
      </c>
      <c r="B16" s="98"/>
      <c r="C16" s="57"/>
      <c r="D16" s="75"/>
      <c r="E16" s="75"/>
      <c r="F16" s="75"/>
      <c r="G16" s="57"/>
    </row>
    <row r="17" spans="1:9" ht="27" customHeight="1" x14ac:dyDescent="0.25">
      <c r="A17" s="57" t="s">
        <v>20</v>
      </c>
      <c r="B17" s="98"/>
      <c r="C17" s="486" t="s">
        <v>289</v>
      </c>
      <c r="D17" s="486"/>
      <c r="E17" s="75"/>
      <c r="F17" s="482">
        <v>600</v>
      </c>
      <c r="G17" s="483"/>
    </row>
    <row r="18" spans="1:9" ht="15" x14ac:dyDescent="0.25">
      <c r="A18" s="111"/>
      <c r="B18" s="98"/>
      <c r="C18" s="57"/>
      <c r="D18" s="75"/>
      <c r="E18" s="75"/>
      <c r="F18" s="75"/>
      <c r="G18" s="57"/>
    </row>
    <row r="19" spans="1:9" ht="15.75" thickBot="1" x14ac:dyDescent="0.3">
      <c r="A19" s="113" t="s">
        <v>67</v>
      </c>
      <c r="B19" s="114"/>
      <c r="C19" s="115"/>
      <c r="D19" s="116"/>
      <c r="E19" s="116"/>
      <c r="F19" s="477">
        <f>SUM(F20)</f>
        <v>600</v>
      </c>
      <c r="G19" s="477"/>
      <c r="H19" s="12">
        <v>525</v>
      </c>
      <c r="I19" s="12">
        <v>525</v>
      </c>
    </row>
    <row r="20" spans="1:9" ht="15.75" thickTop="1" x14ac:dyDescent="0.25">
      <c r="A20" s="117" t="s">
        <v>51</v>
      </c>
      <c r="B20" s="98"/>
      <c r="C20" s="57"/>
      <c r="D20" s="75"/>
      <c r="E20" s="75"/>
      <c r="F20" s="478">
        <v>600</v>
      </c>
      <c r="G20" s="479"/>
    </row>
    <row r="21" spans="1:9" ht="15" x14ac:dyDescent="0.25">
      <c r="A21" s="111"/>
      <c r="B21" s="98"/>
      <c r="C21" s="57"/>
      <c r="D21" s="75"/>
      <c r="E21" s="75"/>
      <c r="F21" s="75"/>
      <c r="G21" s="57"/>
    </row>
    <row r="22" spans="1:9" x14ac:dyDescent="0.2">
      <c r="A22" s="98"/>
      <c r="B22" s="98"/>
      <c r="C22" s="57"/>
      <c r="D22" s="75"/>
      <c r="E22" s="75"/>
      <c r="F22" s="75"/>
      <c r="G22" s="57"/>
    </row>
    <row r="23" spans="1:9" x14ac:dyDescent="0.2">
      <c r="A23" s="57" t="s">
        <v>20</v>
      </c>
      <c r="B23" s="98"/>
      <c r="C23" s="480" t="s">
        <v>290</v>
      </c>
      <c r="D23" s="480"/>
      <c r="E23" s="480"/>
      <c r="F23" s="57"/>
      <c r="G23" s="57"/>
    </row>
    <row r="24" spans="1:9" ht="15" x14ac:dyDescent="0.25">
      <c r="A24" s="98"/>
      <c r="B24" s="98"/>
      <c r="C24" s="480"/>
      <c r="D24" s="480"/>
      <c r="E24" s="480"/>
      <c r="F24" s="482">
        <v>600</v>
      </c>
      <c r="G24" s="483"/>
    </row>
    <row r="25" spans="1:9" x14ac:dyDescent="0.2">
      <c r="A25" s="98"/>
      <c r="B25" s="98"/>
      <c r="C25" s="57"/>
      <c r="D25" s="75"/>
      <c r="E25" s="75"/>
      <c r="F25" s="75"/>
      <c r="G25" s="57"/>
    </row>
    <row r="26" spans="1:9" ht="17.25" customHeight="1" thickBot="1" x14ac:dyDescent="0.3">
      <c r="A26" s="113" t="s">
        <v>53</v>
      </c>
      <c r="B26" s="114"/>
      <c r="C26" s="115"/>
      <c r="D26" s="116"/>
      <c r="E26" s="116"/>
      <c r="F26" s="477">
        <f>SUM(F27)</f>
        <v>600</v>
      </c>
      <c r="G26" s="477"/>
      <c r="H26" s="12">
        <v>600</v>
      </c>
      <c r="I26" s="12">
        <v>600</v>
      </c>
    </row>
    <row r="27" spans="1:9" s="57" customFormat="1" ht="15" customHeight="1" thickTop="1" x14ac:dyDescent="0.25">
      <c r="A27" s="117" t="s">
        <v>15</v>
      </c>
      <c r="B27" s="118"/>
      <c r="C27" s="45"/>
      <c r="D27" s="119"/>
      <c r="E27" s="119"/>
      <c r="F27" s="478">
        <v>600</v>
      </c>
      <c r="G27" s="479"/>
      <c r="H27" s="271"/>
      <c r="I27" s="271"/>
    </row>
    <row r="28" spans="1:9" x14ac:dyDescent="0.2">
      <c r="A28" s="98"/>
      <c r="B28" s="98"/>
      <c r="C28" s="57"/>
      <c r="D28" s="75"/>
      <c r="E28" s="75"/>
      <c r="F28" s="75"/>
      <c r="G28" s="57"/>
    </row>
    <row r="29" spans="1:9" x14ac:dyDescent="0.2">
      <c r="A29" s="98"/>
      <c r="B29" s="98"/>
      <c r="C29" s="57"/>
      <c r="D29" s="75"/>
      <c r="E29" s="75"/>
      <c r="F29" s="75"/>
      <c r="G29" s="57"/>
    </row>
    <row r="30" spans="1:9" ht="30" customHeight="1" x14ac:dyDescent="0.25">
      <c r="A30" s="57" t="s">
        <v>20</v>
      </c>
      <c r="B30" s="98"/>
      <c r="C30" s="480" t="s">
        <v>291</v>
      </c>
      <c r="D30" s="480"/>
      <c r="E30" s="75"/>
      <c r="F30" s="482">
        <v>880</v>
      </c>
      <c r="G30" s="483"/>
    </row>
    <row r="31" spans="1:9" x14ac:dyDescent="0.2">
      <c r="A31" s="98"/>
      <c r="B31" s="98"/>
      <c r="C31" s="57"/>
      <c r="D31" s="75"/>
      <c r="E31" s="75"/>
      <c r="F31" s="75"/>
      <c r="G31" s="57"/>
    </row>
    <row r="32" spans="1:9" ht="30.75" customHeight="1" thickBot="1" x14ac:dyDescent="0.3">
      <c r="A32" s="475" t="s">
        <v>69</v>
      </c>
      <c r="B32" s="476"/>
      <c r="C32" s="476"/>
      <c r="D32" s="476"/>
      <c r="E32" s="476"/>
      <c r="F32" s="477">
        <f>SUM(F33)</f>
        <v>880</v>
      </c>
      <c r="G32" s="477"/>
      <c r="H32" s="12">
        <v>580</v>
      </c>
      <c r="I32" s="12">
        <v>580</v>
      </c>
    </row>
    <row r="33" spans="1:9" ht="14.25" customHeight="1" thickTop="1" x14ac:dyDescent="0.25">
      <c r="A33" s="117" t="s">
        <v>66</v>
      </c>
      <c r="B33" s="98"/>
      <c r="C33" s="57"/>
      <c r="D33" s="75"/>
      <c r="E33" s="75"/>
      <c r="F33" s="478">
        <v>880</v>
      </c>
      <c r="G33" s="479"/>
    </row>
    <row r="34" spans="1:9" x14ac:dyDescent="0.2">
      <c r="A34" s="98"/>
      <c r="B34" s="98"/>
      <c r="C34" s="57"/>
      <c r="D34" s="75"/>
      <c r="E34" s="75"/>
      <c r="F34" s="75"/>
      <c r="G34" s="57"/>
    </row>
    <row r="35" spans="1:9" x14ac:dyDescent="0.2">
      <c r="A35" s="98"/>
      <c r="B35" s="98"/>
      <c r="C35" s="57"/>
      <c r="D35" s="75"/>
      <c r="E35" s="75"/>
      <c r="F35" s="75"/>
      <c r="G35" s="57"/>
    </row>
    <row r="36" spans="1:9" ht="29.25" customHeight="1" x14ac:dyDescent="0.25">
      <c r="A36" s="57" t="s">
        <v>20</v>
      </c>
      <c r="B36" s="98"/>
      <c r="C36" s="480" t="s">
        <v>292</v>
      </c>
      <c r="D36" s="480"/>
      <c r="E36" s="480"/>
      <c r="F36" s="482">
        <f>SUM(F37:G41)</f>
        <v>26500</v>
      </c>
      <c r="G36" s="483"/>
    </row>
    <row r="37" spans="1:9" ht="28.5" customHeight="1" x14ac:dyDescent="0.25">
      <c r="A37" s="57"/>
      <c r="B37" s="98"/>
      <c r="C37" s="484" t="s">
        <v>293</v>
      </c>
      <c r="D37" s="484"/>
      <c r="E37" s="484"/>
      <c r="F37" s="454">
        <v>9500</v>
      </c>
      <c r="G37" s="455"/>
    </row>
    <row r="38" spans="1:9" ht="14.25" customHeight="1" x14ac:dyDescent="0.2">
      <c r="A38" s="57"/>
      <c r="B38" s="98"/>
      <c r="C38" s="481" t="s">
        <v>294</v>
      </c>
      <c r="D38" s="481"/>
      <c r="E38" s="481"/>
      <c r="F38" s="57"/>
      <c r="G38" s="57"/>
    </row>
    <row r="39" spans="1:9" ht="14.25" customHeight="1" x14ac:dyDescent="0.25">
      <c r="A39" s="57"/>
      <c r="B39" s="98"/>
      <c r="C39" s="481"/>
      <c r="D39" s="481"/>
      <c r="E39" s="481"/>
      <c r="F39" s="454">
        <v>12000</v>
      </c>
      <c r="G39" s="455"/>
    </row>
    <row r="40" spans="1:9" ht="15" customHeight="1" x14ac:dyDescent="0.25">
      <c r="A40" s="98"/>
      <c r="B40" s="98"/>
      <c r="C40" s="481" t="s">
        <v>295</v>
      </c>
      <c r="D40" s="481"/>
      <c r="E40" s="481"/>
      <c r="F40" s="482"/>
      <c r="G40" s="483"/>
      <c r="H40" s="30"/>
      <c r="I40" s="30"/>
    </row>
    <row r="41" spans="1:9" ht="15" x14ac:dyDescent="0.25">
      <c r="A41" s="98"/>
      <c r="B41" s="98"/>
      <c r="C41" s="481"/>
      <c r="D41" s="481"/>
      <c r="E41" s="481"/>
      <c r="F41" s="454">
        <v>5000</v>
      </c>
      <c r="G41" s="455"/>
      <c r="H41" s="30"/>
      <c r="I41" s="30"/>
    </row>
    <row r="42" spans="1:9" x14ac:dyDescent="0.2">
      <c r="A42" s="98"/>
      <c r="B42" s="98"/>
      <c r="C42" s="57"/>
      <c r="D42" s="75"/>
      <c r="E42" s="75"/>
      <c r="F42" s="75"/>
      <c r="G42" s="57"/>
      <c r="H42" s="30"/>
      <c r="I42" s="30"/>
    </row>
    <row r="43" spans="1:9" ht="17.25" customHeight="1" thickBot="1" x14ac:dyDescent="0.3">
      <c r="A43" s="113" t="s">
        <v>65</v>
      </c>
      <c r="B43" s="114"/>
      <c r="C43" s="115"/>
      <c r="D43" s="116"/>
      <c r="E43" s="116"/>
      <c r="F43" s="477">
        <f>SUM(F44:G46)</f>
        <v>21500</v>
      </c>
      <c r="G43" s="477"/>
      <c r="H43" s="218">
        <f>SUM(H44:H45)</f>
        <v>17200</v>
      </c>
      <c r="I43" s="218">
        <f>SUM(I44:I45)</f>
        <v>19000</v>
      </c>
    </row>
    <row r="44" spans="1:9" ht="15.75" thickTop="1" x14ac:dyDescent="0.25">
      <c r="A44" s="46" t="s">
        <v>154</v>
      </c>
      <c r="B44" s="98"/>
      <c r="C44" s="57"/>
      <c r="D44" s="75"/>
      <c r="E44" s="75"/>
      <c r="F44" s="478">
        <v>9500</v>
      </c>
      <c r="G44" s="479"/>
      <c r="H44" s="12">
        <v>9000</v>
      </c>
      <c r="I44" s="12">
        <v>9000</v>
      </c>
    </row>
    <row r="45" spans="1:9" ht="15" x14ac:dyDescent="0.25">
      <c r="A45" s="46" t="s">
        <v>154</v>
      </c>
      <c r="B45" s="98"/>
      <c r="C45" s="57"/>
      <c r="D45" s="75"/>
      <c r="E45" s="75"/>
      <c r="F45" s="478">
        <v>12000</v>
      </c>
      <c r="G45" s="479"/>
      <c r="H45" s="12">
        <v>8200</v>
      </c>
      <c r="I45" s="12">
        <v>10000</v>
      </c>
    </row>
    <row r="46" spans="1:9" ht="15" x14ac:dyDescent="0.25">
      <c r="A46" s="117"/>
      <c r="B46" s="98"/>
      <c r="C46" s="57"/>
      <c r="D46" s="75"/>
      <c r="E46" s="75"/>
      <c r="F46" s="478"/>
      <c r="G46" s="479"/>
      <c r="H46" s="30"/>
      <c r="I46" s="30"/>
    </row>
    <row r="47" spans="1:9" ht="30.75" customHeight="1" thickBot="1" x14ac:dyDescent="0.3">
      <c r="A47" s="475" t="s">
        <v>128</v>
      </c>
      <c r="B47" s="476"/>
      <c r="C47" s="476"/>
      <c r="D47" s="476"/>
      <c r="E47" s="476"/>
      <c r="F47" s="477">
        <f>SUM(F48)</f>
        <v>5000</v>
      </c>
      <c r="G47" s="477"/>
      <c r="H47" s="12">
        <v>5000</v>
      </c>
      <c r="I47" s="12">
        <v>5000</v>
      </c>
    </row>
    <row r="48" spans="1:9" ht="15.75" thickTop="1" x14ac:dyDescent="0.25">
      <c r="A48" s="117" t="s">
        <v>22</v>
      </c>
      <c r="B48" s="98"/>
      <c r="C48" s="57"/>
      <c r="D48" s="75"/>
      <c r="E48" s="75"/>
      <c r="F48" s="478">
        <v>5000</v>
      </c>
      <c r="G48" s="479"/>
      <c r="H48" s="12"/>
      <c r="I48" s="12"/>
    </row>
    <row r="49" spans="1:9" x14ac:dyDescent="0.2">
      <c r="A49" s="112"/>
      <c r="B49" s="98"/>
      <c r="C49" s="57"/>
      <c r="D49" s="75"/>
      <c r="E49" s="75"/>
      <c r="F49" s="75"/>
      <c r="G49" s="57"/>
      <c r="H49" s="30"/>
      <c r="I49" s="30"/>
    </row>
    <row r="50" spans="1:9" x14ac:dyDescent="0.2">
      <c r="A50" s="443"/>
      <c r="B50" s="98"/>
      <c r="C50" s="57"/>
      <c r="D50" s="75"/>
      <c r="E50" s="75"/>
      <c r="F50" s="75"/>
      <c r="G50" s="57"/>
      <c r="H50" s="30"/>
      <c r="I50" s="30"/>
    </row>
    <row r="51" spans="1:9" x14ac:dyDescent="0.2">
      <c r="A51" s="98"/>
      <c r="B51" s="98"/>
      <c r="C51" s="57"/>
      <c r="D51" s="75"/>
      <c r="E51" s="75"/>
      <c r="F51" s="75"/>
      <c r="G51" s="57"/>
      <c r="H51" s="30"/>
      <c r="I51" s="30"/>
    </row>
    <row r="52" spans="1:9" x14ac:dyDescent="0.2">
      <c r="H52" s="30"/>
      <c r="I52" s="30"/>
    </row>
    <row r="53" spans="1:9" x14ac:dyDescent="0.2">
      <c r="H53" s="30"/>
      <c r="I53" s="30"/>
    </row>
    <row r="54" spans="1:9" x14ac:dyDescent="0.2">
      <c r="H54" s="30"/>
      <c r="I54" s="30"/>
    </row>
  </sheetData>
  <mergeCells count="31">
    <mergeCell ref="F17:G17"/>
    <mergeCell ref="F20:G20"/>
    <mergeCell ref="F1:G1"/>
    <mergeCell ref="A14:C14"/>
    <mergeCell ref="F19:G19"/>
    <mergeCell ref="C17:D17"/>
    <mergeCell ref="C23:E24"/>
    <mergeCell ref="F30:G30"/>
    <mergeCell ref="F44:G44"/>
    <mergeCell ref="A32:E32"/>
    <mergeCell ref="F40:G40"/>
    <mergeCell ref="F43:G43"/>
    <mergeCell ref="F24:G24"/>
    <mergeCell ref="F26:G26"/>
    <mergeCell ref="F27:G27"/>
    <mergeCell ref="F33:G33"/>
    <mergeCell ref="F32:G32"/>
    <mergeCell ref="C30:D30"/>
    <mergeCell ref="A47:E47"/>
    <mergeCell ref="F47:G47"/>
    <mergeCell ref="F48:G48"/>
    <mergeCell ref="C36:E36"/>
    <mergeCell ref="C38:E39"/>
    <mergeCell ref="C40:E41"/>
    <mergeCell ref="F37:G37"/>
    <mergeCell ref="F39:G39"/>
    <mergeCell ref="F41:G41"/>
    <mergeCell ref="F36:G36"/>
    <mergeCell ref="F45:G45"/>
    <mergeCell ref="F46:G46"/>
    <mergeCell ref="C37:E37"/>
  </mergeCells>
  <pageMargins left="0.70866141732283472" right="0.70866141732283472" top="0.78740157480314965" bottom="0.78740157480314965" header="0.31496062992125984" footer="0.31496062992125984"/>
  <pageSetup paperSize="9" scale="71" firstPageNumber="61" orientation="portrait" useFirstPageNumber="1" r:id="rId1"/>
  <headerFooter>
    <oddFooter>&amp;L&amp;"-,Kurzíva"Zastupitelstvo Olomouckého kraje 16-12-2019
7. - Rozpočet Olomouckého kraje 2020 - návrh rozpočtu
Příloha č. 3b): dotační tituly&amp;R&amp;"-,Kurzíva"Strana &amp;P (Celkem 140)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50"/>
  <sheetViews>
    <sheetView view="pageBreakPreview" topLeftCell="A16" zoomScaleNormal="100" zoomScaleSheetLayoutView="100" workbookViewId="0">
      <selection activeCell="B65" sqref="B65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6" width="14.140625" style="3" customWidth="1"/>
    <col min="7" max="7" width="9.140625" style="2" customWidth="1"/>
    <col min="8" max="9" width="13.5703125" style="95" customWidth="1"/>
    <col min="10" max="12" width="9.140625" style="2"/>
    <col min="13" max="13" width="13.28515625" style="2" customWidth="1"/>
    <col min="14" max="16384" width="9.140625" style="2"/>
  </cols>
  <sheetData>
    <row r="1" spans="1:9" ht="23.25" x14ac:dyDescent="0.35">
      <c r="A1" s="47" t="s">
        <v>32</v>
      </c>
      <c r="B1" s="43"/>
      <c r="C1" s="20"/>
      <c r="D1" s="44"/>
      <c r="E1" s="44"/>
      <c r="F1" s="460" t="s">
        <v>33</v>
      </c>
      <c r="G1" s="460"/>
    </row>
    <row r="2" spans="1:9" x14ac:dyDescent="0.2">
      <c r="A2" s="43"/>
      <c r="B2" s="43"/>
      <c r="C2" s="20"/>
      <c r="D2" s="44"/>
      <c r="E2" s="44"/>
      <c r="F2" s="44"/>
      <c r="G2" s="20"/>
    </row>
    <row r="3" spans="1:9" x14ac:dyDescent="0.2">
      <c r="A3" s="39" t="s">
        <v>2</v>
      </c>
      <c r="B3" s="39" t="s">
        <v>34</v>
      </c>
      <c r="C3" s="20"/>
      <c r="D3" s="44"/>
      <c r="E3" s="44"/>
      <c r="F3" s="44"/>
      <c r="G3" s="20"/>
    </row>
    <row r="4" spans="1:9" x14ac:dyDescent="0.2">
      <c r="A4" s="43"/>
      <c r="B4" s="39" t="s">
        <v>4</v>
      </c>
      <c r="C4" s="20"/>
      <c r="D4" s="44"/>
      <c r="E4" s="44"/>
      <c r="F4" s="44"/>
      <c r="G4" s="20"/>
    </row>
    <row r="5" spans="1:9" x14ac:dyDescent="0.2">
      <c r="A5" s="43"/>
      <c r="B5" s="43"/>
      <c r="C5" s="20"/>
      <c r="D5" s="44"/>
      <c r="E5" s="44"/>
      <c r="F5" s="44"/>
      <c r="G5" s="20"/>
    </row>
    <row r="6" spans="1:9" s="4" customFormat="1" ht="13.5" thickBot="1" x14ac:dyDescent="0.25">
      <c r="A6" s="48"/>
      <c r="B6" s="48"/>
      <c r="C6" s="49"/>
      <c r="D6" s="50"/>
      <c r="E6" s="50"/>
      <c r="F6" s="50"/>
      <c r="G6" s="49" t="s">
        <v>5</v>
      </c>
      <c r="H6" s="200"/>
      <c r="I6" s="200"/>
    </row>
    <row r="7" spans="1:9" s="130" customFormat="1" ht="39" customHeight="1" thickTop="1" thickBot="1" x14ac:dyDescent="0.25">
      <c r="A7" s="102" t="s">
        <v>6</v>
      </c>
      <c r="B7" s="103" t="s">
        <v>7</v>
      </c>
      <c r="C7" s="104" t="s">
        <v>8</v>
      </c>
      <c r="D7" s="77" t="s">
        <v>155</v>
      </c>
      <c r="E7" s="77" t="s">
        <v>172</v>
      </c>
      <c r="F7" s="77" t="s">
        <v>157</v>
      </c>
      <c r="G7" s="31" t="s">
        <v>9</v>
      </c>
      <c r="H7" s="200"/>
      <c r="I7" s="200"/>
    </row>
    <row r="8" spans="1:9" s="191" customFormat="1" thickTop="1" thickBot="1" x14ac:dyDescent="0.25">
      <c r="A8" s="105">
        <v>1</v>
      </c>
      <c r="B8" s="106">
        <v>2</v>
      </c>
      <c r="C8" s="106">
        <v>3</v>
      </c>
      <c r="D8" s="184">
        <v>4</v>
      </c>
      <c r="E8" s="184">
        <v>5</v>
      </c>
      <c r="F8" s="184">
        <v>6</v>
      </c>
      <c r="G8" s="240" t="s">
        <v>153</v>
      </c>
      <c r="H8" s="201"/>
      <c r="I8" s="201"/>
    </row>
    <row r="9" spans="1:9" ht="15" thickTop="1" x14ac:dyDescent="0.2">
      <c r="A9" s="24">
        <v>4349</v>
      </c>
      <c r="B9" s="25">
        <v>52</v>
      </c>
      <c r="C9" s="41" t="s">
        <v>10</v>
      </c>
      <c r="D9" s="13">
        <f>SUM(H27)</f>
        <v>1500</v>
      </c>
      <c r="E9" s="13">
        <f>SUM(I27)</f>
        <v>1500</v>
      </c>
      <c r="F9" s="13">
        <f>SUM(F27)</f>
        <v>2000</v>
      </c>
      <c r="G9" s="26">
        <f>F9/D9*100</f>
        <v>133.33333333333331</v>
      </c>
    </row>
    <row r="10" spans="1:9" x14ac:dyDescent="0.2">
      <c r="A10" s="24">
        <v>4349</v>
      </c>
      <c r="B10" s="25">
        <v>52</v>
      </c>
      <c r="C10" s="41" t="s">
        <v>10</v>
      </c>
      <c r="D10" s="13">
        <f>SUM(H28)</f>
        <v>150</v>
      </c>
      <c r="E10" s="13">
        <f>SUM(I28)</f>
        <v>116</v>
      </c>
      <c r="F10" s="13">
        <f>SUM(F28)</f>
        <v>150</v>
      </c>
      <c r="G10" s="26">
        <f>F10/D10*100</f>
        <v>100</v>
      </c>
    </row>
    <row r="11" spans="1:9" x14ac:dyDescent="0.2">
      <c r="A11" s="24">
        <v>4339</v>
      </c>
      <c r="B11" s="25">
        <v>52</v>
      </c>
      <c r="C11" s="41" t="s">
        <v>10</v>
      </c>
      <c r="D11" s="13">
        <f>SUM(H31)</f>
        <v>2400</v>
      </c>
      <c r="E11" s="13">
        <f>SUM(I31)</f>
        <v>2400</v>
      </c>
      <c r="F11" s="13">
        <f>SUM(F30)</f>
        <v>4000</v>
      </c>
      <c r="G11" s="26">
        <f>F11/D11*100</f>
        <v>166.66666666666669</v>
      </c>
    </row>
    <row r="12" spans="1:9" x14ac:dyDescent="0.2">
      <c r="A12" s="24">
        <v>4399</v>
      </c>
      <c r="B12" s="25">
        <v>52</v>
      </c>
      <c r="C12" s="41" t="s">
        <v>10</v>
      </c>
      <c r="D12" s="13">
        <f>SUM(H34)</f>
        <v>2880</v>
      </c>
      <c r="E12" s="13">
        <f>SUM(I34)</f>
        <v>2699</v>
      </c>
      <c r="F12" s="13">
        <f>SUM(F33)</f>
        <v>5000</v>
      </c>
      <c r="G12" s="26">
        <f>F12/D12*100</f>
        <v>173.61111111111111</v>
      </c>
    </row>
    <row r="13" spans="1:9" x14ac:dyDescent="0.2">
      <c r="A13" s="24">
        <v>4399</v>
      </c>
      <c r="B13" s="25">
        <v>63</v>
      </c>
      <c r="C13" s="41" t="s">
        <v>30</v>
      </c>
      <c r="D13" s="13">
        <f>SUM(H37)</f>
        <v>0</v>
      </c>
      <c r="E13" s="13">
        <f>SUM(I37)</f>
        <v>0</v>
      </c>
      <c r="F13" s="13">
        <f>SUM(F36)</f>
        <v>15000</v>
      </c>
      <c r="G13" s="26"/>
    </row>
    <row r="14" spans="1:9" ht="15" thickBot="1" x14ac:dyDescent="0.25">
      <c r="A14" s="24">
        <v>4349</v>
      </c>
      <c r="B14" s="25">
        <v>52</v>
      </c>
      <c r="C14" s="41" t="s">
        <v>10</v>
      </c>
      <c r="D14" s="13">
        <f>SUM(H42)</f>
        <v>30000</v>
      </c>
      <c r="E14" s="13">
        <f>SUM(I42)</f>
        <v>70774</v>
      </c>
      <c r="F14" s="13">
        <f>SUM(F42)</f>
        <v>40000</v>
      </c>
      <c r="G14" s="26">
        <f>F14/D14*100</f>
        <v>133.33333333333331</v>
      </c>
    </row>
    <row r="15" spans="1:9" s="7" customFormat="1" ht="16.5" thickTop="1" thickBot="1" x14ac:dyDescent="0.3">
      <c r="A15" s="461" t="s">
        <v>12</v>
      </c>
      <c r="B15" s="462"/>
      <c r="C15" s="463"/>
      <c r="D15" s="29">
        <f>SUM(D9:D14)</f>
        <v>36930</v>
      </c>
      <c r="E15" s="29">
        <f>SUM(E9:E14)</f>
        <v>77489</v>
      </c>
      <c r="F15" s="5">
        <f>SUM(F9:F14)</f>
        <v>66150</v>
      </c>
      <c r="G15" s="6">
        <f>F15/D15*100</f>
        <v>179.12266450040616</v>
      </c>
      <c r="H15" s="275"/>
      <c r="I15" s="275"/>
    </row>
    <row r="16" spans="1:9" ht="15" thickTop="1" x14ac:dyDescent="0.2">
      <c r="A16" s="20"/>
      <c r="B16" s="20"/>
      <c r="C16" s="20"/>
      <c r="D16" s="20"/>
      <c r="E16" s="20"/>
      <c r="F16" s="20"/>
      <c r="G16" s="20"/>
    </row>
    <row r="17" spans="1:10" x14ac:dyDescent="0.2">
      <c r="A17" s="51"/>
      <c r="B17" s="51"/>
      <c r="C17" s="51"/>
      <c r="D17" s="51"/>
      <c r="E17" s="51"/>
      <c r="F17" s="51"/>
      <c r="G17" s="51"/>
    </row>
    <row r="18" spans="1:10" ht="15" x14ac:dyDescent="0.25">
      <c r="A18" s="42" t="s">
        <v>13</v>
      </c>
      <c r="B18" s="43"/>
      <c r="C18" s="20"/>
      <c r="D18" s="44"/>
      <c r="E18" s="44"/>
      <c r="F18" s="44"/>
      <c r="G18" s="20"/>
    </row>
    <row r="19" spans="1:10" ht="15" x14ac:dyDescent="0.25">
      <c r="A19" s="20" t="s">
        <v>20</v>
      </c>
      <c r="B19" s="43"/>
      <c r="C19" s="52" t="s">
        <v>276</v>
      </c>
      <c r="D19" s="44"/>
      <c r="E19" s="44"/>
      <c r="F19" s="456">
        <f>SUM(F20:G24)</f>
        <v>26150</v>
      </c>
      <c r="G19" s="457"/>
    </row>
    <row r="20" spans="1:10" ht="15" x14ac:dyDescent="0.25">
      <c r="A20" s="39" t="s">
        <v>21</v>
      </c>
      <c r="B20" s="43"/>
      <c r="C20" s="45" t="s">
        <v>277</v>
      </c>
      <c r="D20" s="44"/>
      <c r="E20" s="44"/>
      <c r="F20" s="454">
        <v>2000</v>
      </c>
      <c r="G20" s="455"/>
    </row>
    <row r="21" spans="1:10" ht="15" x14ac:dyDescent="0.25">
      <c r="A21" s="39"/>
      <c r="B21" s="43"/>
      <c r="C21" s="45" t="s">
        <v>278</v>
      </c>
      <c r="D21" s="44"/>
      <c r="E21" s="44"/>
      <c r="F21" s="454">
        <f>SUM(F28)</f>
        <v>150</v>
      </c>
      <c r="G21" s="455"/>
    </row>
    <row r="22" spans="1:10" ht="15" x14ac:dyDescent="0.25">
      <c r="A22" s="39"/>
      <c r="B22" s="43"/>
      <c r="C22" s="45" t="s">
        <v>279</v>
      </c>
      <c r="D22" s="44"/>
      <c r="E22" s="44"/>
      <c r="F22" s="454">
        <v>4000</v>
      </c>
      <c r="G22" s="455"/>
    </row>
    <row r="23" spans="1:10" ht="15" x14ac:dyDescent="0.25">
      <c r="A23" s="39"/>
      <c r="B23" s="43"/>
      <c r="C23" s="45" t="s">
        <v>280</v>
      </c>
      <c r="D23" s="44"/>
      <c r="E23" s="44"/>
      <c r="F23" s="454">
        <v>5000</v>
      </c>
      <c r="G23" s="455"/>
    </row>
    <row r="24" spans="1:10" ht="15" x14ac:dyDescent="0.25">
      <c r="A24" s="133"/>
      <c r="B24" s="43"/>
      <c r="C24" s="45" t="s">
        <v>281</v>
      </c>
      <c r="D24" s="44"/>
      <c r="E24" s="44"/>
      <c r="F24" s="454">
        <v>15000</v>
      </c>
      <c r="G24" s="455"/>
    </row>
    <row r="25" spans="1:10" ht="15" x14ac:dyDescent="0.25">
      <c r="A25" s="42"/>
      <c r="B25" s="43"/>
      <c r="C25" s="20"/>
      <c r="D25" s="44"/>
      <c r="E25" s="44"/>
      <c r="F25" s="44"/>
      <c r="G25" s="20"/>
    </row>
    <row r="26" spans="1:10" ht="17.25" customHeight="1" thickBot="1" x14ac:dyDescent="0.3">
      <c r="A26" s="8" t="s">
        <v>37</v>
      </c>
      <c r="B26" s="9"/>
      <c r="C26" s="10"/>
      <c r="D26" s="11"/>
      <c r="E26" s="11"/>
      <c r="F26" s="464">
        <f>SUM(F27:G28)</f>
        <v>2150</v>
      </c>
      <c r="G26" s="464"/>
    </row>
    <row r="27" spans="1:10" ht="15.75" thickTop="1" x14ac:dyDescent="0.25">
      <c r="A27" s="46" t="s">
        <v>36</v>
      </c>
      <c r="B27" s="43"/>
      <c r="C27" s="20"/>
      <c r="D27" s="44"/>
      <c r="E27" s="44"/>
      <c r="F27" s="452">
        <v>2000</v>
      </c>
      <c r="G27" s="453"/>
      <c r="H27" s="95">
        <v>1500</v>
      </c>
      <c r="I27" s="95">
        <v>1500</v>
      </c>
    </row>
    <row r="28" spans="1:10" ht="15" x14ac:dyDescent="0.25">
      <c r="A28" s="46" t="s">
        <v>36</v>
      </c>
      <c r="B28" s="43"/>
      <c r="C28" s="20"/>
      <c r="D28" s="44"/>
      <c r="E28" s="44"/>
      <c r="F28" s="452">
        <v>150</v>
      </c>
      <c r="G28" s="453"/>
      <c r="H28" s="95">
        <v>150</v>
      </c>
      <c r="I28" s="95">
        <v>116</v>
      </c>
      <c r="J28" s="30"/>
    </row>
    <row r="29" spans="1:10" ht="15" x14ac:dyDescent="0.25">
      <c r="A29" s="56"/>
      <c r="B29" s="56"/>
      <c r="C29" s="56"/>
      <c r="D29" s="56"/>
      <c r="E29" s="56"/>
      <c r="F29" s="56"/>
      <c r="G29" s="56"/>
      <c r="J29" s="30"/>
    </row>
    <row r="30" spans="1:10" ht="17.25" customHeight="1" thickBot="1" x14ac:dyDescent="0.3">
      <c r="A30" s="8" t="s">
        <v>35</v>
      </c>
      <c r="B30" s="9"/>
      <c r="C30" s="10"/>
      <c r="D30" s="11"/>
      <c r="E30" s="11"/>
      <c r="F30" s="464">
        <f>SUM(F31)</f>
        <v>4000</v>
      </c>
      <c r="G30" s="464"/>
      <c r="J30" s="30"/>
    </row>
    <row r="31" spans="1:10" ht="15.75" thickTop="1" x14ac:dyDescent="0.25">
      <c r="A31" s="46" t="s">
        <v>36</v>
      </c>
      <c r="B31" s="43"/>
      <c r="C31" s="20"/>
      <c r="D31" s="44"/>
      <c r="E31" s="44"/>
      <c r="F31" s="452">
        <v>4000</v>
      </c>
      <c r="G31" s="453"/>
      <c r="H31" s="95">
        <v>2400</v>
      </c>
      <c r="I31" s="95">
        <v>2400</v>
      </c>
      <c r="J31" s="30"/>
    </row>
    <row r="32" spans="1:10" ht="15" x14ac:dyDescent="0.25">
      <c r="A32" s="56"/>
      <c r="B32" s="56"/>
      <c r="C32" s="56"/>
      <c r="D32" s="56"/>
      <c r="E32" s="56"/>
      <c r="F32" s="56"/>
      <c r="G32" s="56"/>
      <c r="J32" s="30"/>
    </row>
    <row r="33" spans="1:10" ht="17.25" customHeight="1" thickBot="1" x14ac:dyDescent="0.3">
      <c r="A33" s="8" t="s">
        <v>38</v>
      </c>
      <c r="B33" s="9"/>
      <c r="C33" s="10"/>
      <c r="D33" s="11"/>
      <c r="E33" s="11"/>
      <c r="F33" s="464">
        <f>SUM(F34)</f>
        <v>5000</v>
      </c>
      <c r="G33" s="464"/>
      <c r="J33" s="30"/>
    </row>
    <row r="34" spans="1:10" ht="15.75" thickTop="1" x14ac:dyDescent="0.25">
      <c r="A34" s="46" t="s">
        <v>36</v>
      </c>
      <c r="B34" s="43"/>
      <c r="C34" s="20"/>
      <c r="D34" s="44"/>
      <c r="E34" s="44"/>
      <c r="F34" s="452">
        <v>5000</v>
      </c>
      <c r="G34" s="453"/>
      <c r="H34" s="95">
        <v>2880</v>
      </c>
      <c r="I34" s="95">
        <v>2699</v>
      </c>
      <c r="J34" s="30"/>
    </row>
    <row r="35" spans="1:10" ht="15" x14ac:dyDescent="0.25">
      <c r="A35" s="56"/>
      <c r="B35" s="56"/>
      <c r="C35" s="56"/>
      <c r="D35" s="56"/>
      <c r="E35" s="56"/>
      <c r="F35" s="56"/>
      <c r="G35" s="56"/>
      <c r="J35" s="30"/>
    </row>
    <row r="36" spans="1:10" ht="17.25" customHeight="1" thickBot="1" x14ac:dyDescent="0.3">
      <c r="A36" s="8" t="s">
        <v>164</v>
      </c>
      <c r="B36" s="9"/>
      <c r="C36" s="10"/>
      <c r="D36" s="11"/>
      <c r="E36" s="11"/>
      <c r="F36" s="464">
        <f>SUM(F37)</f>
        <v>15000</v>
      </c>
      <c r="G36" s="464"/>
      <c r="J36" s="30"/>
    </row>
    <row r="37" spans="1:10" ht="15.75" thickTop="1" x14ac:dyDescent="0.25">
      <c r="A37" s="46" t="s">
        <v>30</v>
      </c>
      <c r="B37" s="43"/>
      <c r="C37" s="20"/>
      <c r="D37" s="44"/>
      <c r="E37" s="44"/>
      <c r="F37" s="452">
        <v>15000</v>
      </c>
      <c r="G37" s="453"/>
      <c r="H37" s="95">
        <v>0</v>
      </c>
      <c r="I37" s="95">
        <v>0</v>
      </c>
      <c r="J37" s="30"/>
    </row>
    <row r="38" spans="1:10" ht="15" x14ac:dyDescent="0.25">
      <c r="A38" s="56"/>
      <c r="B38" s="56"/>
      <c r="C38" s="56"/>
      <c r="D38" s="56"/>
      <c r="E38" s="56"/>
      <c r="F38" s="56"/>
      <c r="G38" s="56"/>
      <c r="J38" s="30"/>
    </row>
    <row r="39" spans="1:10" ht="15" x14ac:dyDescent="0.25">
      <c r="A39" s="56"/>
      <c r="B39" s="56"/>
      <c r="C39" s="56"/>
      <c r="D39" s="56"/>
      <c r="E39" s="56"/>
      <c r="F39" s="56"/>
      <c r="G39" s="56"/>
    </row>
    <row r="40" spans="1:10" ht="30" customHeight="1" x14ac:dyDescent="0.25">
      <c r="A40" s="20" t="s">
        <v>20</v>
      </c>
      <c r="B40" s="43"/>
      <c r="C40" s="470" t="s">
        <v>282</v>
      </c>
      <c r="D40" s="459"/>
      <c r="E40" s="459"/>
      <c r="F40" s="456">
        <v>40000</v>
      </c>
      <c r="G40" s="457"/>
    </row>
    <row r="41" spans="1:10" ht="15" x14ac:dyDescent="0.25">
      <c r="A41" s="56"/>
      <c r="B41" s="56"/>
      <c r="C41" s="56"/>
      <c r="D41" s="56"/>
      <c r="E41" s="56"/>
      <c r="F41" s="56"/>
      <c r="G41" s="56"/>
    </row>
    <row r="42" spans="1:10" ht="17.25" customHeight="1" thickBot="1" x14ac:dyDescent="0.3">
      <c r="A42" s="8" t="s">
        <v>37</v>
      </c>
      <c r="B42" s="9"/>
      <c r="C42" s="10"/>
      <c r="D42" s="11"/>
      <c r="E42" s="11"/>
      <c r="F42" s="464">
        <f>SUM(F43)</f>
        <v>40000</v>
      </c>
      <c r="G42" s="464"/>
      <c r="H42" s="95">
        <v>30000</v>
      </c>
      <c r="I42" s="95">
        <v>70774</v>
      </c>
    </row>
    <row r="43" spans="1:10" ht="15.75" thickTop="1" x14ac:dyDescent="0.25">
      <c r="A43" s="46" t="s">
        <v>36</v>
      </c>
      <c r="B43" s="43"/>
      <c r="C43" s="20"/>
      <c r="D43" s="44"/>
      <c r="E43" s="44"/>
      <c r="F43" s="452">
        <v>40000</v>
      </c>
      <c r="G43" s="453"/>
    </row>
    <row r="44" spans="1:10" x14ac:dyDescent="0.2">
      <c r="A44" s="43"/>
      <c r="B44" s="43"/>
      <c r="C44" s="20"/>
      <c r="D44" s="44"/>
      <c r="E44" s="44"/>
      <c r="F44" s="44"/>
      <c r="G44" s="20"/>
    </row>
    <row r="45" spans="1:10" x14ac:dyDescent="0.2">
      <c r="A45" s="43"/>
      <c r="B45" s="43"/>
      <c r="C45" s="20"/>
      <c r="D45" s="44"/>
      <c r="E45" s="44"/>
      <c r="F45" s="44"/>
      <c r="G45" s="20"/>
    </row>
    <row r="46" spans="1:10" x14ac:dyDescent="0.2">
      <c r="A46" s="43"/>
      <c r="B46" s="43"/>
      <c r="C46" s="20"/>
      <c r="D46" s="44"/>
      <c r="E46" s="44"/>
      <c r="F46" s="44"/>
      <c r="G46" s="20"/>
    </row>
    <row r="47" spans="1:10" x14ac:dyDescent="0.2">
      <c r="A47" s="43"/>
      <c r="B47" s="43"/>
      <c r="C47" s="20"/>
      <c r="D47" s="44"/>
      <c r="E47" s="44"/>
      <c r="F47" s="44"/>
      <c r="G47" s="20"/>
    </row>
    <row r="48" spans="1:10" x14ac:dyDescent="0.2">
      <c r="A48" s="43"/>
      <c r="B48" s="43"/>
      <c r="C48" s="20"/>
      <c r="D48" s="44"/>
      <c r="E48" s="44"/>
      <c r="F48" s="44"/>
      <c r="G48" s="20"/>
    </row>
    <row r="49" spans="1:7" x14ac:dyDescent="0.2">
      <c r="A49" s="43"/>
      <c r="B49" s="43"/>
      <c r="C49" s="20"/>
      <c r="D49" s="44"/>
      <c r="E49" s="44"/>
      <c r="F49" s="44"/>
      <c r="G49" s="20"/>
    </row>
    <row r="50" spans="1:7" x14ac:dyDescent="0.2">
      <c r="A50" s="43"/>
      <c r="B50" s="43"/>
      <c r="C50" s="20"/>
      <c r="D50" s="44"/>
      <c r="E50" s="44"/>
      <c r="F50" s="44"/>
      <c r="G50" s="20"/>
    </row>
  </sheetData>
  <mergeCells count="21">
    <mergeCell ref="C40:E40"/>
    <mergeCell ref="F1:G1"/>
    <mergeCell ref="A15:C15"/>
    <mergeCell ref="F30:G30"/>
    <mergeCell ref="F31:G31"/>
    <mergeCell ref="F33:G33"/>
    <mergeCell ref="F19:G19"/>
    <mergeCell ref="F20:G20"/>
    <mergeCell ref="F21:G21"/>
    <mergeCell ref="F22:G22"/>
    <mergeCell ref="F23:G23"/>
    <mergeCell ref="F26:G26"/>
    <mergeCell ref="F27:G27"/>
    <mergeCell ref="F24:G24"/>
    <mergeCell ref="F36:G36"/>
    <mergeCell ref="F37:G37"/>
    <mergeCell ref="F42:G42"/>
    <mergeCell ref="F43:G43"/>
    <mergeCell ref="F34:G34"/>
    <mergeCell ref="F40:G40"/>
    <mergeCell ref="F28:G28"/>
  </mergeCells>
  <pageMargins left="0.70866141732283472" right="0.70866141732283472" top="0.78740157480314965" bottom="0.78740157480314965" header="0.31496062992125984" footer="0.31496062992125984"/>
  <pageSetup paperSize="9" scale="70" firstPageNumber="62" orientation="portrait" useFirstPageNumber="1" r:id="rId1"/>
  <headerFooter>
    <oddFooter>&amp;L&amp;"-,Kurzíva"Zastupitelstvo Olomouckého kraje 16-12-2019
7. - Rozpočet Olomouckého kraje 2020 - návrh rozpočtu
Příloha č. 3b): dotační tituly&amp;R&amp;"-,Kurzíva"Strana &amp;P (Celkem 140)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48"/>
  <sheetViews>
    <sheetView view="pageBreakPreview" topLeftCell="A11" zoomScale="110" zoomScaleNormal="100" zoomScaleSheetLayoutView="110" workbookViewId="0">
      <selection activeCell="B65" sqref="B65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6" width="14.140625" style="3" customWidth="1"/>
    <col min="7" max="7" width="9.140625" style="2" customWidth="1"/>
    <col min="8" max="9" width="16.140625" style="2" customWidth="1"/>
    <col min="10" max="10" width="9.140625" style="2"/>
    <col min="11" max="11" width="14.42578125" style="2" bestFit="1" customWidth="1"/>
    <col min="12" max="12" width="9.140625" style="2"/>
    <col min="13" max="13" width="13.28515625" style="2" customWidth="1"/>
    <col min="14" max="16384" width="9.140625" style="2"/>
  </cols>
  <sheetData>
    <row r="1" spans="1:11" ht="23.25" x14ac:dyDescent="0.35">
      <c r="A1" s="47" t="s">
        <v>26</v>
      </c>
      <c r="B1" s="43"/>
      <c r="C1" s="20"/>
      <c r="D1" s="44"/>
      <c r="E1" s="44"/>
      <c r="F1" s="460" t="s">
        <v>27</v>
      </c>
      <c r="G1" s="460"/>
    </row>
    <row r="2" spans="1:11" x14ac:dyDescent="0.2">
      <c r="A2" s="43"/>
      <c r="B2" s="43"/>
      <c r="C2" s="20"/>
      <c r="D2" s="44"/>
      <c r="E2" s="44"/>
      <c r="F2" s="44"/>
      <c r="G2" s="20"/>
    </row>
    <row r="3" spans="1:11" x14ac:dyDescent="0.2">
      <c r="A3" s="39" t="s">
        <v>2</v>
      </c>
      <c r="B3" s="39" t="s">
        <v>28</v>
      </c>
      <c r="C3" s="20"/>
      <c r="D3" s="44"/>
      <c r="E3" s="44"/>
      <c r="F3" s="44"/>
      <c r="G3" s="20"/>
    </row>
    <row r="4" spans="1:11" x14ac:dyDescent="0.2">
      <c r="A4" s="43"/>
      <c r="B4" s="39" t="s">
        <v>4</v>
      </c>
      <c r="C4" s="20"/>
      <c r="D4" s="44"/>
      <c r="E4" s="44"/>
      <c r="F4" s="44"/>
      <c r="G4" s="20"/>
    </row>
    <row r="5" spans="1:11" x14ac:dyDescent="0.2">
      <c r="A5" s="43"/>
      <c r="B5" s="43"/>
      <c r="C5" s="20"/>
      <c r="D5" s="44"/>
      <c r="E5" s="44"/>
      <c r="F5" s="44"/>
      <c r="G5" s="20"/>
    </row>
    <row r="6" spans="1:11" s="4" customFormat="1" ht="13.5" thickBot="1" x14ac:dyDescent="0.25">
      <c r="A6" s="48"/>
      <c r="B6" s="48"/>
      <c r="C6" s="49"/>
      <c r="D6" s="50"/>
      <c r="E6" s="50"/>
      <c r="F6" s="50"/>
      <c r="G6" s="49" t="s">
        <v>5</v>
      </c>
    </row>
    <row r="7" spans="1:11" s="130" customFormat="1" ht="39" customHeight="1" thickTop="1" thickBot="1" x14ac:dyDescent="0.25">
      <c r="A7" s="102" t="s">
        <v>6</v>
      </c>
      <c r="B7" s="103" t="s">
        <v>7</v>
      </c>
      <c r="C7" s="104" t="s">
        <v>8</v>
      </c>
      <c r="D7" s="77" t="s">
        <v>155</v>
      </c>
      <c r="E7" s="77" t="s">
        <v>172</v>
      </c>
      <c r="F7" s="77" t="s">
        <v>157</v>
      </c>
      <c r="G7" s="31" t="s">
        <v>9</v>
      </c>
      <c r="H7" s="200"/>
      <c r="I7" s="200"/>
    </row>
    <row r="8" spans="1:11" s="191" customFormat="1" thickTop="1" thickBot="1" x14ac:dyDescent="0.25">
      <c r="A8" s="105">
        <v>1</v>
      </c>
      <c r="B8" s="106">
        <v>2</v>
      </c>
      <c r="C8" s="106">
        <v>3</v>
      </c>
      <c r="D8" s="184">
        <v>4</v>
      </c>
      <c r="E8" s="184">
        <v>5</v>
      </c>
      <c r="F8" s="184">
        <v>6</v>
      </c>
      <c r="G8" s="240" t="s">
        <v>153</v>
      </c>
      <c r="H8" s="201"/>
      <c r="I8" s="201"/>
    </row>
    <row r="9" spans="1:11" ht="15" thickTop="1" x14ac:dyDescent="0.2">
      <c r="A9" s="24">
        <v>2219</v>
      </c>
      <c r="B9" s="25">
        <v>63</v>
      </c>
      <c r="C9" s="41" t="s">
        <v>29</v>
      </c>
      <c r="D9" s="13">
        <f>SUM(H18)</f>
        <v>14000</v>
      </c>
      <c r="E9" s="13">
        <f>SUM(I18)</f>
        <v>12602</v>
      </c>
      <c r="F9" s="13">
        <f>SUM(F18)</f>
        <v>18000</v>
      </c>
      <c r="G9" s="26">
        <f>F9/D9*100</f>
        <v>128.57142857142858</v>
      </c>
      <c r="H9" s="4"/>
      <c r="I9" s="4"/>
      <c r="J9" s="4"/>
    </row>
    <row r="10" spans="1:11" x14ac:dyDescent="0.2">
      <c r="A10" s="24">
        <v>2212</v>
      </c>
      <c r="B10" s="25">
        <v>63</v>
      </c>
      <c r="C10" s="41" t="s">
        <v>29</v>
      </c>
      <c r="D10" s="13">
        <f>SUM(H23)</f>
        <v>7500</v>
      </c>
      <c r="E10" s="13">
        <f>SUM(I23)</f>
        <v>10267</v>
      </c>
      <c r="F10" s="13">
        <f>SUM(F23)</f>
        <v>9000</v>
      </c>
      <c r="G10" s="26">
        <f>F10/D10*100</f>
        <v>120</v>
      </c>
      <c r="H10" s="4"/>
      <c r="I10" s="4"/>
      <c r="J10" s="4"/>
    </row>
    <row r="11" spans="1:11" ht="15" thickBot="1" x14ac:dyDescent="0.25">
      <c r="A11" s="208">
        <v>2223</v>
      </c>
      <c r="B11" s="169">
        <v>63</v>
      </c>
      <c r="C11" s="209" t="s">
        <v>29</v>
      </c>
      <c r="D11" s="210">
        <f>SUM(H28)</f>
        <v>3000</v>
      </c>
      <c r="E11" s="210">
        <f>SUM(I28)</f>
        <v>4618</v>
      </c>
      <c r="F11" s="210">
        <f>SUM(F28)</f>
        <v>5000</v>
      </c>
      <c r="G11" s="26">
        <f>F11/D11*100</f>
        <v>166.66666666666669</v>
      </c>
      <c r="H11" s="81"/>
      <c r="I11" s="81"/>
      <c r="J11" s="81"/>
      <c r="K11" s="30"/>
    </row>
    <row r="12" spans="1:11" s="7" customFormat="1" ht="16.5" thickTop="1" thickBot="1" x14ac:dyDescent="0.3">
      <c r="A12" s="461" t="s">
        <v>12</v>
      </c>
      <c r="B12" s="462"/>
      <c r="C12" s="463"/>
      <c r="D12" s="29">
        <f>SUM(D9:D11)</f>
        <v>24500</v>
      </c>
      <c r="E12" s="29">
        <f>SUM(E9:E11)</f>
        <v>27487</v>
      </c>
      <c r="F12" s="5">
        <f>SUM(F9:F11)</f>
        <v>32000</v>
      </c>
      <c r="G12" s="6">
        <f>F12/D12*100</f>
        <v>130.61224489795919</v>
      </c>
      <c r="H12" s="223"/>
      <c r="I12" s="223"/>
      <c r="J12" s="223"/>
      <c r="K12" s="94"/>
    </row>
    <row r="13" spans="1:11" ht="15" thickTop="1" x14ac:dyDescent="0.2">
      <c r="A13" s="43"/>
      <c r="B13" s="43"/>
      <c r="C13" s="20"/>
      <c r="D13" s="44"/>
      <c r="E13" s="44"/>
      <c r="F13" s="44"/>
      <c r="G13" s="20"/>
      <c r="H13" s="81"/>
      <c r="I13" s="81"/>
      <c r="J13" s="81"/>
      <c r="K13" s="30"/>
    </row>
    <row r="14" spans="1:11" x14ac:dyDescent="0.2">
      <c r="A14" s="43"/>
      <c r="B14" s="43"/>
      <c r="C14" s="20"/>
      <c r="D14" s="44"/>
      <c r="E14" s="44"/>
      <c r="F14" s="44"/>
      <c r="G14" s="20"/>
      <c r="H14" s="81"/>
      <c r="I14" s="81"/>
      <c r="J14" s="81"/>
      <c r="K14" s="30"/>
    </row>
    <row r="15" spans="1:11" ht="15" x14ac:dyDescent="0.25">
      <c r="A15" s="42" t="s">
        <v>13</v>
      </c>
      <c r="B15" s="43"/>
      <c r="C15" s="20"/>
      <c r="D15" s="44"/>
      <c r="E15" s="44"/>
      <c r="F15" s="44"/>
      <c r="G15" s="20"/>
      <c r="H15" s="81"/>
      <c r="I15" s="81"/>
      <c r="J15" s="81"/>
      <c r="K15" s="30"/>
    </row>
    <row r="16" spans="1:11" ht="21" customHeight="1" x14ac:dyDescent="0.25">
      <c r="A16" s="20" t="s">
        <v>20</v>
      </c>
      <c r="B16" s="43"/>
      <c r="C16" s="470" t="s">
        <v>271</v>
      </c>
      <c r="D16" s="459"/>
      <c r="E16" s="459"/>
      <c r="F16" s="456">
        <v>18000</v>
      </c>
      <c r="G16" s="457"/>
      <c r="H16" s="81"/>
      <c r="I16" s="81"/>
      <c r="J16" s="81"/>
      <c r="K16" s="30"/>
    </row>
    <row r="17" spans="1:11" ht="15" x14ac:dyDescent="0.25">
      <c r="A17" s="54"/>
      <c r="B17" s="54"/>
      <c r="C17" s="54"/>
      <c r="D17" s="54"/>
      <c r="E17" s="54"/>
      <c r="F17" s="54"/>
      <c r="G17" s="54"/>
      <c r="H17" s="81"/>
      <c r="I17" s="81"/>
      <c r="J17" s="81"/>
      <c r="K17" s="30"/>
    </row>
    <row r="18" spans="1:11" ht="17.25" customHeight="1" thickBot="1" x14ac:dyDescent="0.3">
      <c r="A18" s="8" t="s">
        <v>31</v>
      </c>
      <c r="B18" s="9"/>
      <c r="C18" s="10"/>
      <c r="D18" s="11"/>
      <c r="E18" s="11"/>
      <c r="F18" s="464">
        <f>SUM(F19)</f>
        <v>18000</v>
      </c>
      <c r="G18" s="464"/>
      <c r="H18" s="207">
        <v>14000</v>
      </c>
      <c r="I18" s="207">
        <v>12602</v>
      </c>
      <c r="J18" s="81"/>
      <c r="K18" s="81"/>
    </row>
    <row r="19" spans="1:11" ht="17.25" customHeight="1" thickTop="1" x14ac:dyDescent="0.25">
      <c r="A19" s="55" t="s">
        <v>30</v>
      </c>
      <c r="B19" s="21"/>
      <c r="C19" s="22"/>
      <c r="D19" s="23"/>
      <c r="E19" s="23"/>
      <c r="F19" s="452">
        <v>18000</v>
      </c>
      <c r="G19" s="453"/>
      <c r="H19" s="207"/>
      <c r="I19" s="207"/>
      <c r="J19" s="81"/>
      <c r="K19" s="30"/>
    </row>
    <row r="20" spans="1:11" ht="17.25" customHeight="1" x14ac:dyDescent="0.25">
      <c r="A20" s="55"/>
      <c r="B20" s="21"/>
      <c r="C20" s="22"/>
      <c r="D20" s="23"/>
      <c r="E20" s="23"/>
      <c r="F20" s="146"/>
      <c r="G20" s="147"/>
      <c r="H20" s="207"/>
      <c r="I20" s="207"/>
      <c r="J20" s="81"/>
      <c r="K20" s="30"/>
    </row>
    <row r="21" spans="1:11" ht="31.5" customHeight="1" x14ac:dyDescent="0.25">
      <c r="A21" s="20" t="s">
        <v>20</v>
      </c>
      <c r="B21" s="43"/>
      <c r="C21" s="470" t="s">
        <v>346</v>
      </c>
      <c r="D21" s="459"/>
      <c r="E21" s="459"/>
      <c r="F21" s="456">
        <v>9000</v>
      </c>
      <c r="G21" s="457"/>
      <c r="H21" s="81"/>
      <c r="I21" s="81"/>
      <c r="J21" s="81"/>
      <c r="K21" s="30"/>
    </row>
    <row r="22" spans="1:11" ht="15" x14ac:dyDescent="0.25">
      <c r="A22" s="127"/>
      <c r="B22" s="127"/>
      <c r="C22" s="127"/>
      <c r="D22" s="127"/>
      <c r="E22" s="127"/>
      <c r="F22" s="127"/>
      <c r="G22" s="127"/>
      <c r="H22" s="81"/>
      <c r="I22" s="81"/>
      <c r="J22" s="81"/>
      <c r="K22" s="30"/>
    </row>
    <row r="23" spans="1:11" ht="17.25" customHeight="1" thickBot="1" x14ac:dyDescent="0.3">
      <c r="A23" s="8" t="s">
        <v>95</v>
      </c>
      <c r="B23" s="9"/>
      <c r="C23" s="10"/>
      <c r="D23" s="11"/>
      <c r="E23" s="11"/>
      <c r="F23" s="464">
        <f>SUM(F24)</f>
        <v>9000</v>
      </c>
      <c r="G23" s="464"/>
      <c r="H23" s="207">
        <v>7500</v>
      </c>
      <c r="I23" s="207">
        <v>10267</v>
      </c>
      <c r="J23" s="81"/>
      <c r="K23" s="30"/>
    </row>
    <row r="24" spans="1:11" ht="17.25" customHeight="1" thickTop="1" x14ac:dyDescent="0.25">
      <c r="A24" s="55" t="s">
        <v>30</v>
      </c>
      <c r="B24" s="21"/>
      <c r="C24" s="22"/>
      <c r="D24" s="23"/>
      <c r="E24" s="23"/>
      <c r="F24" s="452">
        <v>9000</v>
      </c>
      <c r="G24" s="453"/>
      <c r="H24" s="207"/>
      <c r="I24" s="207"/>
      <c r="J24" s="81"/>
      <c r="K24" s="30"/>
    </row>
    <row r="25" spans="1:11" x14ac:dyDescent="0.2">
      <c r="A25" s="43"/>
      <c r="B25" s="43"/>
      <c r="C25" s="20"/>
      <c r="D25" s="44"/>
      <c r="E25" s="44"/>
      <c r="F25" s="44"/>
      <c r="G25" s="20"/>
      <c r="H25" s="81"/>
      <c r="I25" s="81"/>
      <c r="J25" s="81"/>
      <c r="K25" s="30"/>
    </row>
    <row r="26" spans="1:11" ht="32.25" customHeight="1" x14ac:dyDescent="0.25">
      <c r="A26" s="20" t="s">
        <v>20</v>
      </c>
      <c r="B26" s="43"/>
      <c r="C26" s="487" t="s">
        <v>272</v>
      </c>
      <c r="D26" s="487"/>
      <c r="E26" s="487"/>
      <c r="F26" s="456">
        <v>5000</v>
      </c>
      <c r="G26" s="457"/>
      <c r="H26" s="81"/>
      <c r="I26" s="81"/>
      <c r="J26" s="81"/>
      <c r="K26" s="30"/>
    </row>
    <row r="27" spans="1:11" ht="15" x14ac:dyDescent="0.25">
      <c r="A27" s="204"/>
      <c r="B27" s="204"/>
      <c r="C27" s="204"/>
      <c r="D27" s="204"/>
      <c r="E27" s="204"/>
      <c r="F27" s="204"/>
      <c r="G27" s="204"/>
      <c r="H27" s="81"/>
      <c r="I27" s="81"/>
      <c r="J27" s="81"/>
      <c r="K27" s="30"/>
    </row>
    <row r="28" spans="1:11" ht="17.25" customHeight="1" thickBot="1" x14ac:dyDescent="0.3">
      <c r="A28" s="8" t="s">
        <v>123</v>
      </c>
      <c r="B28" s="9"/>
      <c r="C28" s="10"/>
      <c r="D28" s="11"/>
      <c r="E28" s="11"/>
      <c r="F28" s="464">
        <f>SUM(F29)</f>
        <v>5000</v>
      </c>
      <c r="G28" s="464"/>
      <c r="H28" s="207">
        <v>3000</v>
      </c>
      <c r="I28" s="207">
        <v>4618</v>
      </c>
      <c r="J28" s="81"/>
      <c r="K28" s="30"/>
    </row>
    <row r="29" spans="1:11" ht="17.25" customHeight="1" thickTop="1" x14ac:dyDescent="0.25">
      <c r="A29" s="55" t="s">
        <v>30</v>
      </c>
      <c r="B29" s="21"/>
      <c r="C29" s="22"/>
      <c r="D29" s="23"/>
      <c r="E29" s="23"/>
      <c r="F29" s="452">
        <v>5000</v>
      </c>
      <c r="G29" s="453"/>
      <c r="H29" s="207"/>
      <c r="I29" s="207"/>
      <c r="J29" s="81"/>
      <c r="K29" s="30"/>
    </row>
    <row r="30" spans="1:11" x14ac:dyDescent="0.2">
      <c r="A30" s="43"/>
      <c r="B30" s="43"/>
      <c r="C30" s="20"/>
      <c r="D30" s="44"/>
      <c r="E30" s="44"/>
      <c r="F30" s="44"/>
      <c r="G30" s="20"/>
      <c r="H30" s="81"/>
      <c r="I30" s="81"/>
      <c r="J30" s="81"/>
      <c r="K30" s="30"/>
    </row>
    <row r="31" spans="1:11" x14ac:dyDescent="0.2">
      <c r="A31" s="43"/>
      <c r="B31" s="43"/>
      <c r="C31" s="20"/>
      <c r="D31" s="44"/>
      <c r="E31" s="44"/>
      <c r="F31" s="44"/>
      <c r="G31" s="20"/>
      <c r="H31" s="81"/>
      <c r="I31" s="81"/>
      <c r="J31" s="81"/>
      <c r="K31" s="30"/>
    </row>
    <row r="32" spans="1:11" x14ac:dyDescent="0.2">
      <c r="A32" s="43"/>
      <c r="B32" s="43"/>
      <c r="C32" s="20"/>
      <c r="D32" s="44"/>
      <c r="E32" s="44"/>
      <c r="F32" s="44"/>
      <c r="G32" s="20"/>
      <c r="H32" s="30"/>
      <c r="I32" s="30"/>
      <c r="J32" s="30"/>
      <c r="K32" s="30"/>
    </row>
    <row r="33" spans="8:11" x14ac:dyDescent="0.2">
      <c r="H33" s="30"/>
      <c r="I33" s="30"/>
      <c r="J33" s="30"/>
      <c r="K33" s="30"/>
    </row>
    <row r="34" spans="8:11" x14ac:dyDescent="0.2">
      <c r="H34" s="30"/>
      <c r="I34" s="30"/>
      <c r="J34" s="30"/>
      <c r="K34" s="30"/>
    </row>
    <row r="35" spans="8:11" x14ac:dyDescent="0.2">
      <c r="H35" s="30"/>
      <c r="I35" s="30"/>
      <c r="J35" s="30"/>
      <c r="K35" s="30"/>
    </row>
    <row r="36" spans="8:11" x14ac:dyDescent="0.2">
      <c r="H36" s="30"/>
      <c r="I36" s="30"/>
      <c r="J36" s="30"/>
      <c r="K36" s="30"/>
    </row>
    <row r="37" spans="8:11" x14ac:dyDescent="0.2">
      <c r="H37" s="30"/>
      <c r="I37" s="30"/>
      <c r="J37" s="30"/>
      <c r="K37" s="30"/>
    </row>
    <row r="38" spans="8:11" x14ac:dyDescent="0.2">
      <c r="H38" s="30"/>
      <c r="I38" s="30"/>
      <c r="J38" s="30"/>
      <c r="K38" s="30"/>
    </row>
    <row r="39" spans="8:11" x14ac:dyDescent="0.2">
      <c r="H39" s="30"/>
      <c r="I39" s="30"/>
      <c r="J39" s="30"/>
      <c r="K39" s="30"/>
    </row>
    <row r="40" spans="8:11" x14ac:dyDescent="0.2">
      <c r="H40" s="30"/>
      <c r="I40" s="30"/>
      <c r="J40" s="30"/>
      <c r="K40" s="30"/>
    </row>
    <row r="41" spans="8:11" x14ac:dyDescent="0.2">
      <c r="H41" s="30"/>
      <c r="I41" s="30"/>
      <c r="J41" s="30"/>
      <c r="K41" s="30"/>
    </row>
    <row r="42" spans="8:11" x14ac:dyDescent="0.2">
      <c r="H42" s="30"/>
      <c r="I42" s="30"/>
      <c r="J42" s="30"/>
      <c r="K42" s="30"/>
    </row>
    <row r="43" spans="8:11" x14ac:dyDescent="0.2">
      <c r="H43" s="30"/>
      <c r="I43" s="30"/>
      <c r="J43" s="30"/>
      <c r="K43" s="30"/>
    </row>
    <row r="44" spans="8:11" x14ac:dyDescent="0.2">
      <c r="H44" s="30"/>
      <c r="I44" s="30"/>
      <c r="J44" s="30"/>
      <c r="K44" s="30"/>
    </row>
    <row r="45" spans="8:11" x14ac:dyDescent="0.2">
      <c r="H45" s="30"/>
      <c r="I45" s="30"/>
      <c r="J45" s="30"/>
      <c r="K45" s="30"/>
    </row>
    <row r="46" spans="8:11" x14ac:dyDescent="0.2">
      <c r="H46" s="30"/>
      <c r="I46" s="30"/>
      <c r="J46" s="30"/>
      <c r="K46" s="30"/>
    </row>
    <row r="47" spans="8:11" x14ac:dyDescent="0.2">
      <c r="H47" s="30"/>
      <c r="I47" s="30"/>
      <c r="J47" s="30"/>
      <c r="K47" s="30"/>
    </row>
    <row r="48" spans="8:11" x14ac:dyDescent="0.2">
      <c r="H48" s="30"/>
      <c r="I48" s="30"/>
      <c r="J48" s="30"/>
      <c r="K48" s="30"/>
    </row>
  </sheetData>
  <mergeCells count="14">
    <mergeCell ref="F1:G1"/>
    <mergeCell ref="A12:C12"/>
    <mergeCell ref="F19:G19"/>
    <mergeCell ref="F16:G16"/>
    <mergeCell ref="F18:G18"/>
    <mergeCell ref="C16:E16"/>
    <mergeCell ref="F26:G26"/>
    <mergeCell ref="F28:G28"/>
    <mergeCell ref="F29:G29"/>
    <mergeCell ref="C21:E21"/>
    <mergeCell ref="F21:G21"/>
    <mergeCell ref="F23:G23"/>
    <mergeCell ref="F24:G24"/>
    <mergeCell ref="C26:E26"/>
  </mergeCells>
  <pageMargins left="0.70866141732283472" right="0.70866141732283472" top="0.78740157480314965" bottom="0.78740157480314965" header="0.31496062992125984" footer="0.31496062992125984"/>
  <pageSetup paperSize="9" scale="70" firstPageNumber="63" orientation="portrait" useFirstPageNumber="1" r:id="rId1"/>
  <headerFooter>
    <oddFooter>&amp;L&amp;"-,Kurzíva"Zastupitelstvo Olomouckého kraje 16-12-2019
7. - Rozpočet Olomouckého kraje 2020 - návrh rozpočtu
Příloha č. 3b): dotační tituly&amp;R&amp;"-,Kurzíva"Strana &amp;P (Celkem 140)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142"/>
  <sheetViews>
    <sheetView view="pageBreakPreview" topLeftCell="A16" zoomScale="120" zoomScaleNormal="100" zoomScaleSheetLayoutView="120" workbookViewId="0">
      <selection activeCell="B65" sqref="B65"/>
    </sheetView>
  </sheetViews>
  <sheetFormatPr defaultRowHeight="14.25" x14ac:dyDescent="0.2"/>
  <cols>
    <col min="1" max="1" width="8.5703125" style="121" customWidth="1"/>
    <col min="2" max="2" width="9.140625" style="121"/>
    <col min="3" max="3" width="54.42578125" style="30" customWidth="1"/>
    <col min="4" max="6" width="14.140625" style="95" customWidth="1"/>
    <col min="7" max="7" width="9.140625" style="30" customWidth="1"/>
    <col min="8" max="9" width="13.5703125" style="81" customWidth="1"/>
    <col min="10" max="12" width="9.140625" style="30"/>
    <col min="13" max="13" width="13.28515625" style="30" customWidth="1"/>
    <col min="14" max="16384" width="9.140625" style="30"/>
  </cols>
  <sheetData>
    <row r="1" spans="1:9" ht="23.25" x14ac:dyDescent="0.35">
      <c r="A1" s="97" t="s">
        <v>82</v>
      </c>
      <c r="B1" s="98"/>
      <c r="C1" s="57"/>
      <c r="D1" s="75"/>
      <c r="E1" s="75"/>
      <c r="F1" s="485" t="s">
        <v>85</v>
      </c>
      <c r="G1" s="485"/>
    </row>
    <row r="2" spans="1:9" x14ac:dyDescent="0.2">
      <c r="A2" s="98"/>
      <c r="B2" s="98"/>
      <c r="C2" s="57"/>
      <c r="D2" s="75"/>
      <c r="E2" s="75"/>
      <c r="F2" s="75"/>
      <c r="G2" s="57"/>
    </row>
    <row r="3" spans="1:9" x14ac:dyDescent="0.2">
      <c r="A3" s="99" t="s">
        <v>2</v>
      </c>
      <c r="B3" s="99" t="s">
        <v>347</v>
      </c>
      <c r="C3" s="57"/>
      <c r="D3" s="75"/>
      <c r="E3" s="75"/>
      <c r="F3" s="75"/>
      <c r="G3" s="57"/>
    </row>
    <row r="4" spans="1:9" x14ac:dyDescent="0.2">
      <c r="A4" s="98"/>
      <c r="B4" s="99" t="s">
        <v>4</v>
      </c>
      <c r="C4" s="57"/>
      <c r="D4" s="75"/>
      <c r="E4" s="75"/>
      <c r="F4" s="75"/>
      <c r="G4" s="57"/>
    </row>
    <row r="5" spans="1:9" x14ac:dyDescent="0.2">
      <c r="A5" s="98"/>
      <c r="B5" s="98"/>
      <c r="C5" s="57"/>
      <c r="D5" s="75"/>
      <c r="E5" s="75"/>
      <c r="F5" s="75"/>
      <c r="G5" s="57"/>
    </row>
    <row r="6" spans="1:9" s="81" customFormat="1" ht="13.5" thickBot="1" x14ac:dyDescent="0.25">
      <c r="A6" s="100"/>
      <c r="B6" s="100"/>
      <c r="C6" s="58"/>
      <c r="D6" s="101"/>
      <c r="E6" s="101"/>
      <c r="F6" s="101"/>
      <c r="G6" s="58" t="s">
        <v>5</v>
      </c>
    </row>
    <row r="7" spans="1:9" s="130" customFormat="1" ht="39" customHeight="1" thickTop="1" thickBot="1" x14ac:dyDescent="0.25">
      <c r="A7" s="102" t="s">
        <v>6</v>
      </c>
      <c r="B7" s="103" t="s">
        <v>7</v>
      </c>
      <c r="C7" s="104" t="s">
        <v>8</v>
      </c>
      <c r="D7" s="77" t="s">
        <v>155</v>
      </c>
      <c r="E7" s="77" t="s">
        <v>172</v>
      </c>
      <c r="F7" s="77" t="s">
        <v>157</v>
      </c>
      <c r="G7" s="31" t="s">
        <v>9</v>
      </c>
      <c r="H7" s="200"/>
      <c r="I7" s="200"/>
    </row>
    <row r="8" spans="1:9" s="191" customFormat="1" thickTop="1" thickBot="1" x14ac:dyDescent="0.25">
      <c r="A8" s="105">
        <v>1</v>
      </c>
      <c r="B8" s="106">
        <v>2</v>
      </c>
      <c r="C8" s="106">
        <v>3</v>
      </c>
      <c r="D8" s="184">
        <v>4</v>
      </c>
      <c r="E8" s="184">
        <v>5</v>
      </c>
      <c r="F8" s="184">
        <v>6</v>
      </c>
      <c r="G8" s="240" t="s">
        <v>153</v>
      </c>
      <c r="H8" s="201"/>
      <c r="I8" s="201"/>
    </row>
    <row r="9" spans="1:9" ht="15.75" customHeight="1" thickTop="1" x14ac:dyDescent="0.2">
      <c r="A9" s="107">
        <v>3419</v>
      </c>
      <c r="B9" s="108">
        <v>52</v>
      </c>
      <c r="C9" s="68" t="s">
        <v>10</v>
      </c>
      <c r="D9" s="13">
        <f>SUM(H31)</f>
        <v>54500</v>
      </c>
      <c r="E9" s="13">
        <f>SUM(I31)</f>
        <v>54500</v>
      </c>
      <c r="F9" s="13">
        <f>SUM(F31)</f>
        <v>55620</v>
      </c>
      <c r="G9" s="26">
        <f t="shared" ref="G9:G24" si="0">F9/D9*100</f>
        <v>102.05504587155963</v>
      </c>
    </row>
    <row r="10" spans="1:9" x14ac:dyDescent="0.2">
      <c r="A10" s="107">
        <v>3419</v>
      </c>
      <c r="B10" s="108">
        <v>52</v>
      </c>
      <c r="C10" s="68" t="s">
        <v>10</v>
      </c>
      <c r="D10" s="13">
        <f>SUM(H42)</f>
        <v>13600</v>
      </c>
      <c r="E10" s="13">
        <f>SUM(I42)</f>
        <v>13385</v>
      </c>
      <c r="F10" s="13">
        <f>SUM(F42)</f>
        <v>13600</v>
      </c>
      <c r="G10" s="26">
        <f t="shared" si="0"/>
        <v>100</v>
      </c>
    </row>
    <row r="11" spans="1:9" x14ac:dyDescent="0.2">
      <c r="A11" s="107">
        <v>3419</v>
      </c>
      <c r="B11" s="108">
        <v>54</v>
      </c>
      <c r="C11" s="110" t="s">
        <v>48</v>
      </c>
      <c r="D11" s="13">
        <f>SUM(H45)</f>
        <v>2800</v>
      </c>
      <c r="E11" s="13">
        <f>SUM(I45)</f>
        <v>2800</v>
      </c>
      <c r="F11" s="13">
        <f>SUM(F45)</f>
        <v>4800</v>
      </c>
      <c r="G11" s="26">
        <f t="shared" si="0"/>
        <v>171.42857142857142</v>
      </c>
    </row>
    <row r="12" spans="1:9" x14ac:dyDescent="0.2">
      <c r="A12" s="107">
        <v>3429</v>
      </c>
      <c r="B12" s="108">
        <v>52</v>
      </c>
      <c r="C12" s="68" t="s">
        <v>10</v>
      </c>
      <c r="D12" s="13">
        <f>SUM(H53)</f>
        <v>1100</v>
      </c>
      <c r="E12" s="13">
        <f>SUM(I53)</f>
        <v>1400</v>
      </c>
      <c r="F12" s="13">
        <f>SUM(F53)</f>
        <v>1800</v>
      </c>
      <c r="G12" s="26">
        <f t="shared" si="0"/>
        <v>163.63636363636365</v>
      </c>
      <c r="H12" s="200"/>
      <c r="I12" s="200"/>
    </row>
    <row r="13" spans="1:9" ht="15.75" customHeight="1" x14ac:dyDescent="0.2">
      <c r="A13" s="107">
        <v>3419</v>
      </c>
      <c r="B13" s="108">
        <v>52</v>
      </c>
      <c r="C13" s="68" t="s">
        <v>10</v>
      </c>
      <c r="D13" s="13">
        <f>SUM(H58)</f>
        <v>4000</v>
      </c>
      <c r="E13" s="13">
        <f>SUM(I58)</f>
        <v>4215</v>
      </c>
      <c r="F13" s="13">
        <f>SUM(F58)</f>
        <v>4000</v>
      </c>
      <c r="G13" s="26">
        <f t="shared" si="0"/>
        <v>100</v>
      </c>
    </row>
    <row r="14" spans="1:9" ht="15.75" customHeight="1" x14ac:dyDescent="0.2">
      <c r="A14" s="107">
        <v>3419</v>
      </c>
      <c r="B14" s="108">
        <v>54</v>
      </c>
      <c r="C14" s="110" t="s">
        <v>48</v>
      </c>
      <c r="D14" s="13">
        <f>SUM(H66)</f>
        <v>850</v>
      </c>
      <c r="E14" s="13">
        <f>SUM(I66)</f>
        <v>850</v>
      </c>
      <c r="F14" s="13">
        <f>SUM(F66)</f>
        <v>1500</v>
      </c>
      <c r="G14" s="26">
        <f t="shared" si="0"/>
        <v>176.47058823529412</v>
      </c>
    </row>
    <row r="15" spans="1:9" ht="15.75" customHeight="1" x14ac:dyDescent="0.2">
      <c r="A15" s="107">
        <v>3419</v>
      </c>
      <c r="B15" s="108">
        <v>63</v>
      </c>
      <c r="C15" s="53" t="s">
        <v>29</v>
      </c>
      <c r="D15" s="13">
        <f>SUM(H74)</f>
        <v>68000</v>
      </c>
      <c r="E15" s="13">
        <f>SUM(I74)</f>
        <v>109650</v>
      </c>
      <c r="F15" s="13">
        <f>SUM(F74)</f>
        <v>109650</v>
      </c>
      <c r="G15" s="26">
        <f t="shared" si="0"/>
        <v>161.25</v>
      </c>
    </row>
    <row r="16" spans="1:9" ht="15.75" customHeight="1" x14ac:dyDescent="0.2">
      <c r="A16" s="107">
        <v>3412</v>
      </c>
      <c r="B16" s="108">
        <v>63</v>
      </c>
      <c r="C16" s="53" t="s">
        <v>29</v>
      </c>
      <c r="D16" s="13">
        <f>SUM(H81)</f>
        <v>4000</v>
      </c>
      <c r="E16" s="13">
        <f>SUM(I81)</f>
        <v>4000</v>
      </c>
      <c r="F16" s="13">
        <f>SUM(F81)</f>
        <v>4000</v>
      </c>
      <c r="G16" s="26">
        <f t="shared" si="0"/>
        <v>100</v>
      </c>
    </row>
    <row r="17" spans="1:9" ht="15.75" customHeight="1" x14ac:dyDescent="0.2">
      <c r="A17" s="107">
        <v>3419</v>
      </c>
      <c r="B17" s="108">
        <v>52</v>
      </c>
      <c r="C17" s="68" t="s">
        <v>10</v>
      </c>
      <c r="D17" s="13">
        <f>SUM(H89)</f>
        <v>13450</v>
      </c>
      <c r="E17" s="13">
        <f>SUM(I89)</f>
        <v>13600</v>
      </c>
      <c r="F17" s="13">
        <f>SUM(F89)</f>
        <v>13600</v>
      </c>
      <c r="G17" s="26">
        <f t="shared" si="0"/>
        <v>101.11524163568772</v>
      </c>
    </row>
    <row r="18" spans="1:9" ht="15.75" customHeight="1" x14ac:dyDescent="0.2">
      <c r="A18" s="107">
        <v>3319</v>
      </c>
      <c r="B18" s="108">
        <v>52</v>
      </c>
      <c r="C18" s="68" t="s">
        <v>10</v>
      </c>
      <c r="D18" s="13">
        <f>SUM(H99)</f>
        <v>13500</v>
      </c>
      <c r="E18" s="13">
        <f>SUM(I99)</f>
        <v>13500</v>
      </c>
      <c r="F18" s="13">
        <f>SUM(F99)</f>
        <v>16500</v>
      </c>
      <c r="G18" s="26">
        <f t="shared" si="0"/>
        <v>122.22222222222223</v>
      </c>
    </row>
    <row r="19" spans="1:9" ht="15.75" customHeight="1" x14ac:dyDescent="0.2">
      <c r="A19" s="107">
        <v>3319</v>
      </c>
      <c r="B19" s="108">
        <v>52</v>
      </c>
      <c r="C19" s="68" t="s">
        <v>10</v>
      </c>
      <c r="D19" s="13">
        <f>SUM(H107)</f>
        <v>16500</v>
      </c>
      <c r="E19" s="13">
        <f>SUM(I107)</f>
        <v>21700</v>
      </c>
      <c r="F19" s="13">
        <f>SUM(F107)</f>
        <v>17500</v>
      </c>
      <c r="G19" s="59">
        <f t="shared" si="0"/>
        <v>106.06060606060606</v>
      </c>
      <c r="H19" s="200"/>
      <c r="I19" s="200"/>
    </row>
    <row r="20" spans="1:9" ht="15.75" customHeight="1" x14ac:dyDescent="0.2">
      <c r="A20" s="107">
        <v>3312</v>
      </c>
      <c r="B20" s="108">
        <v>52</v>
      </c>
      <c r="C20" s="68" t="s">
        <v>10</v>
      </c>
      <c r="D20" s="13">
        <f>SUM(H114)</f>
        <v>13000</v>
      </c>
      <c r="E20" s="13">
        <f>SUM(I114)</f>
        <v>13800</v>
      </c>
      <c r="F20" s="13">
        <f>SUM(F114)</f>
        <v>13090</v>
      </c>
      <c r="G20" s="59">
        <f t="shared" si="0"/>
        <v>100.69230769230771</v>
      </c>
      <c r="H20" s="200"/>
      <c r="I20" s="200"/>
    </row>
    <row r="21" spans="1:9" ht="30.75" customHeight="1" x14ac:dyDescent="0.2">
      <c r="A21" s="107">
        <v>3312</v>
      </c>
      <c r="B21" s="108">
        <v>53</v>
      </c>
      <c r="C21" s="40" t="s">
        <v>11</v>
      </c>
      <c r="D21" s="13">
        <f>SUM(H121)</f>
        <v>4700</v>
      </c>
      <c r="E21" s="13">
        <f>SUM(I121)</f>
        <v>4950</v>
      </c>
      <c r="F21" s="13">
        <f>SUM(F121)</f>
        <v>11000</v>
      </c>
      <c r="G21" s="26">
        <f t="shared" si="0"/>
        <v>234.04255319148936</v>
      </c>
    </row>
    <row r="22" spans="1:9" ht="15.75" customHeight="1" x14ac:dyDescent="0.2">
      <c r="A22" s="227">
        <v>3319</v>
      </c>
      <c r="B22" s="108">
        <v>63</v>
      </c>
      <c r="C22" s="53" t="s">
        <v>29</v>
      </c>
      <c r="D22" s="13">
        <f>SUM(H132)</f>
        <v>5800</v>
      </c>
      <c r="E22" s="13">
        <f>SUM(I132)</f>
        <v>6300</v>
      </c>
      <c r="F22" s="13">
        <f>SUM(F132)</f>
        <v>6000</v>
      </c>
      <c r="G22" s="26">
        <f t="shared" si="0"/>
        <v>103.44827586206897</v>
      </c>
      <c r="H22" s="200"/>
      <c r="I22" s="200"/>
    </row>
    <row r="23" spans="1:9" ht="15.75" customHeight="1" thickBot="1" x14ac:dyDescent="0.25">
      <c r="A23" s="227">
        <v>3319</v>
      </c>
      <c r="B23" s="108">
        <v>52</v>
      </c>
      <c r="C23" s="68" t="s">
        <v>10</v>
      </c>
      <c r="D23" s="13">
        <f>SUM(H139)</f>
        <v>850</v>
      </c>
      <c r="E23" s="13">
        <f>SUM(I139)</f>
        <v>850</v>
      </c>
      <c r="F23" s="13">
        <f>SUM(F139)</f>
        <v>2000</v>
      </c>
      <c r="G23" s="26">
        <f t="shared" si="0"/>
        <v>235.29411764705884</v>
      </c>
      <c r="H23" s="200"/>
      <c r="I23" s="200"/>
    </row>
    <row r="24" spans="1:9" s="94" customFormat="1" ht="16.5" thickTop="1" thickBot="1" x14ac:dyDescent="0.3">
      <c r="A24" s="467" t="s">
        <v>12</v>
      </c>
      <c r="B24" s="468"/>
      <c r="C24" s="469"/>
      <c r="D24" s="29">
        <f t="shared" ref="D24" si="1">SUM(D9:D23)</f>
        <v>216650</v>
      </c>
      <c r="E24" s="29">
        <f>SUM(E9:E23)</f>
        <v>265500</v>
      </c>
      <c r="F24" s="29">
        <f>SUM(F9:F23)</f>
        <v>274660</v>
      </c>
      <c r="G24" s="32">
        <f t="shared" si="0"/>
        <v>126.7759058389107</v>
      </c>
      <c r="H24" s="223"/>
      <c r="I24" s="223"/>
    </row>
    <row r="25" spans="1:9" ht="15" thickTop="1" x14ac:dyDescent="0.2">
      <c r="A25" s="61"/>
      <c r="B25" s="61"/>
      <c r="C25" s="61"/>
      <c r="D25" s="61"/>
      <c r="E25" s="61"/>
      <c r="F25" s="61"/>
      <c r="G25" s="61"/>
    </row>
    <row r="26" spans="1:9" ht="15" x14ac:dyDescent="0.25">
      <c r="A26" s="111" t="s">
        <v>13</v>
      </c>
      <c r="B26" s="98"/>
      <c r="C26" s="57"/>
      <c r="D26" s="75"/>
      <c r="E26" s="75"/>
      <c r="F26" s="75"/>
      <c r="G26" s="57"/>
    </row>
    <row r="27" spans="1:9" s="27" customFormat="1" ht="33.75" customHeight="1" x14ac:dyDescent="0.25">
      <c r="A27" s="57" t="s">
        <v>20</v>
      </c>
      <c r="B27" s="98"/>
      <c r="C27" s="480" t="s">
        <v>227</v>
      </c>
      <c r="D27" s="480"/>
      <c r="E27" s="168"/>
      <c r="F27" s="482">
        <f>SUM(F28:G29)</f>
        <v>55620</v>
      </c>
      <c r="G27" s="483"/>
      <c r="H27" s="130"/>
      <c r="I27" s="130"/>
    </row>
    <row r="28" spans="1:9" s="27" customFormat="1" ht="15" x14ac:dyDescent="0.25">
      <c r="A28" s="99" t="s">
        <v>21</v>
      </c>
      <c r="B28" s="188"/>
      <c r="C28" s="45" t="s">
        <v>228</v>
      </c>
      <c r="D28" s="168"/>
      <c r="E28" s="168"/>
      <c r="F28" s="489">
        <f>31000+1120</f>
        <v>32120</v>
      </c>
      <c r="G28" s="490"/>
      <c r="H28" s="130"/>
      <c r="I28" s="130"/>
    </row>
    <row r="29" spans="1:9" s="27" customFormat="1" ht="15" customHeight="1" x14ac:dyDescent="0.25">
      <c r="A29" s="188"/>
      <c r="B29" s="188"/>
      <c r="C29" s="481" t="s">
        <v>229</v>
      </c>
      <c r="D29" s="481"/>
      <c r="E29" s="168"/>
      <c r="F29" s="489">
        <v>23500</v>
      </c>
      <c r="G29" s="490"/>
      <c r="H29" s="130"/>
      <c r="I29" s="130"/>
    </row>
    <row r="30" spans="1:9" s="27" customFormat="1" x14ac:dyDescent="0.2">
      <c r="A30" s="188"/>
      <c r="B30" s="188"/>
      <c r="C30" s="189"/>
      <c r="D30" s="168"/>
      <c r="E30" s="168"/>
      <c r="F30" s="75"/>
      <c r="G30" s="57"/>
      <c r="H30" s="130"/>
      <c r="I30" s="130"/>
    </row>
    <row r="31" spans="1:9" s="27" customFormat="1" ht="17.25" customHeight="1" thickBot="1" x14ac:dyDescent="0.3">
      <c r="A31" s="113" t="s">
        <v>68</v>
      </c>
      <c r="B31" s="114"/>
      <c r="C31" s="115"/>
      <c r="D31" s="116"/>
      <c r="E31" s="116"/>
      <c r="F31" s="477">
        <f>SUM(F32:G34)</f>
        <v>55620</v>
      </c>
      <c r="G31" s="477"/>
      <c r="H31" s="220">
        <f>SUM(H32:H33)</f>
        <v>54500</v>
      </c>
      <c r="I31" s="244">
        <f>SUM(I32:I33)</f>
        <v>54500</v>
      </c>
    </row>
    <row r="32" spans="1:9" s="189" customFormat="1" ht="15" customHeight="1" thickTop="1" x14ac:dyDescent="0.25">
      <c r="A32" s="117" t="s">
        <v>15</v>
      </c>
      <c r="B32" s="118"/>
      <c r="C32" s="45"/>
      <c r="D32" s="119"/>
      <c r="E32" s="119"/>
      <c r="F32" s="478">
        <v>32120</v>
      </c>
      <c r="G32" s="479"/>
      <c r="H32" s="224">
        <v>31000</v>
      </c>
      <c r="I32" s="224">
        <v>31000</v>
      </c>
    </row>
    <row r="33" spans="1:9" s="189" customFormat="1" ht="15" customHeight="1" x14ac:dyDescent="0.25">
      <c r="A33" s="117" t="s">
        <v>15</v>
      </c>
      <c r="B33" s="118"/>
      <c r="C33" s="45"/>
      <c r="D33" s="119"/>
      <c r="E33" s="119"/>
      <c r="F33" s="478">
        <v>23500</v>
      </c>
      <c r="G33" s="479"/>
      <c r="H33" s="224">
        <v>23500</v>
      </c>
      <c r="I33" s="224">
        <v>23500</v>
      </c>
    </row>
    <row r="34" spans="1:9" s="27" customFormat="1" x14ac:dyDescent="0.2">
      <c r="A34" s="188"/>
      <c r="B34" s="188"/>
      <c r="C34" s="189"/>
      <c r="D34" s="168"/>
      <c r="E34" s="168"/>
      <c r="F34" s="168"/>
      <c r="G34" s="189"/>
      <c r="H34" s="81"/>
      <c r="I34" s="81"/>
    </row>
    <row r="35" spans="1:9" s="27" customFormat="1" x14ac:dyDescent="0.2">
      <c r="A35" s="188"/>
      <c r="B35" s="188"/>
      <c r="C35" s="189"/>
      <c r="D35" s="168"/>
      <c r="E35" s="168"/>
      <c r="F35" s="168"/>
      <c r="G35" s="189"/>
      <c r="H35" s="130"/>
      <c r="I35" s="130"/>
    </row>
    <row r="36" spans="1:9" s="27" customFormat="1" ht="15" x14ac:dyDescent="0.25">
      <c r="A36" s="57" t="s">
        <v>20</v>
      </c>
      <c r="B36" s="98"/>
      <c r="C36" s="61" t="s">
        <v>230</v>
      </c>
      <c r="D36" s="75"/>
      <c r="E36" s="75"/>
      <c r="F36" s="482">
        <f>SUM(F37:G40)</f>
        <v>18400</v>
      </c>
      <c r="G36" s="483"/>
      <c r="H36" s="130"/>
      <c r="I36" s="130"/>
    </row>
    <row r="37" spans="1:9" s="27" customFormat="1" ht="15" x14ac:dyDescent="0.25">
      <c r="A37" s="99" t="s">
        <v>21</v>
      </c>
      <c r="B37" s="98"/>
      <c r="C37" s="45" t="s">
        <v>231</v>
      </c>
      <c r="D37" s="75"/>
      <c r="E37" s="75"/>
      <c r="F37" s="489">
        <v>13600</v>
      </c>
      <c r="G37" s="490"/>
      <c r="H37" s="130"/>
      <c r="I37" s="130"/>
    </row>
    <row r="38" spans="1:9" s="27" customFormat="1" ht="15" x14ac:dyDescent="0.25">
      <c r="A38" s="190"/>
      <c r="B38" s="188"/>
      <c r="C38" s="45" t="s">
        <v>352</v>
      </c>
      <c r="D38" s="75"/>
      <c r="E38" s="75"/>
      <c r="F38" s="489">
        <v>300</v>
      </c>
      <c r="G38" s="490"/>
      <c r="H38" s="130"/>
      <c r="I38" s="130"/>
    </row>
    <row r="39" spans="1:9" s="27" customFormat="1" ht="15" x14ac:dyDescent="0.25">
      <c r="A39" s="188"/>
      <c r="B39" s="188"/>
      <c r="C39" s="57" t="s">
        <v>232</v>
      </c>
      <c r="D39" s="75"/>
      <c r="E39" s="75"/>
      <c r="F39" s="489">
        <v>2000</v>
      </c>
      <c r="G39" s="490"/>
      <c r="H39" s="130"/>
      <c r="I39" s="130"/>
    </row>
    <row r="40" spans="1:9" s="27" customFormat="1" ht="30.75" customHeight="1" x14ac:dyDescent="0.25">
      <c r="A40" s="188"/>
      <c r="B40" s="188"/>
      <c r="C40" s="493" t="s">
        <v>233</v>
      </c>
      <c r="D40" s="493"/>
      <c r="E40" s="493"/>
      <c r="F40" s="489">
        <v>2500</v>
      </c>
      <c r="G40" s="490"/>
      <c r="H40" s="130"/>
      <c r="I40" s="130"/>
    </row>
    <row r="41" spans="1:9" s="27" customFormat="1" ht="15" x14ac:dyDescent="0.25">
      <c r="A41" s="193"/>
      <c r="B41" s="188"/>
      <c r="C41" s="189"/>
      <c r="D41" s="168"/>
      <c r="E41" s="168"/>
      <c r="F41" s="168"/>
      <c r="G41" s="189"/>
      <c r="I41" s="130"/>
    </row>
    <row r="42" spans="1:9" ht="17.25" customHeight="1" thickBot="1" x14ac:dyDescent="0.3">
      <c r="A42" s="113" t="s">
        <v>68</v>
      </c>
      <c r="B42" s="114"/>
      <c r="C42" s="115"/>
      <c r="D42" s="116"/>
      <c r="E42" s="116"/>
      <c r="F42" s="477">
        <f>SUM(F43)</f>
        <v>13600</v>
      </c>
      <c r="G42" s="477"/>
      <c r="H42" s="226">
        <v>13600</v>
      </c>
      <c r="I42" s="220">
        <v>13385</v>
      </c>
    </row>
    <row r="43" spans="1:9" s="57" customFormat="1" ht="15" customHeight="1" thickTop="1" x14ac:dyDescent="0.25">
      <c r="A43" s="117" t="s">
        <v>15</v>
      </c>
      <c r="B43" s="118"/>
      <c r="C43" s="45"/>
      <c r="D43" s="119"/>
      <c r="E43" s="119"/>
      <c r="F43" s="478">
        <v>13600</v>
      </c>
      <c r="G43" s="479"/>
      <c r="I43" s="224"/>
    </row>
    <row r="44" spans="1:9" s="27" customFormat="1" x14ac:dyDescent="0.2">
      <c r="A44" s="188"/>
      <c r="B44" s="188"/>
      <c r="C44" s="189"/>
      <c r="D44" s="168"/>
      <c r="E44" s="168"/>
      <c r="F44" s="168"/>
      <c r="G44" s="189"/>
      <c r="H44" s="130"/>
      <c r="I44" s="130"/>
    </row>
    <row r="45" spans="1:9" s="27" customFormat="1" ht="17.25" customHeight="1" thickBot="1" x14ac:dyDescent="0.3">
      <c r="A45" s="113" t="s">
        <v>72</v>
      </c>
      <c r="B45" s="281"/>
      <c r="C45" s="282"/>
      <c r="D45" s="253"/>
      <c r="E45" s="253"/>
      <c r="F45" s="477">
        <f>SUM(F46:G48)</f>
        <v>4800</v>
      </c>
      <c r="G45" s="477"/>
      <c r="H45" s="220">
        <f>SUM(H46:H48)</f>
        <v>2800</v>
      </c>
      <c r="I45" s="220">
        <f>SUM(I46:I48)</f>
        <v>2800</v>
      </c>
    </row>
    <row r="46" spans="1:9" s="27" customFormat="1" ht="14.25" customHeight="1" thickTop="1" x14ac:dyDescent="0.25">
      <c r="A46" s="117" t="s">
        <v>51</v>
      </c>
      <c r="B46" s="198"/>
      <c r="C46" s="198"/>
      <c r="D46" s="198"/>
      <c r="E46" s="198"/>
      <c r="F46" s="478">
        <v>300</v>
      </c>
      <c r="G46" s="479"/>
      <c r="H46" s="81">
        <v>300</v>
      </c>
      <c r="I46" s="81">
        <v>300</v>
      </c>
    </row>
    <row r="47" spans="1:9" s="27" customFormat="1" ht="14.25" customHeight="1" x14ac:dyDescent="0.25">
      <c r="A47" s="117" t="s">
        <v>51</v>
      </c>
      <c r="B47" s="198"/>
      <c r="C47" s="198"/>
      <c r="D47" s="198"/>
      <c r="E47" s="198"/>
      <c r="F47" s="478">
        <v>2000</v>
      </c>
      <c r="G47" s="479"/>
      <c r="H47" s="81">
        <v>1100</v>
      </c>
      <c r="I47" s="207">
        <v>1100</v>
      </c>
    </row>
    <row r="48" spans="1:9" s="27" customFormat="1" ht="14.25" customHeight="1" x14ac:dyDescent="0.25">
      <c r="A48" s="117" t="s">
        <v>51</v>
      </c>
      <c r="B48" s="198"/>
      <c r="C48" s="198"/>
      <c r="D48" s="198"/>
      <c r="E48" s="198"/>
      <c r="F48" s="491">
        <v>2500</v>
      </c>
      <c r="G48" s="491"/>
      <c r="H48" s="81">
        <v>1400</v>
      </c>
      <c r="I48" s="207">
        <v>1400</v>
      </c>
    </row>
    <row r="49" spans="1:9" s="27" customFormat="1" x14ac:dyDescent="0.2">
      <c r="A49" s="188"/>
      <c r="B49" s="188"/>
      <c r="C49" s="189"/>
      <c r="D49" s="168"/>
      <c r="E49" s="168"/>
      <c r="F49" s="168"/>
      <c r="G49" s="189"/>
      <c r="H49" s="130"/>
      <c r="I49" s="130"/>
    </row>
    <row r="50" spans="1:9" s="27" customFormat="1" x14ac:dyDescent="0.2">
      <c r="A50" s="188"/>
      <c r="B50" s="188"/>
      <c r="C50" s="189"/>
      <c r="D50" s="168"/>
      <c r="E50" s="168"/>
      <c r="F50" s="168"/>
      <c r="G50" s="189"/>
      <c r="H50" s="284"/>
      <c r="I50" s="130"/>
    </row>
    <row r="51" spans="1:9" s="27" customFormat="1" ht="27.75" customHeight="1" x14ac:dyDescent="0.25">
      <c r="A51" s="57" t="s">
        <v>20</v>
      </c>
      <c r="B51" s="98"/>
      <c r="C51" s="480" t="s">
        <v>234</v>
      </c>
      <c r="D51" s="480"/>
      <c r="E51" s="480"/>
      <c r="F51" s="482">
        <v>1800</v>
      </c>
      <c r="G51" s="483"/>
      <c r="H51" s="130"/>
      <c r="I51" s="130"/>
    </row>
    <row r="52" spans="1:9" s="27" customFormat="1" x14ac:dyDescent="0.2">
      <c r="A52" s="98"/>
      <c r="B52" s="98"/>
      <c r="C52" s="189"/>
      <c r="D52" s="168"/>
      <c r="E52" s="168"/>
      <c r="F52" s="75"/>
      <c r="G52" s="57"/>
      <c r="H52" s="130"/>
      <c r="I52" s="130"/>
    </row>
    <row r="53" spans="1:9" s="27" customFormat="1" ht="17.25" customHeight="1" thickBot="1" x14ac:dyDescent="0.3">
      <c r="A53" s="113" t="s">
        <v>53</v>
      </c>
      <c r="B53" s="114"/>
      <c r="C53" s="282"/>
      <c r="D53" s="253"/>
      <c r="E53" s="253"/>
      <c r="F53" s="477">
        <f>SUM(F54)</f>
        <v>1800</v>
      </c>
      <c r="G53" s="477"/>
      <c r="H53" s="220">
        <v>1100</v>
      </c>
      <c r="I53" s="220">
        <v>1400</v>
      </c>
    </row>
    <row r="54" spans="1:9" s="189" customFormat="1" ht="15" customHeight="1" thickTop="1" x14ac:dyDescent="0.25">
      <c r="A54" s="117" t="s">
        <v>15</v>
      </c>
      <c r="B54" s="118"/>
      <c r="C54" s="257"/>
      <c r="D54" s="258"/>
      <c r="E54" s="258"/>
      <c r="F54" s="478">
        <v>1800</v>
      </c>
      <c r="G54" s="479"/>
      <c r="H54" s="283"/>
      <c r="I54" s="283"/>
    </row>
    <row r="55" spans="1:9" s="27" customFormat="1" x14ac:dyDescent="0.2">
      <c r="A55" s="188"/>
      <c r="B55" s="188"/>
      <c r="C55" s="189"/>
      <c r="D55" s="168"/>
      <c r="E55" s="168"/>
      <c r="F55" s="168"/>
      <c r="G55" s="189"/>
      <c r="H55" s="130"/>
      <c r="I55" s="130"/>
    </row>
    <row r="56" spans="1:9" s="27" customFormat="1" ht="29.25" customHeight="1" x14ac:dyDescent="0.25">
      <c r="A56" s="57" t="s">
        <v>20</v>
      </c>
      <c r="B56" s="98"/>
      <c r="C56" s="480" t="s">
        <v>235</v>
      </c>
      <c r="D56" s="480"/>
      <c r="E56" s="480"/>
      <c r="F56" s="482">
        <v>4000</v>
      </c>
      <c r="G56" s="483"/>
      <c r="H56" s="81"/>
      <c r="I56" s="81"/>
    </row>
    <row r="57" spans="1:9" s="27" customFormat="1" x14ac:dyDescent="0.2">
      <c r="A57" s="98"/>
      <c r="B57" s="98"/>
      <c r="C57" s="57"/>
      <c r="D57" s="75"/>
      <c r="E57" s="75"/>
      <c r="F57" s="75"/>
      <c r="G57" s="57"/>
      <c r="H57" s="81"/>
      <c r="I57" s="81"/>
    </row>
    <row r="58" spans="1:9" s="27" customFormat="1" ht="17.25" customHeight="1" thickBot="1" x14ac:dyDescent="0.3">
      <c r="A58" s="113" t="s">
        <v>68</v>
      </c>
      <c r="B58" s="114"/>
      <c r="C58" s="115"/>
      <c r="D58" s="116"/>
      <c r="E58" s="116"/>
      <c r="F58" s="477">
        <f>SUM(F59)</f>
        <v>4000</v>
      </c>
      <c r="G58" s="477"/>
      <c r="H58" s="220">
        <v>4000</v>
      </c>
      <c r="I58" s="220">
        <v>4215</v>
      </c>
    </row>
    <row r="59" spans="1:9" s="189" customFormat="1" ht="15" customHeight="1" thickTop="1" x14ac:dyDescent="0.25">
      <c r="A59" s="117" t="s">
        <v>15</v>
      </c>
      <c r="B59" s="118"/>
      <c r="C59" s="45"/>
      <c r="D59" s="119"/>
      <c r="E59" s="119"/>
      <c r="F59" s="478">
        <v>4000</v>
      </c>
      <c r="G59" s="479"/>
      <c r="H59" s="224"/>
      <c r="I59" s="224"/>
    </row>
    <row r="60" spans="1:9" s="27" customFormat="1" ht="15" x14ac:dyDescent="0.25">
      <c r="A60" s="111"/>
      <c r="B60" s="98"/>
      <c r="C60" s="57"/>
      <c r="D60" s="75"/>
      <c r="E60" s="75"/>
      <c r="F60" s="75"/>
      <c r="G60" s="57"/>
      <c r="H60" s="81"/>
      <c r="I60" s="81"/>
    </row>
    <row r="61" spans="1:9" s="27" customFormat="1" ht="15" x14ac:dyDescent="0.25">
      <c r="A61" s="193"/>
      <c r="B61" s="188"/>
      <c r="C61" s="189"/>
      <c r="D61" s="168"/>
      <c r="E61" s="168"/>
      <c r="F61" s="168"/>
      <c r="G61" s="189"/>
      <c r="H61" s="130"/>
      <c r="I61" s="130"/>
    </row>
    <row r="62" spans="1:9" s="27" customFormat="1" ht="15" x14ac:dyDescent="0.25">
      <c r="A62" s="193"/>
      <c r="B62" s="188"/>
      <c r="C62" s="189"/>
      <c r="D62" s="168"/>
      <c r="E62" s="168"/>
      <c r="F62" s="168"/>
      <c r="G62" s="189"/>
      <c r="H62" s="130"/>
      <c r="I62" s="130"/>
    </row>
    <row r="63" spans="1:9" s="27" customFormat="1" ht="15" x14ac:dyDescent="0.25">
      <c r="A63" s="193"/>
      <c r="B63" s="188"/>
      <c r="C63" s="189"/>
      <c r="D63" s="168"/>
      <c r="E63" s="168"/>
      <c r="F63" s="168"/>
      <c r="G63" s="189"/>
      <c r="H63" s="130"/>
      <c r="I63" s="130"/>
    </row>
    <row r="64" spans="1:9" s="27" customFormat="1" ht="29.25" customHeight="1" x14ac:dyDescent="0.25">
      <c r="A64" s="57" t="s">
        <v>20</v>
      </c>
      <c r="B64" s="98"/>
      <c r="C64" s="486" t="s">
        <v>236</v>
      </c>
      <c r="D64" s="486"/>
      <c r="E64" s="75"/>
      <c r="F64" s="482">
        <v>1500</v>
      </c>
      <c r="G64" s="483"/>
      <c r="H64" s="130"/>
      <c r="I64" s="130"/>
    </row>
    <row r="65" spans="1:9" s="27" customFormat="1" ht="15" x14ac:dyDescent="0.25">
      <c r="A65" s="111"/>
      <c r="B65" s="98"/>
      <c r="C65" s="57"/>
      <c r="D65" s="75"/>
      <c r="E65" s="75"/>
      <c r="F65" s="75"/>
      <c r="G65" s="57"/>
      <c r="H65" s="130"/>
      <c r="I65" s="130"/>
    </row>
    <row r="66" spans="1:9" s="27" customFormat="1" ht="17.25" customHeight="1" thickBot="1" x14ac:dyDescent="0.3">
      <c r="A66" s="113" t="s">
        <v>72</v>
      </c>
      <c r="B66" s="114"/>
      <c r="C66" s="115"/>
      <c r="D66" s="116"/>
      <c r="E66" s="116"/>
      <c r="F66" s="477">
        <f>SUM(F67:G69)</f>
        <v>1500</v>
      </c>
      <c r="G66" s="477"/>
      <c r="H66" s="220">
        <v>850</v>
      </c>
      <c r="I66" s="220">
        <v>850</v>
      </c>
    </row>
    <row r="67" spans="1:9" s="27" customFormat="1" ht="14.25" customHeight="1" thickTop="1" x14ac:dyDescent="0.25">
      <c r="A67" s="117" t="s">
        <v>51</v>
      </c>
      <c r="B67" s="120"/>
      <c r="C67" s="120"/>
      <c r="D67" s="120"/>
      <c r="E67" s="120"/>
      <c r="F67" s="478">
        <v>1500</v>
      </c>
      <c r="G67" s="479"/>
      <c r="H67" s="81"/>
      <c r="I67" s="81"/>
    </row>
    <row r="68" spans="1:9" s="27" customFormat="1" ht="14.25" customHeight="1" x14ac:dyDescent="0.25">
      <c r="A68" s="117"/>
      <c r="B68" s="120"/>
      <c r="C68" s="120"/>
      <c r="D68" s="120"/>
      <c r="E68" s="120"/>
      <c r="F68" s="248"/>
      <c r="G68" s="249"/>
      <c r="H68" s="130"/>
      <c r="I68" s="130"/>
    </row>
    <row r="69" spans="1:9" s="27" customFormat="1" ht="15" x14ac:dyDescent="0.25">
      <c r="A69" s="193"/>
      <c r="B69" s="188"/>
      <c r="C69" s="189"/>
      <c r="D69" s="168"/>
      <c r="E69" s="168"/>
      <c r="F69" s="168"/>
      <c r="G69" s="189"/>
      <c r="H69" s="130"/>
      <c r="I69" s="130"/>
    </row>
    <row r="70" spans="1:9" s="27" customFormat="1" ht="30" customHeight="1" x14ac:dyDescent="0.25">
      <c r="A70" s="57" t="s">
        <v>20</v>
      </c>
      <c r="B70" s="98"/>
      <c r="C70" s="486" t="s">
        <v>237</v>
      </c>
      <c r="D70" s="486"/>
      <c r="E70" s="486"/>
      <c r="F70" s="482">
        <f>SUM(F71:G72)</f>
        <v>109650</v>
      </c>
      <c r="G70" s="483"/>
      <c r="H70" s="130"/>
      <c r="I70" s="130"/>
    </row>
    <row r="71" spans="1:9" s="27" customFormat="1" ht="14.25" customHeight="1" x14ac:dyDescent="0.25">
      <c r="A71" s="99" t="s">
        <v>21</v>
      </c>
      <c r="B71" s="98"/>
      <c r="C71" s="45" t="s">
        <v>238</v>
      </c>
      <c r="D71" s="75"/>
      <c r="E71" s="75"/>
      <c r="F71" s="489">
        <v>84650</v>
      </c>
      <c r="G71" s="490"/>
      <c r="H71" s="130"/>
      <c r="I71" s="130"/>
    </row>
    <row r="72" spans="1:9" s="27" customFormat="1" ht="29.25" customHeight="1" x14ac:dyDescent="0.25">
      <c r="A72" s="190"/>
      <c r="B72" s="188"/>
      <c r="C72" s="481" t="s">
        <v>239</v>
      </c>
      <c r="D72" s="481"/>
      <c r="E72" s="481"/>
      <c r="F72" s="489">
        <v>25000</v>
      </c>
      <c r="G72" s="490"/>
      <c r="H72" s="130"/>
      <c r="I72" s="130"/>
    </row>
    <row r="73" spans="1:9" s="27" customFormat="1" ht="15" x14ac:dyDescent="0.25">
      <c r="A73" s="193"/>
      <c r="B73" s="188"/>
      <c r="C73" s="189"/>
      <c r="D73" s="168"/>
      <c r="E73" s="168"/>
      <c r="F73" s="168"/>
      <c r="G73" s="189"/>
      <c r="H73" s="130"/>
      <c r="I73" s="130"/>
    </row>
    <row r="74" spans="1:9" s="27" customFormat="1" ht="17.25" customHeight="1" thickBot="1" x14ac:dyDescent="0.3">
      <c r="A74" s="113" t="s">
        <v>86</v>
      </c>
      <c r="B74" s="114"/>
      <c r="C74" s="282"/>
      <c r="D74" s="253"/>
      <c r="E74" s="253"/>
      <c r="F74" s="477">
        <f>SUM(F75:G76)</f>
        <v>109650</v>
      </c>
      <c r="G74" s="477"/>
      <c r="H74" s="220">
        <f>SUM(H75:H76)</f>
        <v>68000</v>
      </c>
      <c r="I74" s="220">
        <f>SUM(I75:I76)</f>
        <v>109650</v>
      </c>
    </row>
    <row r="75" spans="1:9" s="27" customFormat="1" ht="17.25" customHeight="1" thickTop="1" x14ac:dyDescent="0.25">
      <c r="A75" s="286" t="s">
        <v>142</v>
      </c>
      <c r="B75" s="118"/>
      <c r="C75" s="257"/>
      <c r="D75" s="258"/>
      <c r="E75" s="258"/>
      <c r="F75" s="478">
        <v>84650</v>
      </c>
      <c r="G75" s="479"/>
      <c r="H75" s="207">
        <v>68000</v>
      </c>
      <c r="I75" s="207">
        <v>109650</v>
      </c>
    </row>
    <row r="76" spans="1:9" s="27" customFormat="1" ht="17.25" customHeight="1" x14ac:dyDescent="0.25">
      <c r="A76" s="286" t="s">
        <v>142</v>
      </c>
      <c r="B76" s="118"/>
      <c r="C76" s="257"/>
      <c r="D76" s="258"/>
      <c r="E76" s="258"/>
      <c r="F76" s="478">
        <v>25000</v>
      </c>
      <c r="G76" s="479"/>
      <c r="H76" s="207">
        <v>0</v>
      </c>
      <c r="I76" s="207">
        <v>0</v>
      </c>
    </row>
    <row r="77" spans="1:9" s="27" customFormat="1" ht="17.25" customHeight="1" x14ac:dyDescent="0.25">
      <c r="A77" s="285"/>
      <c r="B77" s="256"/>
      <c r="C77" s="257"/>
      <c r="D77" s="258"/>
      <c r="E77" s="258"/>
      <c r="F77" s="254"/>
      <c r="G77" s="255"/>
      <c r="H77" s="207"/>
      <c r="I77" s="207"/>
    </row>
    <row r="78" spans="1:9" s="27" customFormat="1" ht="30" customHeight="1" x14ac:dyDescent="0.25">
      <c r="A78" s="57" t="s">
        <v>20</v>
      </c>
      <c r="B78" s="98"/>
      <c r="C78" s="494" t="s">
        <v>240</v>
      </c>
      <c r="D78" s="494"/>
      <c r="E78" s="494"/>
      <c r="F78" s="482">
        <v>4000</v>
      </c>
      <c r="G78" s="483"/>
      <c r="H78" s="130"/>
      <c r="I78" s="130"/>
    </row>
    <row r="79" spans="1:9" s="27" customFormat="1" ht="15" customHeight="1" x14ac:dyDescent="0.25">
      <c r="A79" s="57"/>
      <c r="B79" s="98"/>
      <c r="C79" s="494"/>
      <c r="D79" s="494"/>
      <c r="E79" s="494"/>
      <c r="F79" s="246"/>
      <c r="G79" s="247"/>
      <c r="H79" s="130"/>
      <c r="I79" s="130"/>
    </row>
    <row r="80" spans="1:9" s="27" customFormat="1" ht="15" x14ac:dyDescent="0.25">
      <c r="A80" s="193"/>
      <c r="B80" s="188"/>
      <c r="C80" s="189"/>
      <c r="D80" s="168"/>
      <c r="E80" s="168"/>
      <c r="F80" s="168"/>
      <c r="G80" s="189"/>
      <c r="H80" s="130"/>
      <c r="I80" s="130"/>
    </row>
    <row r="81" spans="1:10" s="27" customFormat="1" ht="17.25" customHeight="1" thickBot="1" x14ac:dyDescent="0.3">
      <c r="A81" s="113" t="s">
        <v>143</v>
      </c>
      <c r="B81" s="114"/>
      <c r="C81" s="115"/>
      <c r="D81" s="116"/>
      <c r="E81" s="116"/>
      <c r="F81" s="477">
        <f>SUM(F82)</f>
        <v>4000</v>
      </c>
      <c r="G81" s="477"/>
      <c r="H81" s="220">
        <v>4000</v>
      </c>
      <c r="I81" s="220">
        <v>4000</v>
      </c>
    </row>
    <row r="82" spans="1:10" s="27" customFormat="1" ht="17.25" customHeight="1" thickTop="1" x14ac:dyDescent="0.25">
      <c r="A82" s="117" t="s">
        <v>142</v>
      </c>
      <c r="B82" s="118"/>
      <c r="C82" s="45"/>
      <c r="D82" s="119"/>
      <c r="E82" s="119"/>
      <c r="F82" s="478">
        <v>4000</v>
      </c>
      <c r="G82" s="479"/>
      <c r="H82" s="207"/>
      <c r="I82" s="207"/>
    </row>
    <row r="83" spans="1:10" s="27" customFormat="1" ht="17.25" customHeight="1" x14ac:dyDescent="0.25">
      <c r="A83" s="285"/>
      <c r="B83" s="256"/>
      <c r="C83" s="257"/>
      <c r="D83" s="258"/>
      <c r="E83" s="258"/>
      <c r="F83" s="254"/>
      <c r="G83" s="255"/>
      <c r="H83" s="284"/>
      <c r="I83" s="284"/>
    </row>
    <row r="84" spans="1:10" s="27" customFormat="1" ht="17.25" customHeight="1" x14ac:dyDescent="0.25">
      <c r="A84" s="285"/>
      <c r="B84" s="256"/>
      <c r="C84" s="257"/>
      <c r="D84" s="258"/>
      <c r="E84" s="258"/>
      <c r="F84" s="254"/>
      <c r="G84" s="255"/>
      <c r="H84" s="284"/>
      <c r="I84" s="284"/>
    </row>
    <row r="85" spans="1:10" s="27" customFormat="1" ht="15" x14ac:dyDescent="0.25">
      <c r="A85" s="57" t="s">
        <v>20</v>
      </c>
      <c r="B85" s="98"/>
      <c r="C85" s="61" t="s">
        <v>129</v>
      </c>
      <c r="D85" s="168"/>
      <c r="E85" s="168"/>
      <c r="F85" s="482">
        <f>SUM(F86:G87)</f>
        <v>13600</v>
      </c>
      <c r="G85" s="483"/>
      <c r="H85" s="130"/>
      <c r="I85" s="130"/>
    </row>
    <row r="86" spans="1:10" s="27" customFormat="1" ht="15" x14ac:dyDescent="0.25">
      <c r="A86" s="99" t="s">
        <v>21</v>
      </c>
      <c r="B86" s="98"/>
      <c r="C86" s="45" t="s">
        <v>130</v>
      </c>
      <c r="D86" s="75"/>
      <c r="E86" s="75"/>
      <c r="F86" s="489">
        <v>7300</v>
      </c>
      <c r="G86" s="490"/>
      <c r="H86" s="130"/>
      <c r="I86" s="130"/>
    </row>
    <row r="87" spans="1:10" s="27" customFormat="1" ht="15" customHeight="1" x14ac:dyDescent="0.25">
      <c r="A87" s="99"/>
      <c r="B87" s="98"/>
      <c r="C87" s="481" t="s">
        <v>134</v>
      </c>
      <c r="D87" s="481"/>
      <c r="E87" s="481"/>
      <c r="F87" s="489">
        <v>6300</v>
      </c>
      <c r="G87" s="490"/>
      <c r="H87" s="130"/>
      <c r="I87" s="130"/>
    </row>
    <row r="88" spans="1:10" s="27" customFormat="1" ht="17.25" customHeight="1" x14ac:dyDescent="0.25">
      <c r="A88" s="285"/>
      <c r="B88" s="256"/>
      <c r="C88" s="257"/>
      <c r="D88" s="258"/>
      <c r="E88" s="258"/>
      <c r="F88" s="254"/>
      <c r="G88" s="255"/>
      <c r="H88" s="284"/>
      <c r="I88" s="284"/>
    </row>
    <row r="89" spans="1:10" s="27" customFormat="1" ht="17.25" customHeight="1" thickBot="1" x14ac:dyDescent="0.3">
      <c r="A89" s="113" t="s">
        <v>68</v>
      </c>
      <c r="B89" s="281"/>
      <c r="C89" s="282"/>
      <c r="D89" s="253"/>
      <c r="E89" s="253"/>
      <c r="F89" s="477">
        <f>SUM(F90:G91)</f>
        <v>13600</v>
      </c>
      <c r="G89" s="477"/>
      <c r="H89" s="220">
        <f>SUM(H90:H91)</f>
        <v>13450</v>
      </c>
      <c r="I89" s="220">
        <f>SUM(I90:I91)</f>
        <v>13600</v>
      </c>
      <c r="J89" s="30"/>
    </row>
    <row r="90" spans="1:10" s="27" customFormat="1" ht="17.25" customHeight="1" thickTop="1" x14ac:dyDescent="0.25">
      <c r="A90" s="117" t="s">
        <v>15</v>
      </c>
      <c r="B90" s="256"/>
      <c r="C90" s="257"/>
      <c r="D90" s="258"/>
      <c r="E90" s="258"/>
      <c r="F90" s="478">
        <v>7300</v>
      </c>
      <c r="G90" s="479"/>
      <c r="H90" s="207">
        <v>6900</v>
      </c>
      <c r="I90" s="207">
        <v>7300</v>
      </c>
      <c r="J90" s="30"/>
    </row>
    <row r="91" spans="1:10" s="27" customFormat="1" ht="17.25" customHeight="1" x14ac:dyDescent="0.25">
      <c r="A91" s="117" t="s">
        <v>15</v>
      </c>
      <c r="B91" s="256"/>
      <c r="C91" s="257"/>
      <c r="D91" s="258"/>
      <c r="E91" s="258"/>
      <c r="F91" s="478">
        <v>6300</v>
      </c>
      <c r="G91" s="479"/>
      <c r="H91" s="207">
        <v>6550</v>
      </c>
      <c r="I91" s="207">
        <v>6300</v>
      </c>
      <c r="J91" s="30"/>
    </row>
    <row r="92" spans="1:10" s="27" customFormat="1" ht="17.25" customHeight="1" x14ac:dyDescent="0.25">
      <c r="A92" s="285"/>
      <c r="B92" s="256"/>
      <c r="C92" s="257"/>
      <c r="D92" s="258"/>
      <c r="E92" s="258"/>
      <c r="F92" s="254"/>
      <c r="G92" s="255"/>
      <c r="H92" s="207"/>
      <c r="I92" s="207"/>
      <c r="J92" s="30"/>
    </row>
    <row r="93" spans="1:10" s="27" customFormat="1" ht="17.25" customHeight="1" x14ac:dyDescent="0.25">
      <c r="A93" s="285"/>
      <c r="B93" s="256"/>
      <c r="C93" s="257"/>
      <c r="D93" s="258"/>
      <c r="E93" s="258"/>
      <c r="F93" s="254"/>
      <c r="G93" s="255"/>
      <c r="H93" s="284"/>
      <c r="I93" s="284"/>
    </row>
    <row r="94" spans="1:10" s="27" customFormat="1" ht="15" x14ac:dyDescent="0.25">
      <c r="A94" s="57" t="s">
        <v>20</v>
      </c>
      <c r="B94" s="188"/>
      <c r="C94" s="112" t="s">
        <v>241</v>
      </c>
      <c r="D94" s="75"/>
      <c r="E94" s="75"/>
      <c r="F94" s="482">
        <f>SUM(F95:G97)</f>
        <v>16500</v>
      </c>
      <c r="G94" s="483"/>
      <c r="H94" s="130"/>
      <c r="I94" s="130"/>
    </row>
    <row r="95" spans="1:10" s="27" customFormat="1" ht="15" x14ac:dyDescent="0.25">
      <c r="A95" s="99" t="s">
        <v>21</v>
      </c>
      <c r="B95" s="188"/>
      <c r="C95" s="84" t="s">
        <v>242</v>
      </c>
      <c r="D95" s="75"/>
      <c r="E95" s="75"/>
      <c r="F95" s="489">
        <v>12000</v>
      </c>
      <c r="G95" s="490"/>
      <c r="H95" s="130"/>
      <c r="I95" s="130"/>
    </row>
    <row r="96" spans="1:10" s="27" customFormat="1" ht="15" x14ac:dyDescent="0.25">
      <c r="A96" s="190"/>
      <c r="B96" s="188"/>
      <c r="C96" s="45" t="s">
        <v>243</v>
      </c>
      <c r="D96" s="75"/>
      <c r="E96" s="75"/>
      <c r="F96" s="489">
        <v>1500</v>
      </c>
      <c r="G96" s="490"/>
      <c r="H96" s="130"/>
      <c r="I96" s="130"/>
    </row>
    <row r="97" spans="1:10" s="27" customFormat="1" ht="30" customHeight="1" x14ac:dyDescent="0.25">
      <c r="A97" s="190"/>
      <c r="B97" s="188"/>
      <c r="C97" s="492" t="s">
        <v>244</v>
      </c>
      <c r="D97" s="492"/>
      <c r="E97" s="492"/>
      <c r="F97" s="489">
        <v>3000</v>
      </c>
      <c r="G97" s="490"/>
      <c r="H97" s="130"/>
      <c r="I97" s="130"/>
    </row>
    <row r="98" spans="1:10" s="27" customFormat="1" ht="15" x14ac:dyDescent="0.25">
      <c r="A98" s="193"/>
      <c r="B98" s="188"/>
      <c r="C98" s="189"/>
      <c r="D98" s="168"/>
      <c r="E98" s="168"/>
      <c r="F98" s="168"/>
      <c r="G98" s="189"/>
      <c r="H98" s="130"/>
      <c r="I98" s="130"/>
    </row>
    <row r="99" spans="1:10" s="27" customFormat="1" ht="17.25" customHeight="1" thickBot="1" x14ac:dyDescent="0.3">
      <c r="A99" s="113" t="s">
        <v>60</v>
      </c>
      <c r="B99" s="114"/>
      <c r="C99" s="282"/>
      <c r="D99" s="253"/>
      <c r="E99" s="253"/>
      <c r="F99" s="477">
        <f>SUM(F100:G102)</f>
        <v>16500</v>
      </c>
      <c r="G99" s="477"/>
      <c r="H99" s="220">
        <f>SUM(H100:H102)</f>
        <v>13500</v>
      </c>
      <c r="I99" s="220">
        <f>SUM(I100:I102)</f>
        <v>13500</v>
      </c>
    </row>
    <row r="100" spans="1:10" s="189" customFormat="1" ht="15" customHeight="1" thickTop="1" x14ac:dyDescent="0.25">
      <c r="A100" s="117" t="s">
        <v>15</v>
      </c>
      <c r="B100" s="118"/>
      <c r="C100" s="257"/>
      <c r="D100" s="258"/>
      <c r="E100" s="258"/>
      <c r="F100" s="478">
        <v>12000</v>
      </c>
      <c r="G100" s="479"/>
      <c r="H100" s="224">
        <v>10500</v>
      </c>
      <c r="I100" s="224">
        <v>10500</v>
      </c>
    </row>
    <row r="101" spans="1:10" s="189" customFormat="1" ht="15" customHeight="1" x14ac:dyDescent="0.25">
      <c r="A101" s="117" t="s">
        <v>15</v>
      </c>
      <c r="B101" s="118"/>
      <c r="C101" s="257"/>
      <c r="D101" s="258"/>
      <c r="E101" s="258"/>
      <c r="F101" s="478">
        <v>1500</v>
      </c>
      <c r="G101" s="479"/>
      <c r="H101" s="224">
        <v>1500</v>
      </c>
      <c r="I101" s="224">
        <v>1305</v>
      </c>
    </row>
    <row r="102" spans="1:10" s="189" customFormat="1" ht="15" customHeight="1" x14ac:dyDescent="0.25">
      <c r="A102" s="117" t="s">
        <v>15</v>
      </c>
      <c r="B102" s="118"/>
      <c r="C102" s="257"/>
      <c r="D102" s="258"/>
      <c r="E102" s="258"/>
      <c r="F102" s="478">
        <v>3000</v>
      </c>
      <c r="G102" s="479"/>
      <c r="H102" s="224">
        <v>1500</v>
      </c>
      <c r="I102" s="224">
        <v>1695</v>
      </c>
    </row>
    <row r="103" spans="1:10" s="27" customFormat="1" ht="17.25" customHeight="1" x14ac:dyDescent="0.25">
      <c r="A103" s="286"/>
      <c r="B103" s="118"/>
      <c r="C103" s="257"/>
      <c r="D103" s="258"/>
      <c r="E103" s="258"/>
      <c r="F103" s="248"/>
      <c r="G103" s="249"/>
      <c r="H103" s="207"/>
      <c r="I103" s="207"/>
    </row>
    <row r="104" spans="1:10" s="27" customFormat="1" ht="17.25" customHeight="1" x14ac:dyDescent="0.25">
      <c r="A104" s="285"/>
      <c r="B104" s="256"/>
      <c r="C104" s="257"/>
      <c r="D104" s="258"/>
      <c r="E104" s="258"/>
      <c r="F104" s="254"/>
      <c r="G104" s="255"/>
      <c r="H104" s="284"/>
      <c r="I104" s="284"/>
    </row>
    <row r="105" spans="1:10" s="27" customFormat="1" ht="15" x14ac:dyDescent="0.25">
      <c r="A105" s="57" t="s">
        <v>20</v>
      </c>
      <c r="B105" s="98"/>
      <c r="C105" s="112" t="s">
        <v>245</v>
      </c>
      <c r="D105" s="75"/>
      <c r="E105" s="75"/>
      <c r="F105" s="482">
        <v>17500</v>
      </c>
      <c r="G105" s="483"/>
      <c r="H105" s="130"/>
      <c r="I105" s="130"/>
    </row>
    <row r="106" spans="1:10" s="27" customFormat="1" ht="15" x14ac:dyDescent="0.25">
      <c r="A106" s="193"/>
      <c r="B106" s="188"/>
      <c r="C106" s="189"/>
      <c r="D106" s="168"/>
      <c r="E106" s="168"/>
      <c r="F106" s="168"/>
      <c r="G106" s="189"/>
      <c r="H106" s="130"/>
      <c r="I106" s="130"/>
    </row>
    <row r="107" spans="1:10" s="27" customFormat="1" ht="17.25" customHeight="1" thickBot="1" x14ac:dyDescent="0.3">
      <c r="A107" s="113" t="s">
        <v>60</v>
      </c>
      <c r="B107" s="114"/>
      <c r="C107" s="115"/>
      <c r="D107" s="116"/>
      <c r="E107" s="116"/>
      <c r="F107" s="477">
        <f>SUM(F108)</f>
        <v>17500</v>
      </c>
      <c r="G107" s="477"/>
      <c r="H107" s="220">
        <v>16500</v>
      </c>
      <c r="I107" s="220">
        <v>21700</v>
      </c>
      <c r="J107" s="30"/>
    </row>
    <row r="108" spans="1:10" s="189" customFormat="1" ht="15" customHeight="1" thickTop="1" x14ac:dyDescent="0.25">
      <c r="A108" s="117" t="s">
        <v>15</v>
      </c>
      <c r="B108" s="118"/>
      <c r="C108" s="45"/>
      <c r="D108" s="119"/>
      <c r="E108" s="119"/>
      <c r="F108" s="478">
        <v>17500</v>
      </c>
      <c r="G108" s="479"/>
      <c r="H108" s="224"/>
      <c r="I108" s="224"/>
      <c r="J108" s="57"/>
    </row>
    <row r="109" spans="1:10" s="189" customFormat="1" ht="15" customHeight="1" x14ac:dyDescent="0.25">
      <c r="A109" s="117"/>
      <c r="B109" s="118"/>
      <c r="C109" s="45"/>
      <c r="D109" s="119"/>
      <c r="E109" s="119"/>
      <c r="F109" s="248"/>
      <c r="G109" s="249"/>
      <c r="H109" s="283"/>
      <c r="I109" s="283"/>
    </row>
    <row r="110" spans="1:10" s="189" customFormat="1" ht="15" customHeight="1" x14ac:dyDescent="0.25">
      <c r="A110" s="117"/>
      <c r="B110" s="118"/>
      <c r="C110" s="45"/>
      <c r="D110" s="119"/>
      <c r="E110" s="119"/>
      <c r="F110" s="248"/>
      <c r="G110" s="249"/>
      <c r="H110" s="283"/>
      <c r="I110" s="283"/>
    </row>
    <row r="111" spans="1:10" s="189" customFormat="1" ht="15" customHeight="1" x14ac:dyDescent="0.25">
      <c r="A111" s="195"/>
      <c r="B111" s="256"/>
      <c r="C111" s="257"/>
      <c r="D111" s="258"/>
      <c r="E111" s="258"/>
      <c r="F111" s="254"/>
      <c r="G111" s="255"/>
      <c r="H111" s="283"/>
      <c r="I111" s="283"/>
    </row>
    <row r="112" spans="1:10" s="27" customFormat="1" ht="15" x14ac:dyDescent="0.25">
      <c r="A112" s="57" t="s">
        <v>20</v>
      </c>
      <c r="B112" s="98"/>
      <c r="C112" s="112" t="s">
        <v>149</v>
      </c>
      <c r="D112" s="75"/>
      <c r="E112" s="75"/>
      <c r="F112" s="482">
        <f>14300-1210</f>
        <v>13090</v>
      </c>
      <c r="G112" s="483"/>
      <c r="H112" s="130"/>
      <c r="I112" s="130"/>
    </row>
    <row r="113" spans="1:10" s="189" customFormat="1" ht="15" customHeight="1" x14ac:dyDescent="0.25">
      <c r="A113" s="195"/>
      <c r="B113" s="256"/>
      <c r="C113" s="257"/>
      <c r="D113" s="258"/>
      <c r="E113" s="258"/>
      <c r="F113" s="254"/>
      <c r="G113" s="255"/>
      <c r="H113" s="283"/>
      <c r="I113" s="283"/>
    </row>
    <row r="114" spans="1:10" s="27" customFormat="1" ht="17.25" customHeight="1" thickBot="1" x14ac:dyDescent="0.3">
      <c r="A114" s="113" t="s">
        <v>144</v>
      </c>
      <c r="B114" s="281"/>
      <c r="C114" s="282"/>
      <c r="D114" s="253"/>
      <c r="E114" s="253"/>
      <c r="F114" s="477">
        <f>SUM(F115)</f>
        <v>13090</v>
      </c>
      <c r="G114" s="477"/>
      <c r="H114" s="220">
        <v>13000</v>
      </c>
      <c r="I114" s="220">
        <v>13800</v>
      </c>
    </row>
    <row r="115" spans="1:10" s="189" customFormat="1" ht="15" customHeight="1" thickTop="1" x14ac:dyDescent="0.25">
      <c r="A115" s="117" t="s">
        <v>15</v>
      </c>
      <c r="B115" s="256"/>
      <c r="C115" s="257"/>
      <c r="D115" s="258"/>
      <c r="E115" s="258"/>
      <c r="F115" s="478">
        <v>13090</v>
      </c>
      <c r="G115" s="479"/>
      <c r="H115" s="224"/>
      <c r="I115" s="224"/>
    </row>
    <row r="116" spans="1:10" s="27" customFormat="1" x14ac:dyDescent="0.2">
      <c r="A116" s="188"/>
      <c r="B116" s="188"/>
      <c r="C116" s="189"/>
      <c r="D116" s="168"/>
      <c r="E116" s="168"/>
      <c r="F116" s="75"/>
      <c r="G116" s="57"/>
      <c r="H116" s="81"/>
      <c r="I116" s="81"/>
    </row>
    <row r="117" spans="1:10" s="27" customFormat="1" x14ac:dyDescent="0.2">
      <c r="A117" s="188"/>
      <c r="B117" s="188"/>
      <c r="C117" s="189"/>
      <c r="D117" s="168"/>
      <c r="E117" s="168"/>
      <c r="F117" s="168"/>
      <c r="G117" s="189"/>
      <c r="H117" s="130"/>
      <c r="I117" s="130"/>
    </row>
    <row r="118" spans="1:10" s="27" customFormat="1" x14ac:dyDescent="0.2">
      <c r="A118" s="98"/>
      <c r="B118" s="98"/>
      <c r="C118" s="57"/>
      <c r="D118" s="75"/>
      <c r="E118" s="75"/>
      <c r="F118" s="168"/>
      <c r="G118" s="189"/>
      <c r="H118" s="130"/>
      <c r="I118" s="130"/>
    </row>
    <row r="119" spans="1:10" s="27" customFormat="1" ht="29.25" customHeight="1" x14ac:dyDescent="0.25">
      <c r="A119" s="57" t="s">
        <v>20</v>
      </c>
      <c r="B119" s="98"/>
      <c r="C119" s="486" t="s">
        <v>246</v>
      </c>
      <c r="D119" s="486"/>
      <c r="E119" s="75"/>
      <c r="F119" s="482">
        <v>11000</v>
      </c>
      <c r="G119" s="483"/>
      <c r="H119" s="130"/>
      <c r="I119" s="130"/>
    </row>
    <row r="120" spans="1:10" s="27" customFormat="1" x14ac:dyDescent="0.2">
      <c r="A120" s="112"/>
      <c r="B120" s="98"/>
      <c r="C120" s="57"/>
      <c r="D120" s="75"/>
      <c r="E120" s="75"/>
      <c r="F120" s="75"/>
      <c r="G120" s="57"/>
      <c r="H120" s="130"/>
      <c r="I120" s="130"/>
    </row>
    <row r="121" spans="1:10" s="27" customFormat="1" ht="30.75" customHeight="1" thickBot="1" x14ac:dyDescent="0.3">
      <c r="A121" s="475" t="s">
        <v>71</v>
      </c>
      <c r="B121" s="476"/>
      <c r="C121" s="476"/>
      <c r="D121" s="476"/>
      <c r="E121" s="476"/>
      <c r="F121" s="477">
        <f>SUM(F122:G126)</f>
        <v>11000</v>
      </c>
      <c r="G121" s="477"/>
      <c r="H121" s="220">
        <v>4700</v>
      </c>
      <c r="I121" s="220">
        <v>4950</v>
      </c>
      <c r="J121" s="30"/>
    </row>
    <row r="122" spans="1:10" s="27" customFormat="1" ht="14.25" customHeight="1" thickTop="1" x14ac:dyDescent="0.25">
      <c r="A122" s="117" t="s">
        <v>41</v>
      </c>
      <c r="B122" s="98"/>
      <c r="C122" s="57"/>
      <c r="D122" s="75"/>
      <c r="E122" s="75"/>
      <c r="F122" s="478">
        <v>11000</v>
      </c>
      <c r="G122" s="479"/>
      <c r="H122" s="130"/>
      <c r="I122" s="130"/>
    </row>
    <row r="123" spans="1:10" s="27" customFormat="1" ht="14.25" customHeight="1" x14ac:dyDescent="0.25">
      <c r="A123" s="117"/>
      <c r="B123" s="98"/>
      <c r="C123" s="57"/>
      <c r="D123" s="75"/>
      <c r="E123" s="75"/>
      <c r="F123" s="254"/>
      <c r="G123" s="255"/>
      <c r="H123" s="130"/>
      <c r="I123" s="130"/>
    </row>
    <row r="124" spans="1:10" s="27" customFormat="1" ht="14.25" customHeight="1" x14ac:dyDescent="0.25">
      <c r="A124" s="195"/>
      <c r="B124" s="188"/>
      <c r="C124" s="189"/>
      <c r="D124" s="168"/>
      <c r="E124" s="168"/>
      <c r="F124" s="254"/>
      <c r="G124" s="255"/>
      <c r="H124" s="130"/>
      <c r="I124" s="130"/>
    </row>
    <row r="125" spans="1:10" s="27" customFormat="1" ht="14.25" customHeight="1" x14ac:dyDescent="0.25">
      <c r="A125" s="195"/>
      <c r="B125" s="188"/>
      <c r="C125" s="189"/>
      <c r="D125" s="168"/>
      <c r="E125" s="168"/>
      <c r="F125" s="254"/>
      <c r="G125" s="255"/>
      <c r="H125" s="130"/>
      <c r="I125" s="130"/>
    </row>
    <row r="126" spans="1:10" s="27" customFormat="1" ht="14.25" customHeight="1" x14ac:dyDescent="0.25">
      <c r="A126" s="195"/>
      <c r="B126" s="188"/>
      <c r="C126" s="189"/>
      <c r="D126" s="168"/>
      <c r="E126" s="168"/>
      <c r="F126" s="254"/>
      <c r="G126" s="255"/>
      <c r="H126" s="130"/>
      <c r="I126" s="130"/>
    </row>
    <row r="127" spans="1:10" s="27" customFormat="1" x14ac:dyDescent="0.2">
      <c r="A127" s="196"/>
      <c r="B127" s="188"/>
      <c r="C127" s="189"/>
      <c r="D127" s="168"/>
      <c r="E127" s="168"/>
      <c r="F127" s="168"/>
      <c r="G127" s="189"/>
      <c r="H127" s="130"/>
      <c r="I127" s="130"/>
    </row>
    <row r="128" spans="1:10" s="27" customFormat="1" ht="29.25" customHeight="1" x14ac:dyDescent="0.25">
      <c r="A128" s="57" t="s">
        <v>20</v>
      </c>
      <c r="B128" s="98"/>
      <c r="C128" s="488" t="s">
        <v>247</v>
      </c>
      <c r="D128" s="488"/>
      <c r="E128" s="488"/>
      <c r="F128" s="482">
        <f>SUM(F129:G130)</f>
        <v>6000</v>
      </c>
      <c r="G128" s="483"/>
      <c r="H128" s="130"/>
      <c r="I128" s="130"/>
    </row>
    <row r="129" spans="1:11" s="27" customFormat="1" ht="15" x14ac:dyDescent="0.25">
      <c r="A129" s="99" t="s">
        <v>21</v>
      </c>
      <c r="B129" s="98"/>
      <c r="C129" s="45" t="s">
        <v>248</v>
      </c>
      <c r="D129" s="75"/>
      <c r="E129" s="75"/>
      <c r="F129" s="489">
        <v>5000</v>
      </c>
      <c r="G129" s="490"/>
      <c r="H129" s="130"/>
      <c r="I129" s="130"/>
    </row>
    <row r="130" spans="1:11" s="27" customFormat="1" ht="15" x14ac:dyDescent="0.25">
      <c r="A130" s="98"/>
      <c r="B130" s="98"/>
      <c r="C130" s="45" t="s">
        <v>249</v>
      </c>
      <c r="D130" s="75"/>
      <c r="E130" s="75"/>
      <c r="F130" s="489">
        <v>1000</v>
      </c>
      <c r="G130" s="490"/>
      <c r="H130" s="130"/>
      <c r="I130" s="130"/>
    </row>
    <row r="131" spans="1:11" s="27" customFormat="1" x14ac:dyDescent="0.2">
      <c r="A131" s="188"/>
      <c r="B131" s="188"/>
      <c r="C131" s="257"/>
      <c r="D131" s="168"/>
      <c r="E131" s="168"/>
      <c r="F131" s="168"/>
      <c r="G131" s="189"/>
      <c r="H131" s="130"/>
      <c r="I131" s="130"/>
    </row>
    <row r="132" spans="1:11" s="27" customFormat="1" ht="17.25" customHeight="1" thickBot="1" x14ac:dyDescent="0.3">
      <c r="A132" s="113" t="s">
        <v>145</v>
      </c>
      <c r="B132" s="114"/>
      <c r="C132" s="115"/>
      <c r="D132" s="116"/>
      <c r="E132" s="116"/>
      <c r="F132" s="477">
        <f>SUM(F133:G134)</f>
        <v>6000</v>
      </c>
      <c r="G132" s="477"/>
      <c r="H132" s="220">
        <f>SUM(H133:H134)</f>
        <v>5800</v>
      </c>
      <c r="I132" s="220">
        <f>SUM(I133:I134)</f>
        <v>6300</v>
      </c>
      <c r="J132" s="30"/>
    </row>
    <row r="133" spans="1:11" s="189" customFormat="1" ht="15" customHeight="1" thickTop="1" x14ac:dyDescent="0.25">
      <c r="A133" s="117" t="s">
        <v>142</v>
      </c>
      <c r="B133" s="118"/>
      <c r="C133" s="45"/>
      <c r="D133" s="119"/>
      <c r="E133" s="119"/>
      <c r="F133" s="478">
        <v>5000</v>
      </c>
      <c r="G133" s="479"/>
      <c r="H133" s="224">
        <v>5000</v>
      </c>
      <c r="I133" s="224">
        <v>5000</v>
      </c>
      <c r="J133" s="57"/>
    </row>
    <row r="134" spans="1:11" s="189" customFormat="1" ht="15" customHeight="1" x14ac:dyDescent="0.25">
      <c r="A134" s="117" t="s">
        <v>142</v>
      </c>
      <c r="B134" s="118"/>
      <c r="C134" s="45"/>
      <c r="D134" s="119"/>
      <c r="E134" s="119"/>
      <c r="F134" s="478">
        <v>1000</v>
      </c>
      <c r="G134" s="479"/>
      <c r="H134" s="224">
        <v>800</v>
      </c>
      <c r="I134" s="224">
        <v>1300</v>
      </c>
      <c r="J134" s="57"/>
    </row>
    <row r="135" spans="1:11" s="27" customFormat="1" x14ac:dyDescent="0.2">
      <c r="A135" s="98"/>
      <c r="B135" s="98"/>
      <c r="C135" s="57"/>
      <c r="D135" s="75"/>
      <c r="E135" s="75"/>
      <c r="F135" s="75"/>
      <c r="G135" s="57"/>
      <c r="H135" s="81"/>
      <c r="I135" s="81"/>
      <c r="J135" s="30"/>
    </row>
    <row r="136" spans="1:11" s="27" customFormat="1" x14ac:dyDescent="0.2">
      <c r="A136" s="98"/>
      <c r="B136" s="98"/>
      <c r="C136" s="57"/>
      <c r="D136" s="75"/>
      <c r="E136" s="75"/>
      <c r="F136" s="75"/>
      <c r="G136" s="57"/>
      <c r="H136" s="81"/>
      <c r="I136" s="81"/>
      <c r="J136" s="30"/>
    </row>
    <row r="137" spans="1:11" s="27" customFormat="1" ht="29.25" customHeight="1" x14ac:dyDescent="0.25">
      <c r="A137" s="57" t="s">
        <v>20</v>
      </c>
      <c r="B137" s="98"/>
      <c r="C137" s="480" t="s">
        <v>250</v>
      </c>
      <c r="D137" s="480"/>
      <c r="E137" s="480"/>
      <c r="F137" s="482">
        <v>2000</v>
      </c>
      <c r="G137" s="483"/>
      <c r="H137" s="130"/>
      <c r="I137" s="130"/>
    </row>
    <row r="138" spans="1:11" s="27" customFormat="1" x14ac:dyDescent="0.2">
      <c r="A138" s="98"/>
      <c r="B138" s="98"/>
      <c r="C138" s="57"/>
      <c r="D138" s="75"/>
      <c r="E138" s="75"/>
      <c r="F138" s="75"/>
      <c r="G138" s="57"/>
      <c r="H138" s="130"/>
      <c r="I138" s="130"/>
    </row>
    <row r="139" spans="1:11" s="27" customFormat="1" ht="17.25" customHeight="1" thickBot="1" x14ac:dyDescent="0.3">
      <c r="A139" s="113" t="s">
        <v>60</v>
      </c>
      <c r="B139" s="114"/>
      <c r="C139" s="115"/>
      <c r="D139" s="116"/>
      <c r="E139" s="116"/>
      <c r="F139" s="477">
        <f>SUM(F140)</f>
        <v>2000</v>
      </c>
      <c r="G139" s="477"/>
      <c r="H139" s="220">
        <v>850</v>
      </c>
      <c r="I139" s="220">
        <v>850</v>
      </c>
      <c r="J139" s="30"/>
      <c r="K139" s="30"/>
    </row>
    <row r="140" spans="1:11" s="27" customFormat="1" ht="14.25" customHeight="1" thickTop="1" x14ac:dyDescent="0.25">
      <c r="A140" s="117" t="s">
        <v>15</v>
      </c>
      <c r="B140" s="98"/>
      <c r="C140" s="57"/>
      <c r="D140" s="75"/>
      <c r="E140" s="75"/>
      <c r="F140" s="478">
        <v>2000</v>
      </c>
      <c r="G140" s="479"/>
      <c r="H140" s="130"/>
      <c r="I140" s="130"/>
    </row>
    <row r="141" spans="1:11" s="27" customFormat="1" x14ac:dyDescent="0.2">
      <c r="A141" s="121"/>
      <c r="B141" s="121"/>
      <c r="C141" s="30"/>
      <c r="D141" s="95"/>
      <c r="E141" s="95"/>
      <c r="F141" s="95"/>
      <c r="G141" s="30"/>
      <c r="H141" s="130"/>
      <c r="I141" s="130"/>
    </row>
    <row r="142" spans="1:11" s="27" customFormat="1" x14ac:dyDescent="0.2">
      <c r="A142" s="121"/>
      <c r="B142" s="121"/>
      <c r="C142" s="30"/>
      <c r="D142" s="95"/>
      <c r="E142" s="95"/>
      <c r="F142" s="95"/>
      <c r="G142" s="30"/>
      <c r="H142" s="130"/>
      <c r="I142" s="130"/>
    </row>
  </sheetData>
  <mergeCells count="84">
    <mergeCell ref="F139:G139"/>
    <mergeCell ref="F140:G140"/>
    <mergeCell ref="C137:E137"/>
    <mergeCell ref="F130:G130"/>
    <mergeCell ref="F132:G132"/>
    <mergeCell ref="F133:G133"/>
    <mergeCell ref="F134:G134"/>
    <mergeCell ref="F137:G137"/>
    <mergeCell ref="F91:G91"/>
    <mergeCell ref="F128:G128"/>
    <mergeCell ref="F129:G129"/>
    <mergeCell ref="F97:G97"/>
    <mergeCell ref="F101:G101"/>
    <mergeCell ref="F102:G102"/>
    <mergeCell ref="F121:G121"/>
    <mergeCell ref="F114:G114"/>
    <mergeCell ref="F85:G85"/>
    <mergeCell ref="F86:G86"/>
    <mergeCell ref="F87:G87"/>
    <mergeCell ref="F89:G89"/>
    <mergeCell ref="F90:G90"/>
    <mergeCell ref="C27:D27"/>
    <mergeCell ref="C64:D64"/>
    <mergeCell ref="C119:D119"/>
    <mergeCell ref="C97:E97"/>
    <mergeCell ref="C51:E51"/>
    <mergeCell ref="C29:D29"/>
    <mergeCell ref="C87:E87"/>
    <mergeCell ref="C40:E40"/>
    <mergeCell ref="C56:E56"/>
    <mergeCell ref="C70:E70"/>
    <mergeCell ref="C78:E79"/>
    <mergeCell ref="C72:E72"/>
    <mergeCell ref="F36:G36"/>
    <mergeCell ref="F28:G28"/>
    <mergeCell ref="F29:G29"/>
    <mergeCell ref="F31:G31"/>
    <mergeCell ref="F32:G32"/>
    <mergeCell ref="F33:G33"/>
    <mergeCell ref="F37:G37"/>
    <mergeCell ref="F38:G38"/>
    <mergeCell ref="F39:G39"/>
    <mergeCell ref="F56:G56"/>
    <mergeCell ref="F58:G58"/>
    <mergeCell ref="F46:G46"/>
    <mergeCell ref="F51:G51"/>
    <mergeCell ref="F53:G53"/>
    <mergeCell ref="F54:G54"/>
    <mergeCell ref="F47:G47"/>
    <mergeCell ref="F40:G40"/>
    <mergeCell ref="F48:G48"/>
    <mergeCell ref="F45:G45"/>
    <mergeCell ref="A121:E121"/>
    <mergeCell ref="F122:G122"/>
    <mergeCell ref="F107:G107"/>
    <mergeCell ref="F108:G108"/>
    <mergeCell ref="F119:G119"/>
    <mergeCell ref="F115:G115"/>
    <mergeCell ref="F112:G112"/>
    <mergeCell ref="F78:G78"/>
    <mergeCell ref="F66:G66"/>
    <mergeCell ref="F67:G67"/>
    <mergeCell ref="F59:G59"/>
    <mergeCell ref="F64:G64"/>
    <mergeCell ref="F74:G74"/>
    <mergeCell ref="F71:G71"/>
    <mergeCell ref="F72:G72"/>
    <mergeCell ref="F76:G76"/>
    <mergeCell ref="F81:G81"/>
    <mergeCell ref="F82:G82"/>
    <mergeCell ref="C128:E128"/>
    <mergeCell ref="F1:G1"/>
    <mergeCell ref="A24:C24"/>
    <mergeCell ref="F105:G105"/>
    <mergeCell ref="F95:G95"/>
    <mergeCell ref="F96:G96"/>
    <mergeCell ref="F99:G99"/>
    <mergeCell ref="F100:G100"/>
    <mergeCell ref="F75:G75"/>
    <mergeCell ref="F94:G94"/>
    <mergeCell ref="F42:G42"/>
    <mergeCell ref="F43:G43"/>
    <mergeCell ref="F27:G27"/>
    <mergeCell ref="F70:G70"/>
  </mergeCells>
  <pageMargins left="0.70866141732283472" right="0.70866141732283472" top="0.78740157480314965" bottom="0.78740157480314965" header="0.31496062992125984" footer="0.31496062992125984"/>
  <pageSetup paperSize="9" scale="70" firstPageNumber="64" fitToWidth="2" fitToHeight="2" orientation="portrait" useFirstPageNumber="1" r:id="rId1"/>
  <headerFooter>
    <oddFooter>&amp;L&amp;"-,Kurzíva"Zastupitelstvo Olomouckého kraje 16-12-2019
7. - Rozpočet Olomouckého kraje 2020 - návrh rozpočtu
Příloha č. 3b): dotační tituly&amp;R&amp;"-,Kurzíva"Strana &amp;P (Celkem 140)</oddFooter>
  </headerFooter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103"/>
  <sheetViews>
    <sheetView view="pageBreakPreview" zoomScaleNormal="100" zoomScaleSheetLayoutView="100" workbookViewId="0">
      <selection activeCell="B65" sqref="B65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6" width="14.140625" style="3" customWidth="1"/>
    <col min="7" max="7" width="9.140625" style="2" customWidth="1"/>
    <col min="8" max="9" width="13.5703125" style="81" customWidth="1"/>
    <col min="10" max="12" width="9.140625" style="2"/>
    <col min="13" max="13" width="13.28515625" style="2" customWidth="1"/>
    <col min="14" max="16384" width="9.140625" style="2"/>
  </cols>
  <sheetData>
    <row r="1" spans="1:9" ht="23.25" x14ac:dyDescent="0.35">
      <c r="A1" s="47" t="s">
        <v>0</v>
      </c>
      <c r="B1" s="43"/>
      <c r="C1" s="20"/>
      <c r="D1" s="44"/>
      <c r="E1" s="44"/>
      <c r="F1" s="460" t="s">
        <v>1</v>
      </c>
      <c r="G1" s="460"/>
    </row>
    <row r="2" spans="1:9" x14ac:dyDescent="0.2">
      <c r="A2" s="43"/>
      <c r="B2" s="43"/>
      <c r="C2" s="20"/>
      <c r="D2" s="44"/>
      <c r="E2" s="44"/>
      <c r="F2" s="44"/>
      <c r="G2" s="20"/>
    </row>
    <row r="3" spans="1:9" x14ac:dyDescent="0.2">
      <c r="A3" s="39" t="s">
        <v>2</v>
      </c>
      <c r="B3" s="39" t="s">
        <v>3</v>
      </c>
      <c r="C3" s="20"/>
      <c r="D3" s="44"/>
      <c r="E3" s="44"/>
      <c r="F3" s="44"/>
      <c r="G3" s="20"/>
    </row>
    <row r="4" spans="1:9" x14ac:dyDescent="0.2">
      <c r="A4" s="43"/>
      <c r="B4" s="39" t="s">
        <v>4</v>
      </c>
      <c r="C4" s="20"/>
      <c r="D4" s="44"/>
      <c r="E4" s="44"/>
      <c r="F4" s="44"/>
      <c r="G4" s="20"/>
    </row>
    <row r="5" spans="1:9" x14ac:dyDescent="0.2">
      <c r="A5" s="43"/>
      <c r="B5" s="43"/>
      <c r="C5" s="20"/>
      <c r="D5" s="44"/>
      <c r="E5" s="44"/>
      <c r="F5" s="44"/>
      <c r="G5" s="20"/>
    </row>
    <row r="6" spans="1:9" s="4" customFormat="1" ht="13.5" thickBot="1" x14ac:dyDescent="0.25">
      <c r="A6" s="48"/>
      <c r="B6" s="48"/>
      <c r="C6" s="49"/>
      <c r="D6" s="50"/>
      <c r="E6" s="50"/>
      <c r="F6" s="50"/>
      <c r="G6" s="49" t="s">
        <v>5</v>
      </c>
      <c r="H6" s="81"/>
      <c r="I6" s="81"/>
    </row>
    <row r="7" spans="1:9" s="130" customFormat="1" ht="39" customHeight="1" thickTop="1" thickBot="1" x14ac:dyDescent="0.25">
      <c r="A7" s="102" t="s">
        <v>6</v>
      </c>
      <c r="B7" s="103" t="s">
        <v>7</v>
      </c>
      <c r="C7" s="104" t="s">
        <v>8</v>
      </c>
      <c r="D7" s="77" t="s">
        <v>155</v>
      </c>
      <c r="E7" s="77" t="s">
        <v>172</v>
      </c>
      <c r="F7" s="77" t="s">
        <v>157</v>
      </c>
      <c r="G7" s="31" t="s">
        <v>9</v>
      </c>
      <c r="H7" s="200"/>
      <c r="I7" s="200"/>
    </row>
    <row r="8" spans="1:9" s="191" customFormat="1" thickTop="1" thickBot="1" x14ac:dyDescent="0.25">
      <c r="A8" s="105">
        <v>1</v>
      </c>
      <c r="B8" s="106">
        <v>2</v>
      </c>
      <c r="C8" s="106">
        <v>3</v>
      </c>
      <c r="D8" s="184">
        <v>4</v>
      </c>
      <c r="E8" s="184">
        <v>5</v>
      </c>
      <c r="F8" s="184">
        <v>6</v>
      </c>
      <c r="G8" s="240" t="s">
        <v>153</v>
      </c>
      <c r="H8" s="201"/>
      <c r="I8" s="201"/>
    </row>
    <row r="9" spans="1:9" ht="15" thickTop="1" x14ac:dyDescent="0.2">
      <c r="A9" s="394">
        <v>3541</v>
      </c>
      <c r="B9" s="395">
        <v>52</v>
      </c>
      <c r="C9" s="396" t="s">
        <v>10</v>
      </c>
      <c r="D9" s="141">
        <f>SUM(H26)</f>
        <v>3000</v>
      </c>
      <c r="E9" s="141">
        <f>SUM(I26)</f>
        <v>3000</v>
      </c>
      <c r="F9" s="141">
        <f>SUM(F26)</f>
        <v>4000</v>
      </c>
      <c r="G9" s="142">
        <f t="shared" ref="G9:G15" si="0">F9/D9*100</f>
        <v>133.33333333333331</v>
      </c>
    </row>
    <row r="10" spans="1:9" x14ac:dyDescent="0.2">
      <c r="A10" s="107">
        <v>3543</v>
      </c>
      <c r="B10" s="108">
        <v>52</v>
      </c>
      <c r="C10" s="68" t="s">
        <v>10</v>
      </c>
      <c r="D10" s="13">
        <f>SUM(H38)</f>
        <v>4900</v>
      </c>
      <c r="E10" s="13">
        <f>SUM(I38)</f>
        <v>4440</v>
      </c>
      <c r="F10" s="13">
        <f>SUM(F38)</f>
        <v>5900</v>
      </c>
      <c r="G10" s="59">
        <f t="shared" si="0"/>
        <v>120.40816326530613</v>
      </c>
    </row>
    <row r="11" spans="1:9" x14ac:dyDescent="0.2">
      <c r="A11" s="107">
        <v>3592</v>
      </c>
      <c r="B11" s="108">
        <v>52</v>
      </c>
      <c r="C11" s="68" t="s">
        <v>10</v>
      </c>
      <c r="D11" s="13">
        <f>SUM(H45)</f>
        <v>900</v>
      </c>
      <c r="E11" s="13">
        <f>SUM(I45)</f>
        <v>1917</v>
      </c>
      <c r="F11" s="13">
        <f>SUM(F45)</f>
        <v>2500</v>
      </c>
      <c r="G11" s="59">
        <f t="shared" si="0"/>
        <v>277.77777777777777</v>
      </c>
    </row>
    <row r="12" spans="1:9" x14ac:dyDescent="0.2">
      <c r="A12" s="107">
        <v>3592</v>
      </c>
      <c r="B12" s="108">
        <v>54</v>
      </c>
      <c r="C12" s="68" t="s">
        <v>48</v>
      </c>
      <c r="D12" s="13">
        <f>SUM(H52)</f>
        <v>900</v>
      </c>
      <c r="E12" s="13">
        <f>SUM(I52)</f>
        <v>900</v>
      </c>
      <c r="F12" s="13">
        <f>SUM(F52)</f>
        <v>900</v>
      </c>
      <c r="G12" s="59">
        <f t="shared" si="0"/>
        <v>100</v>
      </c>
    </row>
    <row r="13" spans="1:9" s="30" customFormat="1" x14ac:dyDescent="0.2">
      <c r="A13" s="107">
        <v>3545</v>
      </c>
      <c r="B13" s="108">
        <v>52</v>
      </c>
      <c r="C13" s="68" t="s">
        <v>10</v>
      </c>
      <c r="D13" s="13">
        <f>SUM(H61)</f>
        <v>5500</v>
      </c>
      <c r="E13" s="13">
        <f>SUM(I61)</f>
        <v>5680</v>
      </c>
      <c r="F13" s="13">
        <f>SUM(F61)</f>
        <v>6900</v>
      </c>
      <c r="G13" s="59">
        <f t="shared" si="0"/>
        <v>125.45454545454547</v>
      </c>
      <c r="H13" s="81"/>
      <c r="I13" s="81"/>
    </row>
    <row r="14" spans="1:9" ht="15" thickBot="1" x14ac:dyDescent="0.25">
      <c r="A14" s="107">
        <v>3592</v>
      </c>
      <c r="B14" s="108">
        <v>52</v>
      </c>
      <c r="C14" s="68" t="s">
        <v>10</v>
      </c>
      <c r="D14" s="13">
        <f>SUM(H73)</f>
        <v>1200</v>
      </c>
      <c r="E14" s="13">
        <f>SUM(I73)</f>
        <v>463</v>
      </c>
      <c r="F14" s="13">
        <f>SUM(F73)</f>
        <v>1200</v>
      </c>
      <c r="G14" s="59">
        <f t="shared" si="0"/>
        <v>100</v>
      </c>
    </row>
    <row r="15" spans="1:9" s="7" customFormat="1" ht="16.5" thickTop="1" thickBot="1" x14ac:dyDescent="0.3">
      <c r="A15" s="498" t="s">
        <v>12</v>
      </c>
      <c r="B15" s="499"/>
      <c r="C15" s="499"/>
      <c r="D15" s="5">
        <f>SUM(D9:D14)</f>
        <v>16400</v>
      </c>
      <c r="E15" s="5">
        <f>SUM(E9:E14)</f>
        <v>16400</v>
      </c>
      <c r="F15" s="5">
        <f>SUM(F9:F14)</f>
        <v>21400</v>
      </c>
      <c r="G15" s="6">
        <f t="shared" si="0"/>
        <v>130.48780487804879</v>
      </c>
      <c r="H15" s="223">
        <f>F15*0.15</f>
        <v>3210</v>
      </c>
      <c r="I15" s="223"/>
    </row>
    <row r="16" spans="1:9" ht="15" thickTop="1" x14ac:dyDescent="0.2">
      <c r="A16" s="20"/>
      <c r="B16" s="20"/>
      <c r="C16" s="20"/>
      <c r="D16" s="20"/>
      <c r="E16" s="44"/>
      <c r="F16" s="20"/>
      <c r="G16" s="20"/>
    </row>
    <row r="17" spans="1:10" x14ac:dyDescent="0.2">
      <c r="A17" s="51"/>
      <c r="B17" s="51"/>
      <c r="C17" s="51"/>
      <c r="D17" s="134"/>
      <c r="E17" s="134"/>
      <c r="F17" s="51"/>
      <c r="G17" s="51"/>
    </row>
    <row r="18" spans="1:10" ht="15" x14ac:dyDescent="0.25">
      <c r="A18" s="111" t="s">
        <v>13</v>
      </c>
      <c r="B18" s="43"/>
      <c r="C18" s="20"/>
      <c r="D18" s="44"/>
      <c r="E18" s="44"/>
      <c r="F18" s="44"/>
      <c r="G18" s="20"/>
    </row>
    <row r="19" spans="1:10" s="30" customFormat="1" ht="15" x14ac:dyDescent="0.25">
      <c r="A19" s="57" t="s">
        <v>20</v>
      </c>
      <c r="B19" s="98"/>
      <c r="C19" s="112" t="s">
        <v>195</v>
      </c>
      <c r="D19" s="75"/>
      <c r="E19" s="75"/>
      <c r="F19" s="482">
        <f>SUM(F20:G24)</f>
        <v>4000</v>
      </c>
      <c r="G19" s="483"/>
      <c r="H19" s="81"/>
      <c r="I19" s="81"/>
    </row>
    <row r="20" spans="1:10" s="30" customFormat="1" ht="15" x14ac:dyDescent="0.25">
      <c r="A20" s="99" t="s">
        <v>21</v>
      </c>
      <c r="B20" s="98"/>
      <c r="C20" s="57" t="s">
        <v>196</v>
      </c>
      <c r="D20" s="75"/>
      <c r="E20" s="75"/>
      <c r="F20" s="489">
        <v>1700</v>
      </c>
      <c r="G20" s="490"/>
      <c r="H20" s="81"/>
      <c r="I20" s="81"/>
    </row>
    <row r="21" spans="1:10" s="30" customFormat="1" ht="15" x14ac:dyDescent="0.25">
      <c r="A21" s="99"/>
      <c r="B21" s="98"/>
      <c r="C21" s="57" t="s">
        <v>197</v>
      </c>
      <c r="D21" s="75"/>
      <c r="E21" s="75"/>
      <c r="F21" s="489">
        <v>1000</v>
      </c>
      <c r="G21" s="490"/>
      <c r="H21" s="81"/>
      <c r="I21" s="81"/>
    </row>
    <row r="22" spans="1:10" s="30" customFormat="1" ht="15" x14ac:dyDescent="0.25">
      <c r="A22" s="99"/>
      <c r="B22" s="98"/>
      <c r="C22" s="57" t="s">
        <v>198</v>
      </c>
      <c r="D22" s="75"/>
      <c r="E22" s="75"/>
      <c r="F22" s="489">
        <v>500</v>
      </c>
      <c r="G22" s="490"/>
      <c r="H22" s="81"/>
      <c r="I22" s="81"/>
    </row>
    <row r="23" spans="1:10" s="30" customFormat="1" ht="15" x14ac:dyDescent="0.25">
      <c r="A23" s="99"/>
      <c r="B23" s="98"/>
      <c r="C23" s="57" t="s">
        <v>199</v>
      </c>
      <c r="D23" s="75"/>
      <c r="E23" s="75"/>
      <c r="F23" s="489">
        <v>500</v>
      </c>
      <c r="G23" s="490"/>
      <c r="H23" s="81"/>
      <c r="I23" s="81"/>
    </row>
    <row r="24" spans="1:10" s="30" customFormat="1" ht="15" x14ac:dyDescent="0.25">
      <c r="A24" s="99"/>
      <c r="B24" s="98"/>
      <c r="C24" s="57" t="s">
        <v>200</v>
      </c>
      <c r="D24" s="75"/>
      <c r="E24" s="75"/>
      <c r="F24" s="489">
        <v>300</v>
      </c>
      <c r="G24" s="490"/>
      <c r="H24" s="81"/>
      <c r="I24" s="81"/>
    </row>
    <row r="25" spans="1:10" s="27" customFormat="1" ht="15" x14ac:dyDescent="0.25">
      <c r="A25" s="193"/>
      <c r="B25" s="188"/>
      <c r="C25" s="189"/>
      <c r="D25" s="168"/>
      <c r="E25" s="168"/>
      <c r="F25" s="168"/>
      <c r="G25" s="189"/>
      <c r="H25" s="81"/>
      <c r="I25" s="81"/>
      <c r="J25" s="30"/>
    </row>
    <row r="26" spans="1:10" s="27" customFormat="1" ht="17.25" customHeight="1" thickBot="1" x14ac:dyDescent="0.3">
      <c r="A26" s="113" t="s">
        <v>14</v>
      </c>
      <c r="B26" s="114"/>
      <c r="C26" s="115"/>
      <c r="D26" s="116"/>
      <c r="E26" s="116"/>
      <c r="F26" s="477">
        <f>SUM(F27:G31)</f>
        <v>4000</v>
      </c>
      <c r="G26" s="477"/>
      <c r="H26" s="220">
        <f>SUM(H27:H31)</f>
        <v>3000</v>
      </c>
      <c r="I26" s="220">
        <f>SUM(I27:I31)</f>
        <v>3000</v>
      </c>
      <c r="J26" s="30"/>
    </row>
    <row r="27" spans="1:10" s="27" customFormat="1" ht="15.75" thickTop="1" x14ac:dyDescent="0.25">
      <c r="A27" s="117" t="s">
        <v>154</v>
      </c>
      <c r="B27" s="98"/>
      <c r="C27" s="57"/>
      <c r="D27" s="75"/>
      <c r="E27" s="75"/>
      <c r="F27" s="478">
        <v>1700</v>
      </c>
      <c r="G27" s="479"/>
      <c r="H27" s="81">
        <v>1250</v>
      </c>
      <c r="I27" s="81">
        <v>1250</v>
      </c>
      <c r="J27" s="30"/>
    </row>
    <row r="28" spans="1:10" s="27" customFormat="1" ht="15" x14ac:dyDescent="0.25">
      <c r="A28" s="117" t="s">
        <v>154</v>
      </c>
      <c r="B28" s="98"/>
      <c r="C28" s="57"/>
      <c r="D28" s="75"/>
      <c r="E28" s="75"/>
      <c r="F28" s="478">
        <v>1000</v>
      </c>
      <c r="G28" s="479"/>
      <c r="H28" s="81">
        <v>750</v>
      </c>
      <c r="I28" s="81">
        <v>750</v>
      </c>
      <c r="J28" s="30"/>
    </row>
    <row r="29" spans="1:10" s="27" customFormat="1" ht="15" x14ac:dyDescent="0.25">
      <c r="A29" s="117" t="s">
        <v>19</v>
      </c>
      <c r="B29" s="98"/>
      <c r="C29" s="57"/>
      <c r="D29" s="75"/>
      <c r="E29" s="75"/>
      <c r="F29" s="478">
        <v>500</v>
      </c>
      <c r="G29" s="479"/>
      <c r="H29" s="81">
        <v>400</v>
      </c>
      <c r="I29" s="81">
        <v>400</v>
      </c>
      <c r="J29" s="30"/>
    </row>
    <row r="30" spans="1:10" s="27" customFormat="1" ht="15" x14ac:dyDescent="0.25">
      <c r="A30" s="117" t="s">
        <v>15</v>
      </c>
      <c r="B30" s="98"/>
      <c r="C30" s="57"/>
      <c r="D30" s="75"/>
      <c r="E30" s="75"/>
      <c r="F30" s="478">
        <v>500</v>
      </c>
      <c r="G30" s="479"/>
      <c r="H30" s="81">
        <v>400</v>
      </c>
      <c r="I30" s="81">
        <v>400</v>
      </c>
      <c r="J30" s="30"/>
    </row>
    <row r="31" spans="1:10" s="27" customFormat="1" ht="15" x14ac:dyDescent="0.25">
      <c r="A31" s="117" t="s">
        <v>15</v>
      </c>
      <c r="B31" s="98"/>
      <c r="C31" s="57"/>
      <c r="D31" s="75"/>
      <c r="E31" s="75"/>
      <c r="F31" s="478">
        <v>300</v>
      </c>
      <c r="G31" s="479"/>
      <c r="H31" s="81">
        <v>200</v>
      </c>
      <c r="I31" s="81">
        <v>200</v>
      </c>
      <c r="J31" s="30"/>
    </row>
    <row r="32" spans="1:10" s="27" customFormat="1" ht="15" x14ac:dyDescent="0.25">
      <c r="A32" s="112"/>
      <c r="B32" s="98"/>
      <c r="C32" s="57"/>
      <c r="D32" s="75"/>
      <c r="E32" s="75"/>
      <c r="F32" s="308"/>
      <c r="G32" s="309"/>
      <c r="H32" s="284"/>
      <c r="I32" s="130"/>
    </row>
    <row r="33" spans="1:10" s="27" customFormat="1" ht="15" x14ac:dyDescent="0.25">
      <c r="A33" s="196"/>
      <c r="B33" s="188"/>
      <c r="C33" s="189"/>
      <c r="D33" s="168"/>
      <c r="E33" s="168"/>
      <c r="F33" s="292"/>
      <c r="G33" s="293"/>
      <c r="H33" s="284"/>
      <c r="I33" s="130"/>
    </row>
    <row r="34" spans="1:10" s="27" customFormat="1" ht="29.25" customHeight="1" x14ac:dyDescent="0.25">
      <c r="A34" s="57" t="s">
        <v>20</v>
      </c>
      <c r="B34" s="98"/>
      <c r="C34" s="486" t="s">
        <v>201</v>
      </c>
      <c r="D34" s="486"/>
      <c r="E34" s="75"/>
      <c r="F34" s="482">
        <f>SUM(F35:G36)</f>
        <v>5900</v>
      </c>
      <c r="G34" s="483"/>
      <c r="H34" s="130"/>
      <c r="I34" s="130"/>
    </row>
    <row r="35" spans="1:10" s="27" customFormat="1" ht="18.75" customHeight="1" x14ac:dyDescent="0.2">
      <c r="A35" s="99" t="s">
        <v>21</v>
      </c>
      <c r="B35" s="98"/>
      <c r="C35" s="497" t="s">
        <v>217</v>
      </c>
      <c r="D35" s="497"/>
      <c r="E35" s="497"/>
      <c r="F35" s="495">
        <v>1900</v>
      </c>
      <c r="G35" s="496"/>
    </row>
    <row r="36" spans="1:10" s="27" customFormat="1" ht="15" customHeight="1" x14ac:dyDescent="0.25">
      <c r="A36" s="117"/>
      <c r="B36" s="98"/>
      <c r="C36" s="493" t="s">
        <v>202</v>
      </c>
      <c r="D36" s="493"/>
      <c r="E36" s="75"/>
      <c r="F36" s="495">
        <v>4000</v>
      </c>
      <c r="G36" s="496"/>
      <c r="H36" s="130"/>
      <c r="I36" s="130"/>
    </row>
    <row r="37" spans="1:10" s="27" customFormat="1" ht="15" x14ac:dyDescent="0.25">
      <c r="A37" s="195"/>
      <c r="B37" s="188"/>
      <c r="C37" s="189"/>
      <c r="D37" s="168"/>
      <c r="E37" s="168"/>
      <c r="F37" s="292"/>
      <c r="G37" s="293"/>
    </row>
    <row r="38" spans="1:10" s="27" customFormat="1" ht="17.25" customHeight="1" thickBot="1" x14ac:dyDescent="0.3">
      <c r="A38" s="113" t="s">
        <v>16</v>
      </c>
      <c r="B38" s="114"/>
      <c r="C38" s="115"/>
      <c r="D38" s="116"/>
      <c r="E38" s="116"/>
      <c r="F38" s="477">
        <f>SUM(F39:G40)</f>
        <v>5900</v>
      </c>
      <c r="G38" s="477"/>
      <c r="H38" s="397">
        <f>SUM(H39:H40)</f>
        <v>4900</v>
      </c>
      <c r="I38" s="397">
        <f>SUM(I39:I40)</f>
        <v>4440</v>
      </c>
      <c r="J38" s="30"/>
    </row>
    <row r="39" spans="1:10" s="27" customFormat="1" ht="15.75" thickTop="1" x14ac:dyDescent="0.25">
      <c r="A39" s="117" t="s">
        <v>15</v>
      </c>
      <c r="B39" s="98"/>
      <c r="C39" s="57"/>
      <c r="D39" s="75"/>
      <c r="E39" s="75"/>
      <c r="F39" s="478">
        <v>1900</v>
      </c>
      <c r="G39" s="479"/>
      <c r="H39" s="81">
        <v>1150</v>
      </c>
      <c r="I39" s="81">
        <v>1248</v>
      </c>
      <c r="J39" s="30"/>
    </row>
    <row r="40" spans="1:10" s="27" customFormat="1" ht="15" x14ac:dyDescent="0.25">
      <c r="A40" s="117" t="s">
        <v>15</v>
      </c>
      <c r="B40" s="98"/>
      <c r="C40" s="57"/>
      <c r="D40" s="75"/>
      <c r="E40" s="75"/>
      <c r="F40" s="478">
        <v>4000</v>
      </c>
      <c r="G40" s="479"/>
      <c r="H40" s="81">
        <v>3750</v>
      </c>
      <c r="I40" s="81">
        <v>3192</v>
      </c>
      <c r="J40" s="30"/>
    </row>
    <row r="41" spans="1:10" s="27" customFormat="1" ht="15" x14ac:dyDescent="0.25">
      <c r="A41" s="195"/>
      <c r="B41" s="188"/>
      <c r="C41" s="189"/>
      <c r="D41" s="168"/>
      <c r="E41" s="168"/>
      <c r="F41" s="292"/>
      <c r="G41" s="293"/>
      <c r="H41" s="81"/>
      <c r="I41" s="81"/>
      <c r="J41" s="30"/>
    </row>
    <row r="42" spans="1:10" s="27" customFormat="1" ht="15" x14ac:dyDescent="0.25">
      <c r="A42" s="195"/>
      <c r="B42" s="188"/>
      <c r="C42" s="189"/>
      <c r="D42" s="168"/>
      <c r="E42" s="168"/>
      <c r="F42" s="376"/>
      <c r="G42" s="377"/>
      <c r="H42" s="81"/>
      <c r="I42" s="81"/>
      <c r="J42" s="30"/>
    </row>
    <row r="43" spans="1:10" s="30" customFormat="1" ht="15" x14ac:dyDescent="0.25">
      <c r="A43" s="57" t="s">
        <v>20</v>
      </c>
      <c r="B43" s="98"/>
      <c r="C43" s="131" t="s">
        <v>203</v>
      </c>
      <c r="D43" s="75"/>
      <c r="E43" s="75"/>
      <c r="F43" s="482">
        <v>2500</v>
      </c>
      <c r="G43" s="483"/>
      <c r="H43" s="81"/>
      <c r="I43" s="81"/>
    </row>
    <row r="44" spans="1:10" s="27" customFormat="1" ht="15" x14ac:dyDescent="0.25">
      <c r="A44" s="195"/>
      <c r="B44" s="188"/>
      <c r="C44" s="189"/>
      <c r="D44" s="168"/>
      <c r="E44" s="168"/>
      <c r="F44" s="292"/>
      <c r="G44" s="293"/>
      <c r="H44" s="130"/>
      <c r="I44" s="130"/>
    </row>
    <row r="45" spans="1:10" s="27" customFormat="1" ht="16.5" customHeight="1" thickBot="1" x14ac:dyDescent="0.3">
      <c r="A45" s="113" t="s">
        <v>17</v>
      </c>
      <c r="B45" s="114"/>
      <c r="C45" s="115"/>
      <c r="D45" s="116"/>
      <c r="E45" s="116"/>
      <c r="F45" s="477">
        <f>SUM(F46:G47)</f>
        <v>2500</v>
      </c>
      <c r="G45" s="477"/>
      <c r="H45" s="220">
        <v>900</v>
      </c>
      <c r="I45" s="220">
        <v>1917</v>
      </c>
      <c r="J45" s="30"/>
    </row>
    <row r="46" spans="1:10" s="27" customFormat="1" ht="15.75" thickTop="1" x14ac:dyDescent="0.25">
      <c r="A46" s="117" t="s">
        <v>18</v>
      </c>
      <c r="B46" s="98"/>
      <c r="C46" s="57"/>
      <c r="D46" s="75"/>
      <c r="E46" s="75"/>
      <c r="F46" s="478">
        <v>700</v>
      </c>
      <c r="G46" s="479"/>
      <c r="H46" s="130"/>
      <c r="I46" s="130"/>
    </row>
    <row r="47" spans="1:10" s="27" customFormat="1" ht="15" x14ac:dyDescent="0.25">
      <c r="A47" s="117" t="s">
        <v>19</v>
      </c>
      <c r="B47" s="98"/>
      <c r="C47" s="57"/>
      <c r="D47" s="75"/>
      <c r="E47" s="75"/>
      <c r="F47" s="478">
        <v>1800</v>
      </c>
      <c r="G47" s="479"/>
      <c r="H47" s="130"/>
      <c r="I47" s="130"/>
    </row>
    <row r="48" spans="1:10" s="27" customFormat="1" ht="15" x14ac:dyDescent="0.25">
      <c r="A48" s="117"/>
      <c r="B48" s="98"/>
      <c r="C48" s="57"/>
      <c r="D48" s="75"/>
      <c r="E48" s="75"/>
      <c r="F48" s="308"/>
      <c r="G48" s="309"/>
      <c r="H48" s="130"/>
      <c r="I48" s="130"/>
    </row>
    <row r="49" spans="1:11" s="27" customFormat="1" ht="15" x14ac:dyDescent="0.25">
      <c r="A49" s="117"/>
      <c r="B49" s="98"/>
      <c r="C49" s="57"/>
      <c r="D49" s="75"/>
      <c r="E49" s="75"/>
      <c r="F49" s="374"/>
      <c r="G49" s="375"/>
      <c r="H49" s="130"/>
      <c r="I49" s="130"/>
    </row>
    <row r="50" spans="1:11" s="27" customFormat="1" ht="15" x14ac:dyDescent="0.25">
      <c r="A50" s="57" t="s">
        <v>20</v>
      </c>
      <c r="B50" s="98"/>
      <c r="C50" s="131" t="s">
        <v>204</v>
      </c>
      <c r="D50" s="75"/>
      <c r="E50" s="75"/>
      <c r="F50" s="482">
        <v>900</v>
      </c>
      <c r="G50" s="483"/>
      <c r="H50" s="81"/>
      <c r="I50" s="81"/>
      <c r="J50" s="30"/>
      <c r="K50" s="30"/>
    </row>
    <row r="51" spans="1:11" s="27" customFormat="1" ht="15" x14ac:dyDescent="0.25">
      <c r="A51" s="117"/>
      <c r="B51" s="98"/>
      <c r="C51" s="57"/>
      <c r="D51" s="75"/>
      <c r="E51" s="75"/>
      <c r="F51" s="308"/>
      <c r="G51" s="309"/>
      <c r="H51" s="81"/>
      <c r="I51" s="81"/>
      <c r="J51" s="30"/>
      <c r="K51" s="30"/>
    </row>
    <row r="52" spans="1:11" s="27" customFormat="1" ht="16.5" customHeight="1" thickBot="1" x14ac:dyDescent="0.3">
      <c r="A52" s="113" t="s">
        <v>151</v>
      </c>
      <c r="B52" s="114"/>
      <c r="C52" s="115"/>
      <c r="D52" s="116"/>
      <c r="E52" s="116"/>
      <c r="F52" s="477">
        <f>SUM(F53)</f>
        <v>900</v>
      </c>
      <c r="G52" s="477"/>
      <c r="H52" s="220">
        <v>900</v>
      </c>
      <c r="I52" s="220">
        <v>900</v>
      </c>
      <c r="J52" s="30"/>
      <c r="K52" s="30"/>
    </row>
    <row r="53" spans="1:11" s="27" customFormat="1" ht="15.75" thickTop="1" x14ac:dyDescent="0.25">
      <c r="A53" s="117" t="s">
        <v>51</v>
      </c>
      <c r="B53" s="98"/>
      <c r="C53" s="57"/>
      <c r="D53" s="75"/>
      <c r="E53" s="75"/>
      <c r="F53" s="478">
        <v>900</v>
      </c>
      <c r="G53" s="479"/>
      <c r="H53" s="81"/>
      <c r="I53" s="81"/>
      <c r="J53" s="30"/>
      <c r="K53" s="30"/>
    </row>
    <row r="54" spans="1:11" s="27" customFormat="1" x14ac:dyDescent="0.2">
      <c r="A54" s="98"/>
      <c r="B54" s="98"/>
      <c r="C54" s="57"/>
      <c r="D54" s="75"/>
      <c r="E54" s="75"/>
      <c r="F54" s="75"/>
      <c r="G54" s="57"/>
      <c r="H54" s="81"/>
      <c r="I54" s="81"/>
      <c r="J54" s="30"/>
      <c r="K54" s="30"/>
    </row>
    <row r="55" spans="1:11" s="27" customFormat="1" x14ac:dyDescent="0.2">
      <c r="A55" s="188"/>
      <c r="B55" s="188"/>
      <c r="C55" s="189"/>
      <c r="D55" s="168"/>
      <c r="E55" s="168"/>
      <c r="F55" s="168"/>
      <c r="G55" s="189"/>
      <c r="H55" s="130"/>
      <c r="I55" s="130"/>
    </row>
    <row r="56" spans="1:11" s="27" customFormat="1" ht="15" x14ac:dyDescent="0.25">
      <c r="A56" s="57" t="s">
        <v>20</v>
      </c>
      <c r="B56" s="188"/>
      <c r="C56" s="444" t="s">
        <v>205</v>
      </c>
      <c r="D56" s="75"/>
      <c r="E56" s="75"/>
      <c r="F56" s="482">
        <f>SUM(F57:G59)</f>
        <v>6900</v>
      </c>
      <c r="G56" s="483"/>
      <c r="H56" s="130"/>
      <c r="I56" s="130"/>
    </row>
    <row r="57" spans="1:11" s="27" customFormat="1" ht="15" x14ac:dyDescent="0.2">
      <c r="A57" s="99" t="s">
        <v>21</v>
      </c>
      <c r="B57" s="188"/>
      <c r="C57" s="45" t="s">
        <v>206</v>
      </c>
      <c r="D57" s="168"/>
      <c r="E57" s="168"/>
      <c r="F57" s="495">
        <v>2500</v>
      </c>
      <c r="G57" s="496"/>
      <c r="H57" s="130"/>
      <c r="I57" s="130"/>
    </row>
    <row r="58" spans="1:11" s="27" customFormat="1" ht="15" x14ac:dyDescent="0.2">
      <c r="A58" s="188"/>
      <c r="B58" s="188"/>
      <c r="C58" s="45" t="s">
        <v>207</v>
      </c>
      <c r="D58" s="168"/>
      <c r="E58" s="168"/>
      <c r="F58" s="495">
        <v>4000</v>
      </c>
      <c r="G58" s="496"/>
      <c r="H58" s="130"/>
      <c r="I58" s="130"/>
    </row>
    <row r="59" spans="1:11" s="27" customFormat="1" ht="15" x14ac:dyDescent="0.2">
      <c r="A59" s="188"/>
      <c r="B59" s="188"/>
      <c r="C59" s="45" t="s">
        <v>208</v>
      </c>
      <c r="D59" s="168"/>
      <c r="E59" s="168"/>
      <c r="F59" s="495">
        <v>400</v>
      </c>
      <c r="G59" s="496"/>
      <c r="H59" s="130"/>
      <c r="I59" s="130"/>
    </row>
    <row r="60" spans="1:11" s="27" customFormat="1" x14ac:dyDescent="0.2">
      <c r="A60" s="188"/>
      <c r="B60" s="188"/>
      <c r="C60" s="189" t="s">
        <v>170</v>
      </c>
      <c r="D60" s="168"/>
      <c r="E60" s="168"/>
      <c r="F60" s="168"/>
      <c r="G60" s="189"/>
      <c r="H60" s="130"/>
      <c r="I60" s="130"/>
    </row>
    <row r="61" spans="1:11" s="30" customFormat="1" ht="16.5" customHeight="1" thickBot="1" x14ac:dyDescent="0.3">
      <c r="A61" s="113" t="s">
        <v>132</v>
      </c>
      <c r="B61" s="114"/>
      <c r="C61" s="115"/>
      <c r="D61" s="116"/>
      <c r="E61" s="116"/>
      <c r="F61" s="477">
        <f>SUM(F62:G64)</f>
        <v>6900</v>
      </c>
      <c r="G61" s="477"/>
      <c r="H61" s="220">
        <f>SUM(H62:H64)</f>
        <v>5500</v>
      </c>
      <c r="I61" s="220">
        <f>SUM(I62:I64)</f>
        <v>5680</v>
      </c>
    </row>
    <row r="62" spans="1:11" s="30" customFormat="1" ht="15.75" thickTop="1" x14ac:dyDescent="0.25">
      <c r="A62" s="117" t="s">
        <v>19</v>
      </c>
      <c r="B62" s="98"/>
      <c r="C62" s="57"/>
      <c r="D62" s="75"/>
      <c r="E62" s="75"/>
      <c r="F62" s="478">
        <v>2500</v>
      </c>
      <c r="G62" s="479"/>
      <c r="H62" s="81">
        <v>2000</v>
      </c>
      <c r="I62" s="81">
        <v>2600</v>
      </c>
    </row>
    <row r="63" spans="1:11" s="30" customFormat="1" ht="15" x14ac:dyDescent="0.25">
      <c r="A63" s="117" t="s">
        <v>133</v>
      </c>
      <c r="B63" s="98"/>
      <c r="C63" s="57"/>
      <c r="D63" s="75"/>
      <c r="E63" s="75"/>
      <c r="F63" s="478">
        <v>4000</v>
      </c>
      <c r="G63" s="479"/>
      <c r="H63" s="81">
        <v>3500</v>
      </c>
      <c r="I63" s="81">
        <v>3080</v>
      </c>
    </row>
    <row r="64" spans="1:11" s="27" customFormat="1" ht="15" x14ac:dyDescent="0.25">
      <c r="A64" s="117" t="s">
        <v>133</v>
      </c>
      <c r="B64" s="188"/>
      <c r="C64" s="189"/>
      <c r="D64" s="168"/>
      <c r="E64" s="168"/>
      <c r="F64" s="478">
        <v>400</v>
      </c>
      <c r="G64" s="479"/>
      <c r="H64" s="81">
        <v>0</v>
      </c>
      <c r="I64" s="81">
        <v>0</v>
      </c>
    </row>
    <row r="65" spans="1:10" s="27" customFormat="1" x14ac:dyDescent="0.2">
      <c r="A65" s="188"/>
      <c r="B65" s="188"/>
      <c r="C65" s="189"/>
      <c r="D65" s="168"/>
      <c r="E65" s="168"/>
      <c r="F65" s="168"/>
      <c r="G65" s="189"/>
      <c r="H65" s="130"/>
      <c r="I65" s="130"/>
    </row>
    <row r="66" spans="1:10" s="27" customFormat="1" x14ac:dyDescent="0.2">
      <c r="A66" s="188"/>
      <c r="B66" s="188"/>
      <c r="C66" s="189"/>
      <c r="D66" s="168"/>
      <c r="E66" s="168"/>
      <c r="F66" s="168"/>
      <c r="G66" s="189"/>
      <c r="H66" s="130"/>
      <c r="I66" s="130"/>
    </row>
    <row r="67" spans="1:10" s="27" customFormat="1" x14ac:dyDescent="0.2">
      <c r="A67" s="188"/>
      <c r="B67" s="188"/>
      <c r="C67" s="189"/>
      <c r="D67" s="168"/>
      <c r="E67" s="168"/>
      <c r="F67" s="168"/>
      <c r="G67" s="189"/>
      <c r="H67" s="130"/>
      <c r="I67" s="130"/>
    </row>
    <row r="68" spans="1:10" s="27" customFormat="1" x14ac:dyDescent="0.2">
      <c r="A68" s="188"/>
      <c r="B68" s="188"/>
      <c r="C68" s="189"/>
      <c r="D68" s="168"/>
      <c r="E68" s="168"/>
      <c r="F68" s="168"/>
      <c r="G68" s="189"/>
      <c r="H68" s="130"/>
      <c r="I68" s="130"/>
    </row>
    <row r="69" spans="1:10" s="27" customFormat="1" ht="15" x14ac:dyDescent="0.25">
      <c r="A69" s="57" t="s">
        <v>20</v>
      </c>
      <c r="B69" s="98"/>
      <c r="C69" s="444" t="s">
        <v>209</v>
      </c>
      <c r="D69" s="75"/>
      <c r="E69" s="75"/>
      <c r="F69" s="482">
        <f>SUM(F70:G71)</f>
        <v>1200</v>
      </c>
      <c r="G69" s="483"/>
      <c r="H69" s="130"/>
      <c r="I69" s="130"/>
    </row>
    <row r="70" spans="1:10" s="27" customFormat="1" ht="15" x14ac:dyDescent="0.2">
      <c r="A70" s="99" t="s">
        <v>21</v>
      </c>
      <c r="B70" s="188"/>
      <c r="C70" s="45" t="s">
        <v>210</v>
      </c>
      <c r="D70" s="75"/>
      <c r="E70" s="75"/>
      <c r="F70" s="495">
        <v>600</v>
      </c>
      <c r="G70" s="496"/>
      <c r="H70" s="81"/>
      <c r="I70" s="130"/>
    </row>
    <row r="71" spans="1:10" s="27" customFormat="1" ht="31.5" customHeight="1" x14ac:dyDescent="0.2">
      <c r="A71" s="188"/>
      <c r="B71" s="188"/>
      <c r="C71" s="481" t="s">
        <v>211</v>
      </c>
      <c r="D71" s="481"/>
      <c r="E71" s="481"/>
      <c r="F71" s="495">
        <v>600</v>
      </c>
      <c r="G71" s="496"/>
      <c r="H71" s="81"/>
      <c r="I71" s="81"/>
      <c r="J71" s="30"/>
    </row>
    <row r="72" spans="1:10" s="27" customFormat="1" x14ac:dyDescent="0.2">
      <c r="A72" s="188"/>
      <c r="B72" s="188"/>
      <c r="C72" s="189"/>
      <c r="D72" s="168"/>
      <c r="E72" s="168"/>
      <c r="F72" s="168"/>
      <c r="G72" s="189"/>
      <c r="H72" s="81"/>
      <c r="I72" s="81"/>
      <c r="J72" s="30"/>
    </row>
    <row r="73" spans="1:10" s="27" customFormat="1" ht="16.5" customHeight="1" thickBot="1" x14ac:dyDescent="0.3">
      <c r="A73" s="113" t="s">
        <v>17</v>
      </c>
      <c r="B73" s="114"/>
      <c r="C73" s="115"/>
      <c r="D73" s="116"/>
      <c r="E73" s="116"/>
      <c r="F73" s="477">
        <f>SUM(F74:G75)</f>
        <v>1200</v>
      </c>
      <c r="G73" s="477"/>
      <c r="H73" s="220">
        <f>SUM(H74:H75)</f>
        <v>1200</v>
      </c>
      <c r="I73" s="220">
        <f>SUM(I74:I75)</f>
        <v>463</v>
      </c>
      <c r="J73" s="30"/>
    </row>
    <row r="74" spans="1:10" s="27" customFormat="1" ht="15.75" thickTop="1" x14ac:dyDescent="0.25">
      <c r="A74" s="117" t="s">
        <v>19</v>
      </c>
      <c r="B74" s="98"/>
      <c r="C74" s="57"/>
      <c r="D74" s="75"/>
      <c r="E74" s="75"/>
      <c r="F74" s="478">
        <v>600</v>
      </c>
      <c r="G74" s="479"/>
      <c r="H74" s="81">
        <v>600</v>
      </c>
      <c r="I74" s="81">
        <v>200</v>
      </c>
      <c r="J74" s="30"/>
    </row>
    <row r="75" spans="1:10" s="27" customFormat="1" ht="15" x14ac:dyDescent="0.25">
      <c r="A75" s="117" t="s">
        <v>19</v>
      </c>
      <c r="B75" s="98"/>
      <c r="C75" s="57"/>
      <c r="D75" s="75"/>
      <c r="E75" s="75"/>
      <c r="F75" s="478">
        <v>600</v>
      </c>
      <c r="G75" s="479"/>
      <c r="H75" s="81">
        <v>600</v>
      </c>
      <c r="I75" s="81">
        <v>263</v>
      </c>
      <c r="J75" s="30"/>
    </row>
    <row r="76" spans="1:10" s="27" customFormat="1" x14ac:dyDescent="0.2">
      <c r="A76" s="98"/>
      <c r="B76" s="98"/>
      <c r="C76" s="57"/>
      <c r="D76" s="75"/>
      <c r="E76" s="75"/>
      <c r="F76" s="75"/>
      <c r="G76" s="57"/>
      <c r="H76" s="81"/>
      <c r="I76" s="81"/>
      <c r="J76" s="30"/>
    </row>
    <row r="77" spans="1:10" x14ac:dyDescent="0.2">
      <c r="J77" s="30"/>
    </row>
    <row r="78" spans="1:10" x14ac:dyDescent="0.2">
      <c r="J78" s="30"/>
    </row>
    <row r="79" spans="1:10" x14ac:dyDescent="0.2">
      <c r="J79" s="30"/>
    </row>
    <row r="80" spans="1:10" x14ac:dyDescent="0.2">
      <c r="J80" s="30"/>
    </row>
    <row r="81" spans="10:10" x14ac:dyDescent="0.2">
      <c r="J81" s="30"/>
    </row>
    <row r="103" spans="5:5" x14ac:dyDescent="0.2">
      <c r="E103" s="3">
        <f>SUM('14'!H74)</f>
        <v>600</v>
      </c>
    </row>
  </sheetData>
  <mergeCells count="45">
    <mergeCell ref="C36:D36"/>
    <mergeCell ref="F59:G59"/>
    <mergeCell ref="F61:G61"/>
    <mergeCell ref="F62:G62"/>
    <mergeCell ref="F50:G50"/>
    <mergeCell ref="F52:G52"/>
    <mergeCell ref="F53:G53"/>
    <mergeCell ref="F56:G56"/>
    <mergeCell ref="F57:G57"/>
    <mergeCell ref="F40:G40"/>
    <mergeCell ref="F58:G58"/>
    <mergeCell ref="F36:G36"/>
    <mergeCell ref="F46:G46"/>
    <mergeCell ref="F47:G47"/>
    <mergeCell ref="F29:G29"/>
    <mergeCell ref="F24:G24"/>
    <mergeCell ref="F19:G19"/>
    <mergeCell ref="C34:D34"/>
    <mergeCell ref="F34:G34"/>
    <mergeCell ref="F28:G28"/>
    <mergeCell ref="C35:E35"/>
    <mergeCell ref="F1:G1"/>
    <mergeCell ref="A15:C15"/>
    <mergeCell ref="F45:G45"/>
    <mergeCell ref="F43:G43"/>
    <mergeCell ref="F27:G27"/>
    <mergeCell ref="F30:G30"/>
    <mergeCell ref="F38:G38"/>
    <mergeCell ref="F39:G39"/>
    <mergeCell ref="F35:G35"/>
    <mergeCell ref="F20:G20"/>
    <mergeCell ref="F21:G21"/>
    <mergeCell ref="F22:G22"/>
    <mergeCell ref="F23:G23"/>
    <mergeCell ref="F31:G31"/>
    <mergeCell ref="F26:G26"/>
    <mergeCell ref="F63:G63"/>
    <mergeCell ref="F64:G64"/>
    <mergeCell ref="C71:E71"/>
    <mergeCell ref="F75:G75"/>
    <mergeCell ref="F69:G69"/>
    <mergeCell ref="F70:G70"/>
    <mergeCell ref="F71:G71"/>
    <mergeCell ref="F73:G73"/>
    <mergeCell ref="F74:G74"/>
  </mergeCells>
  <pageMargins left="0.70866141732283472" right="0.70866141732283472" top="0.78740157480314965" bottom="0.78740157480314965" header="0.31496062992125984" footer="0.31496062992125984"/>
  <pageSetup paperSize="9" scale="70" firstPageNumber="67" orientation="portrait" useFirstPageNumber="1" r:id="rId1"/>
  <headerFooter>
    <oddFooter>&amp;L&amp;"-,Kurzíva"Zastupitelstvo Olomouckého kraje 16-12-2019
7. - Rozpočet Olomouckého kraje 2020 - návrh rozpočtu
Příloha č. 3b): dotační tituly&amp;R&amp;"-,Kurzíva"Strana &amp;P (Celkem 140)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56"/>
  <sheetViews>
    <sheetView view="pageBreakPreview" zoomScaleNormal="100" zoomScaleSheetLayoutView="100" workbookViewId="0">
      <selection activeCell="B65" sqref="B65"/>
    </sheetView>
  </sheetViews>
  <sheetFormatPr defaultRowHeight="14.25" x14ac:dyDescent="0.2"/>
  <cols>
    <col min="1" max="1" width="8.5703125" style="199" customWidth="1"/>
    <col min="2" max="2" width="9.140625" style="199"/>
    <col min="3" max="3" width="54.42578125" style="27" customWidth="1"/>
    <col min="4" max="6" width="14.140625" style="167" customWidth="1"/>
    <col min="7" max="7" width="8.28515625" style="27" customWidth="1"/>
    <col min="8" max="9" width="13.28515625" style="200" bestFit="1" customWidth="1"/>
    <col min="10" max="12" width="9.140625" style="27"/>
    <col min="13" max="13" width="13.28515625" style="27" customWidth="1"/>
    <col min="14" max="16384" width="9.140625" style="27"/>
  </cols>
  <sheetData>
    <row r="1" spans="1:9" s="30" customFormat="1" ht="23.25" x14ac:dyDescent="0.35">
      <c r="A1" s="97" t="s">
        <v>87</v>
      </c>
      <c r="B1" s="98"/>
      <c r="C1" s="57"/>
      <c r="D1" s="75"/>
      <c r="E1" s="75"/>
      <c r="F1" s="485" t="s">
        <v>42</v>
      </c>
      <c r="G1" s="485"/>
      <c r="H1" s="200"/>
      <c r="I1" s="200"/>
    </row>
    <row r="2" spans="1:9" s="30" customFormat="1" ht="8.25" customHeight="1" x14ac:dyDescent="0.2">
      <c r="A2" s="98"/>
      <c r="B2" s="98"/>
      <c r="C2" s="57"/>
      <c r="D2" s="75"/>
      <c r="E2" s="75"/>
      <c r="F2" s="75"/>
      <c r="G2" s="57"/>
      <c r="H2" s="200"/>
      <c r="I2" s="200"/>
    </row>
    <row r="3" spans="1:9" s="30" customFormat="1" x14ac:dyDescent="0.2">
      <c r="A3" s="99" t="s">
        <v>2</v>
      </c>
      <c r="B3" s="99" t="s">
        <v>92</v>
      </c>
      <c r="C3" s="57"/>
      <c r="D3" s="75"/>
      <c r="E3" s="75"/>
      <c r="F3" s="75"/>
      <c r="G3" s="57"/>
      <c r="H3" s="200"/>
      <c r="I3" s="200"/>
    </row>
    <row r="4" spans="1:9" s="30" customFormat="1" x14ac:dyDescent="0.2">
      <c r="A4" s="98"/>
      <c r="B4" s="99" t="s">
        <v>4</v>
      </c>
      <c r="C4" s="57"/>
      <c r="D4" s="75"/>
      <c r="E4" s="75"/>
      <c r="F4" s="75"/>
      <c r="G4" s="57"/>
      <c r="H4" s="200"/>
      <c r="I4" s="200"/>
    </row>
    <row r="5" spans="1:9" s="81" customFormat="1" ht="11.25" customHeight="1" thickBot="1" x14ac:dyDescent="0.25">
      <c r="A5" s="100"/>
      <c r="B5" s="100"/>
      <c r="C5" s="58"/>
      <c r="D5" s="101"/>
      <c r="E5" s="101"/>
      <c r="F5" s="101"/>
      <c r="G5" s="58" t="s">
        <v>5</v>
      </c>
      <c r="H5" s="200"/>
      <c r="I5" s="200"/>
    </row>
    <row r="6" spans="1:9" s="130" customFormat="1" ht="39" customHeight="1" thickTop="1" thickBot="1" x14ac:dyDescent="0.25">
      <c r="A6" s="102" t="s">
        <v>6</v>
      </c>
      <c r="B6" s="103" t="s">
        <v>7</v>
      </c>
      <c r="C6" s="104" t="s">
        <v>8</v>
      </c>
      <c r="D6" s="77" t="s">
        <v>155</v>
      </c>
      <c r="E6" s="77" t="s">
        <v>172</v>
      </c>
      <c r="F6" s="77" t="s">
        <v>157</v>
      </c>
      <c r="G6" s="31" t="s">
        <v>9</v>
      </c>
      <c r="H6" s="200"/>
      <c r="I6" s="200"/>
    </row>
    <row r="7" spans="1:9" s="191" customFormat="1" thickTop="1" thickBot="1" x14ac:dyDescent="0.25">
      <c r="A7" s="105">
        <v>1</v>
      </c>
      <c r="B7" s="106">
        <v>2</v>
      </c>
      <c r="C7" s="106">
        <v>3</v>
      </c>
      <c r="D7" s="184">
        <v>4</v>
      </c>
      <c r="E7" s="184">
        <v>5</v>
      </c>
      <c r="F7" s="184">
        <v>6</v>
      </c>
      <c r="G7" s="240" t="s">
        <v>153</v>
      </c>
      <c r="H7" s="201"/>
      <c r="I7" s="201"/>
    </row>
    <row r="8" spans="1:9" s="191" customFormat="1" ht="28.5" customHeight="1" thickTop="1" x14ac:dyDescent="0.2">
      <c r="A8" s="107">
        <v>2143</v>
      </c>
      <c r="B8" s="108">
        <v>53</v>
      </c>
      <c r="C8" s="109" t="s">
        <v>11</v>
      </c>
      <c r="D8" s="13">
        <f>SUM(H23)</f>
        <v>8800</v>
      </c>
      <c r="E8" s="13">
        <f>SUM(I23)</f>
        <v>8800</v>
      </c>
      <c r="F8" s="13">
        <f>SUM(F23)</f>
        <v>10200</v>
      </c>
      <c r="G8" s="59">
        <f t="shared" ref="G8:G13" si="0">F8/D8*100</f>
        <v>115.90909090909092</v>
      </c>
      <c r="H8" s="251"/>
      <c r="I8" s="251"/>
    </row>
    <row r="9" spans="1:9" s="191" customFormat="1" ht="14.25" customHeight="1" x14ac:dyDescent="0.2">
      <c r="A9" s="107">
        <v>2143</v>
      </c>
      <c r="B9" s="108">
        <v>52</v>
      </c>
      <c r="C9" s="68" t="s">
        <v>10</v>
      </c>
      <c r="D9" s="13">
        <f>SUM(H29)</f>
        <v>800</v>
      </c>
      <c r="E9" s="13">
        <f>SUM(I29)</f>
        <v>800</v>
      </c>
      <c r="F9" s="13">
        <f>SUM(F29)</f>
        <v>1000</v>
      </c>
      <c r="G9" s="59">
        <f t="shared" si="0"/>
        <v>125</v>
      </c>
      <c r="H9" s="251"/>
      <c r="I9" s="251"/>
    </row>
    <row r="10" spans="1:9" s="191" customFormat="1" ht="27.75" customHeight="1" x14ac:dyDescent="0.2">
      <c r="A10" s="185">
        <v>5512</v>
      </c>
      <c r="B10" s="186">
        <v>53</v>
      </c>
      <c r="C10" s="109" t="s">
        <v>11</v>
      </c>
      <c r="D10" s="19">
        <f>SUM(H38)</f>
        <v>7075</v>
      </c>
      <c r="E10" s="13">
        <f>SUM(I38)</f>
        <v>9475</v>
      </c>
      <c r="F10" s="13">
        <f>SUM(F38)</f>
        <v>10000</v>
      </c>
      <c r="G10" s="59">
        <f t="shared" si="0"/>
        <v>141.34275618374559</v>
      </c>
      <c r="H10" s="201"/>
      <c r="I10" s="251"/>
    </row>
    <row r="11" spans="1:9" s="319" customFormat="1" ht="14.25" customHeight="1" x14ac:dyDescent="0.2">
      <c r="A11" s="107">
        <v>5512</v>
      </c>
      <c r="B11" s="108">
        <v>63</v>
      </c>
      <c r="C11" s="68" t="s">
        <v>29</v>
      </c>
      <c r="D11" s="13">
        <f>SUM(H42)</f>
        <v>3800</v>
      </c>
      <c r="E11" s="13">
        <f>SUM(I42)</f>
        <v>3700</v>
      </c>
      <c r="F11" s="13">
        <f>SUM(F42)</f>
        <v>4000</v>
      </c>
      <c r="G11" s="59">
        <f t="shared" si="0"/>
        <v>105.26315789473684</v>
      </c>
      <c r="H11" s="201"/>
      <c r="I11" s="201"/>
    </row>
    <row r="12" spans="1:9" s="191" customFormat="1" ht="14.25" customHeight="1" thickBot="1" x14ac:dyDescent="0.25">
      <c r="A12" s="185">
        <v>5512</v>
      </c>
      <c r="B12" s="186">
        <v>52</v>
      </c>
      <c r="C12" s="68" t="s">
        <v>10</v>
      </c>
      <c r="D12" s="19">
        <f>SUM(H51)</f>
        <v>4000</v>
      </c>
      <c r="E12" s="13">
        <f>SUM(I51)</f>
        <v>4000</v>
      </c>
      <c r="F12" s="13">
        <f>SUM(F51)</f>
        <v>4000</v>
      </c>
      <c r="G12" s="59">
        <f t="shared" si="0"/>
        <v>100</v>
      </c>
      <c r="H12" s="201"/>
      <c r="I12" s="251"/>
    </row>
    <row r="13" spans="1:9" s="192" customFormat="1" ht="22.5" customHeight="1" thickTop="1" thickBot="1" x14ac:dyDescent="0.3">
      <c r="A13" s="467" t="s">
        <v>12</v>
      </c>
      <c r="B13" s="468"/>
      <c r="C13" s="469"/>
      <c r="D13" s="29">
        <f>SUM(D8:D12)</f>
        <v>24475</v>
      </c>
      <c r="E13" s="29">
        <f t="shared" ref="E13:F13" si="1">SUM(E8:E12)</f>
        <v>26775</v>
      </c>
      <c r="F13" s="29">
        <f t="shared" si="1"/>
        <v>29200</v>
      </c>
      <c r="G13" s="32">
        <f t="shared" si="0"/>
        <v>119.30541368743617</v>
      </c>
      <c r="H13" s="202"/>
      <c r="I13" s="202"/>
    </row>
    <row r="14" spans="1:9" ht="15" thickTop="1" x14ac:dyDescent="0.2">
      <c r="A14" s="57"/>
      <c r="B14" s="57"/>
      <c r="C14" s="57"/>
      <c r="D14" s="57"/>
      <c r="E14" s="75"/>
      <c r="F14" s="57"/>
      <c r="G14" s="57"/>
    </row>
    <row r="15" spans="1:9" ht="15" x14ac:dyDescent="0.25">
      <c r="A15" s="111" t="s">
        <v>13</v>
      </c>
      <c r="B15" s="187"/>
      <c r="C15" s="187"/>
      <c r="D15" s="187"/>
      <c r="E15" s="187"/>
      <c r="F15" s="187"/>
      <c r="G15" s="187"/>
    </row>
    <row r="16" spans="1:9" ht="15" x14ac:dyDescent="0.25">
      <c r="A16" s="57" t="s">
        <v>20</v>
      </c>
      <c r="B16" s="98"/>
      <c r="C16" s="131" t="s">
        <v>183</v>
      </c>
      <c r="D16" s="75"/>
      <c r="E16" s="75"/>
      <c r="F16" s="482">
        <f>SUM(F17:G21)</f>
        <v>11200</v>
      </c>
      <c r="G16" s="483"/>
      <c r="I16" s="250"/>
    </row>
    <row r="17" spans="1:11" ht="15" x14ac:dyDescent="0.25">
      <c r="A17" s="99" t="s">
        <v>21</v>
      </c>
      <c r="B17" s="98"/>
      <c r="C17" s="45" t="s">
        <v>173</v>
      </c>
      <c r="D17" s="75"/>
      <c r="E17" s="75"/>
      <c r="F17" s="489">
        <v>1500</v>
      </c>
      <c r="G17" s="490"/>
      <c r="I17" s="250"/>
    </row>
    <row r="18" spans="1:11" ht="15" x14ac:dyDescent="0.25">
      <c r="A18" s="190"/>
      <c r="B18" s="188"/>
      <c r="C18" s="45" t="s">
        <v>174</v>
      </c>
      <c r="D18" s="75"/>
      <c r="E18" s="75"/>
      <c r="F18" s="489">
        <v>800</v>
      </c>
      <c r="G18" s="490"/>
      <c r="H18" s="250"/>
      <c r="I18" s="250"/>
    </row>
    <row r="19" spans="1:11" ht="30" customHeight="1" x14ac:dyDescent="0.25">
      <c r="A19" s="190"/>
      <c r="B19" s="188"/>
      <c r="C19" s="481" t="s">
        <v>175</v>
      </c>
      <c r="D19" s="481"/>
      <c r="E19" s="481"/>
      <c r="F19" s="489">
        <f>SUM(F26)</f>
        <v>800</v>
      </c>
      <c r="G19" s="490"/>
      <c r="H19" s="250"/>
      <c r="I19" s="250"/>
    </row>
    <row r="20" spans="1:11" ht="12.75" customHeight="1" x14ac:dyDescent="0.25">
      <c r="A20" s="190"/>
      <c r="B20" s="188"/>
      <c r="C20" s="481" t="s">
        <v>176</v>
      </c>
      <c r="D20" s="481"/>
      <c r="E20" s="481"/>
      <c r="F20" s="489">
        <v>7100</v>
      </c>
      <c r="G20" s="490"/>
      <c r="H20" s="250"/>
      <c r="I20" s="250"/>
    </row>
    <row r="21" spans="1:11" ht="18" customHeight="1" x14ac:dyDescent="0.25">
      <c r="A21" s="194"/>
      <c r="B21" s="194"/>
      <c r="C21" s="481" t="s">
        <v>177</v>
      </c>
      <c r="D21" s="481"/>
      <c r="E21" s="481"/>
      <c r="F21" s="489">
        <v>1000</v>
      </c>
      <c r="G21" s="490"/>
      <c r="J21" s="30"/>
      <c r="K21" s="30"/>
    </row>
    <row r="22" spans="1:11" x14ac:dyDescent="0.2">
      <c r="A22" s="194"/>
      <c r="B22" s="194"/>
      <c r="C22" s="194"/>
      <c r="D22" s="194"/>
      <c r="E22" s="194"/>
      <c r="F22" s="194"/>
      <c r="G22" s="194"/>
      <c r="J22" s="30"/>
      <c r="K22" s="30"/>
    </row>
    <row r="23" spans="1:11" ht="30.75" customHeight="1" thickBot="1" x14ac:dyDescent="0.3">
      <c r="A23" s="475" t="s">
        <v>44</v>
      </c>
      <c r="B23" s="476"/>
      <c r="C23" s="476"/>
      <c r="D23" s="476"/>
      <c r="E23" s="476"/>
      <c r="F23" s="477">
        <f>SUM(F24:G27)</f>
        <v>10200</v>
      </c>
      <c r="G23" s="477"/>
      <c r="H23" s="203">
        <f>SUM(H24:H27)</f>
        <v>8800</v>
      </c>
      <c r="I23" s="203">
        <f>SUM(I24:I27)</f>
        <v>8800</v>
      </c>
      <c r="J23" s="30"/>
      <c r="K23" s="30"/>
    </row>
    <row r="24" spans="1:11" ht="14.25" customHeight="1" thickTop="1" x14ac:dyDescent="0.25">
      <c r="A24" s="117" t="s">
        <v>41</v>
      </c>
      <c r="B24" s="98"/>
      <c r="C24" s="57"/>
      <c r="D24" s="75"/>
      <c r="E24" s="75"/>
      <c r="F24" s="478">
        <v>1500</v>
      </c>
      <c r="G24" s="479"/>
      <c r="H24" s="200">
        <v>1200</v>
      </c>
      <c r="I24" s="200">
        <v>1200</v>
      </c>
      <c r="J24" s="30"/>
      <c r="K24" s="30"/>
    </row>
    <row r="25" spans="1:11" ht="14.25" customHeight="1" x14ac:dyDescent="0.25">
      <c r="A25" s="117" t="s">
        <v>41</v>
      </c>
      <c r="B25" s="98"/>
      <c r="C25" s="57"/>
      <c r="D25" s="75"/>
      <c r="E25" s="75"/>
      <c r="F25" s="478">
        <v>800</v>
      </c>
      <c r="G25" s="479"/>
      <c r="H25" s="200">
        <v>800</v>
      </c>
      <c r="I25" s="200">
        <v>800</v>
      </c>
      <c r="J25" s="30"/>
      <c r="K25" s="30"/>
    </row>
    <row r="26" spans="1:11" ht="14.25" customHeight="1" x14ac:dyDescent="0.25">
      <c r="A26" s="117" t="s">
        <v>41</v>
      </c>
      <c r="B26" s="98"/>
      <c r="C26" s="57"/>
      <c r="D26" s="75"/>
      <c r="E26" s="75"/>
      <c r="F26" s="478">
        <v>800</v>
      </c>
      <c r="G26" s="479"/>
      <c r="H26" s="200">
        <v>800</v>
      </c>
      <c r="I26" s="200">
        <v>800</v>
      </c>
      <c r="J26" s="30"/>
      <c r="K26" s="30"/>
    </row>
    <row r="27" spans="1:11" ht="14.25" customHeight="1" x14ac:dyDescent="0.25">
      <c r="A27" s="117" t="s">
        <v>41</v>
      </c>
      <c r="B27" s="98"/>
      <c r="C27" s="57"/>
      <c r="D27" s="75"/>
      <c r="E27" s="75"/>
      <c r="F27" s="478">
        <v>7100</v>
      </c>
      <c r="G27" s="479"/>
      <c r="H27" s="200">
        <v>6000</v>
      </c>
      <c r="I27" s="200">
        <v>6000</v>
      </c>
      <c r="J27" s="30"/>
      <c r="K27" s="30"/>
    </row>
    <row r="28" spans="1:11" ht="14.25" customHeight="1" x14ac:dyDescent="0.25">
      <c r="A28" s="195"/>
      <c r="B28" s="188"/>
      <c r="C28" s="189"/>
      <c r="D28" s="168"/>
      <c r="E28" s="168"/>
      <c r="F28" s="292"/>
      <c r="G28" s="293"/>
      <c r="J28" s="30"/>
      <c r="K28" s="30"/>
    </row>
    <row r="29" spans="1:11" ht="17.25" customHeight="1" thickBot="1" x14ac:dyDescent="0.3">
      <c r="A29" s="113" t="s">
        <v>43</v>
      </c>
      <c r="B29" s="114"/>
      <c r="C29" s="115"/>
      <c r="D29" s="116"/>
      <c r="E29" s="116"/>
      <c r="F29" s="477">
        <f>SUM(F30)</f>
        <v>1000</v>
      </c>
      <c r="G29" s="477"/>
      <c r="H29" s="203">
        <v>800</v>
      </c>
      <c r="I29" s="203">
        <v>800</v>
      </c>
      <c r="J29" s="30"/>
      <c r="K29" s="30"/>
    </row>
    <row r="30" spans="1:11" s="189" customFormat="1" ht="15" customHeight="1" thickTop="1" x14ac:dyDescent="0.25">
      <c r="A30" s="117" t="s">
        <v>19</v>
      </c>
      <c r="B30" s="118"/>
      <c r="C30" s="45"/>
      <c r="D30" s="119"/>
      <c r="E30" s="119"/>
      <c r="F30" s="478">
        <v>1000</v>
      </c>
      <c r="G30" s="479"/>
      <c r="H30" s="101"/>
      <c r="I30" s="101"/>
      <c r="J30" s="57"/>
      <c r="K30" s="57"/>
    </row>
    <row r="31" spans="1:11" x14ac:dyDescent="0.2">
      <c r="A31" s="194"/>
      <c r="B31" s="194"/>
      <c r="C31" s="194"/>
      <c r="D31" s="194"/>
      <c r="E31" s="194"/>
      <c r="F31" s="194"/>
      <c r="G31" s="194"/>
      <c r="J31" s="30"/>
      <c r="K31" s="30"/>
    </row>
    <row r="32" spans="1:11" ht="15" x14ac:dyDescent="0.25">
      <c r="A32" s="57" t="s">
        <v>20</v>
      </c>
      <c r="B32" s="188"/>
      <c r="C32" s="112" t="s">
        <v>178</v>
      </c>
      <c r="D32" s="75"/>
      <c r="E32" s="75"/>
      <c r="F32" s="482">
        <f>SUM(F33:G37)</f>
        <v>14000</v>
      </c>
      <c r="G32" s="483"/>
      <c r="J32" s="30"/>
      <c r="K32" s="30"/>
    </row>
    <row r="33" spans="1:10" ht="15" x14ac:dyDescent="0.25">
      <c r="A33" s="99" t="s">
        <v>21</v>
      </c>
      <c r="B33" s="188"/>
      <c r="C33" s="481" t="s">
        <v>179</v>
      </c>
      <c r="D33" s="481"/>
      <c r="E33" s="481"/>
      <c r="F33" s="489"/>
      <c r="G33" s="490"/>
      <c r="H33" s="250"/>
      <c r="I33" s="250"/>
    </row>
    <row r="34" spans="1:10" ht="15" x14ac:dyDescent="0.25">
      <c r="A34" s="190"/>
      <c r="B34" s="188"/>
      <c r="C34" s="481"/>
      <c r="D34" s="481"/>
      <c r="E34" s="481"/>
      <c r="F34" s="489">
        <v>9500</v>
      </c>
      <c r="G34" s="490"/>
      <c r="H34" s="250"/>
      <c r="I34" s="250"/>
    </row>
    <row r="35" spans="1:10" ht="30" customHeight="1" x14ac:dyDescent="0.25">
      <c r="A35" s="197"/>
      <c r="B35" s="198"/>
      <c r="C35" s="493" t="s">
        <v>180</v>
      </c>
      <c r="D35" s="493"/>
      <c r="E35" s="493"/>
      <c r="F35" s="489">
        <v>4000</v>
      </c>
      <c r="G35" s="490"/>
      <c r="H35" s="250"/>
      <c r="I35" s="250"/>
    </row>
    <row r="36" spans="1:10" ht="27.75" customHeight="1" x14ac:dyDescent="0.25">
      <c r="A36" s="197"/>
      <c r="B36" s="198"/>
      <c r="C36" s="493" t="s">
        <v>181</v>
      </c>
      <c r="D36" s="493"/>
      <c r="E36" s="493"/>
      <c r="F36" s="489">
        <v>500</v>
      </c>
      <c r="G36" s="490"/>
      <c r="H36" s="250"/>
      <c r="I36" s="250"/>
    </row>
    <row r="37" spans="1:10" ht="15" x14ac:dyDescent="0.25">
      <c r="A37" s="197"/>
      <c r="B37" s="198"/>
      <c r="C37" s="198"/>
      <c r="D37" s="198"/>
      <c r="E37" s="198"/>
      <c r="F37" s="120"/>
      <c r="G37" s="120"/>
    </row>
    <row r="38" spans="1:10" ht="31.5" customHeight="1" thickBot="1" x14ac:dyDescent="0.3">
      <c r="A38" s="475" t="s">
        <v>40</v>
      </c>
      <c r="B38" s="475"/>
      <c r="C38" s="475"/>
      <c r="D38" s="475"/>
      <c r="E38" s="475"/>
      <c r="F38" s="477">
        <f>SUM(F39:G40)</f>
        <v>10000</v>
      </c>
      <c r="G38" s="477"/>
      <c r="H38" s="203">
        <f>SUM(H39:H40)</f>
        <v>7075</v>
      </c>
      <c r="I38" s="203">
        <f>SUM(I39:I40)</f>
        <v>9475</v>
      </c>
    </row>
    <row r="39" spans="1:10" ht="15.75" customHeight="1" thickTop="1" x14ac:dyDescent="0.25">
      <c r="A39" s="117" t="s">
        <v>41</v>
      </c>
      <c r="B39" s="98"/>
      <c r="C39" s="57"/>
      <c r="D39" s="75"/>
      <c r="E39" s="75"/>
      <c r="F39" s="478">
        <v>9500</v>
      </c>
      <c r="G39" s="479"/>
      <c r="H39" s="200">
        <v>7075</v>
      </c>
      <c r="I39" s="200">
        <v>9475</v>
      </c>
    </row>
    <row r="40" spans="1:10" ht="15.75" customHeight="1" x14ac:dyDescent="0.25">
      <c r="A40" s="117" t="s">
        <v>41</v>
      </c>
      <c r="B40" s="98"/>
      <c r="C40" s="57"/>
      <c r="D40" s="75"/>
      <c r="E40" s="75"/>
      <c r="F40" s="478">
        <v>500</v>
      </c>
      <c r="G40" s="479"/>
      <c r="H40" s="200">
        <v>0</v>
      </c>
      <c r="I40" s="200">
        <v>0</v>
      </c>
    </row>
    <row r="41" spans="1:10" ht="15.75" customHeight="1" x14ac:dyDescent="0.25">
      <c r="A41" s="117"/>
      <c r="B41" s="98"/>
      <c r="C41" s="57"/>
      <c r="D41" s="75"/>
      <c r="E41" s="75"/>
      <c r="F41" s="287"/>
      <c r="G41" s="288"/>
      <c r="H41" s="250"/>
      <c r="I41" s="250"/>
    </row>
    <row r="42" spans="1:10" ht="21" customHeight="1" thickBot="1" x14ac:dyDescent="0.3">
      <c r="A42" s="475" t="s">
        <v>83</v>
      </c>
      <c r="B42" s="475"/>
      <c r="C42" s="475"/>
      <c r="D42" s="475"/>
      <c r="E42" s="475"/>
      <c r="F42" s="477">
        <f>SUM(F43:G43)</f>
        <v>4000</v>
      </c>
      <c r="G42" s="477"/>
      <c r="H42" s="203">
        <v>3800</v>
      </c>
      <c r="I42" s="203">
        <v>3700</v>
      </c>
      <c r="J42" s="30"/>
    </row>
    <row r="43" spans="1:10" ht="15.75" customHeight="1" thickTop="1" x14ac:dyDescent="0.25">
      <c r="A43" s="117" t="s">
        <v>41</v>
      </c>
      <c r="B43" s="98"/>
      <c r="C43" s="57"/>
      <c r="D43" s="75"/>
      <c r="E43" s="75"/>
      <c r="F43" s="478">
        <v>4000</v>
      </c>
      <c r="G43" s="479"/>
      <c r="J43" s="30"/>
    </row>
    <row r="44" spans="1:10" ht="15.75" customHeight="1" x14ac:dyDescent="0.25">
      <c r="A44" s="195"/>
      <c r="B44" s="188"/>
      <c r="C44" s="189"/>
      <c r="D44" s="168"/>
      <c r="E44" s="168"/>
      <c r="F44" s="292"/>
      <c r="G44" s="293"/>
      <c r="H44" s="250"/>
      <c r="I44" s="250"/>
    </row>
    <row r="45" spans="1:10" x14ac:dyDescent="0.2">
      <c r="A45" s="57" t="s">
        <v>20</v>
      </c>
      <c r="B45" s="98"/>
      <c r="C45" s="486" t="s">
        <v>182</v>
      </c>
      <c r="D45" s="486"/>
      <c r="E45" s="486"/>
      <c r="F45" s="57"/>
      <c r="G45" s="57"/>
      <c r="I45" s="250"/>
    </row>
    <row r="46" spans="1:10" ht="15" x14ac:dyDescent="0.25">
      <c r="A46" s="99" t="s">
        <v>21</v>
      </c>
      <c r="B46" s="98"/>
      <c r="C46" s="486"/>
      <c r="D46" s="486"/>
      <c r="E46" s="486"/>
      <c r="F46" s="482">
        <f>SUM(F48:G49)</f>
        <v>4000</v>
      </c>
      <c r="G46" s="483"/>
      <c r="I46" s="250"/>
    </row>
    <row r="47" spans="1:10" ht="15" x14ac:dyDescent="0.25">
      <c r="A47" s="117"/>
      <c r="B47" s="98"/>
      <c r="C47" s="481" t="s">
        <v>184</v>
      </c>
      <c r="D47" s="481"/>
      <c r="E47" s="481"/>
      <c r="F47" s="489"/>
      <c r="G47" s="490"/>
      <c r="I47" s="250"/>
    </row>
    <row r="48" spans="1:10" ht="15" x14ac:dyDescent="0.25">
      <c r="A48" s="117"/>
      <c r="B48" s="98"/>
      <c r="C48" s="481"/>
      <c r="D48" s="481"/>
      <c r="E48" s="481"/>
      <c r="F48" s="489">
        <v>2200</v>
      </c>
      <c r="G48" s="490"/>
      <c r="I48" s="250"/>
    </row>
    <row r="49" spans="1:9" ht="28.5" customHeight="1" x14ac:dyDescent="0.25">
      <c r="A49" s="117"/>
      <c r="B49" s="98"/>
      <c r="C49" s="500" t="s">
        <v>185</v>
      </c>
      <c r="D49" s="500"/>
      <c r="E49" s="500"/>
      <c r="F49" s="489">
        <v>1800</v>
      </c>
      <c r="G49" s="490"/>
      <c r="I49" s="250"/>
    </row>
    <row r="50" spans="1:9" ht="15" x14ac:dyDescent="0.25">
      <c r="A50" s="117"/>
      <c r="B50" s="98"/>
      <c r="C50" s="291"/>
      <c r="D50" s="291"/>
      <c r="E50" s="291"/>
      <c r="F50" s="289"/>
      <c r="G50" s="290"/>
      <c r="I50" s="250"/>
    </row>
    <row r="51" spans="1:9" ht="17.25" customHeight="1" thickBot="1" x14ac:dyDescent="0.3">
      <c r="A51" s="113" t="s">
        <v>39</v>
      </c>
      <c r="B51" s="281"/>
      <c r="C51" s="282"/>
      <c r="D51" s="253"/>
      <c r="E51" s="253"/>
      <c r="F51" s="477">
        <f>SUM(F52:G53)</f>
        <v>4000</v>
      </c>
      <c r="G51" s="477"/>
      <c r="H51" s="203">
        <f>SUM(H52:H53)</f>
        <v>4000</v>
      </c>
      <c r="I51" s="203">
        <f>SUM(I52:I53)</f>
        <v>4000</v>
      </c>
    </row>
    <row r="52" spans="1:9" ht="15.75" thickTop="1" x14ac:dyDescent="0.25">
      <c r="A52" s="117" t="s">
        <v>15</v>
      </c>
      <c r="B52" s="188"/>
      <c r="C52" s="189"/>
      <c r="D52" s="168"/>
      <c r="E52" s="168"/>
      <c r="F52" s="478">
        <v>2200</v>
      </c>
      <c r="G52" s="479"/>
      <c r="H52" s="200">
        <v>2300</v>
      </c>
      <c r="I52" s="200">
        <v>2300</v>
      </c>
    </row>
    <row r="53" spans="1:9" ht="15" x14ac:dyDescent="0.25">
      <c r="A53" s="117" t="s">
        <v>15</v>
      </c>
      <c r="B53" s="188"/>
      <c r="C53" s="189"/>
      <c r="D53" s="168"/>
      <c r="E53" s="168"/>
      <c r="F53" s="478">
        <v>1800</v>
      </c>
      <c r="G53" s="479"/>
      <c r="H53" s="200">
        <v>1700</v>
      </c>
      <c r="I53" s="200">
        <v>1700</v>
      </c>
    </row>
    <row r="54" spans="1:9" x14ac:dyDescent="0.2">
      <c r="A54" s="188"/>
      <c r="B54" s="188"/>
      <c r="C54" s="189"/>
      <c r="D54" s="168"/>
      <c r="E54" s="168"/>
      <c r="F54" s="75"/>
      <c r="G54" s="57"/>
    </row>
    <row r="55" spans="1:9" x14ac:dyDescent="0.2">
      <c r="F55" s="95"/>
      <c r="G55" s="30"/>
    </row>
    <row r="56" spans="1:9" x14ac:dyDescent="0.2">
      <c r="H56" s="250"/>
      <c r="I56" s="250"/>
    </row>
  </sheetData>
  <mergeCells count="44">
    <mergeCell ref="F40:G40"/>
    <mergeCell ref="F53:G53"/>
    <mergeCell ref="C19:E19"/>
    <mergeCell ref="F17:G17"/>
    <mergeCell ref="F1:G1"/>
    <mergeCell ref="F16:G16"/>
    <mergeCell ref="F18:G18"/>
    <mergeCell ref="A13:C13"/>
    <mergeCell ref="C20:E20"/>
    <mergeCell ref="F25:G25"/>
    <mergeCell ref="F21:G21"/>
    <mergeCell ref="A23:E23"/>
    <mergeCell ref="F23:G23"/>
    <mergeCell ref="F24:G24"/>
    <mergeCell ref="C21:E21"/>
    <mergeCell ref="F29:G29"/>
    <mergeCell ref="F30:G30"/>
    <mergeCell ref="F27:G27"/>
    <mergeCell ref="F26:G26"/>
    <mergeCell ref="F19:G19"/>
    <mergeCell ref="F20:G20"/>
    <mergeCell ref="A38:E38"/>
    <mergeCell ref="F38:G38"/>
    <mergeCell ref="C36:E36"/>
    <mergeCell ref="F36:G36"/>
    <mergeCell ref="F39:G39"/>
    <mergeCell ref="F32:G32"/>
    <mergeCell ref="C33:E34"/>
    <mergeCell ref="F33:G33"/>
    <mergeCell ref="F34:G34"/>
    <mergeCell ref="C35:E35"/>
    <mergeCell ref="F35:G35"/>
    <mergeCell ref="F51:G51"/>
    <mergeCell ref="F52:G52"/>
    <mergeCell ref="A42:E42"/>
    <mergeCell ref="F42:G42"/>
    <mergeCell ref="F43:G43"/>
    <mergeCell ref="C47:E48"/>
    <mergeCell ref="F47:G47"/>
    <mergeCell ref="F48:G48"/>
    <mergeCell ref="F49:G49"/>
    <mergeCell ref="C45:E46"/>
    <mergeCell ref="F46:G46"/>
    <mergeCell ref="C49:E49"/>
  </mergeCells>
  <pageMargins left="0.70866141732283472" right="0.70866141732283472" top="0.78740157480314965" bottom="0.78740157480314965" header="0.31496062992125984" footer="0.31496062992125984"/>
  <pageSetup paperSize="9" scale="71" firstPageNumber="69" orientation="portrait" useFirstPageNumber="1" r:id="rId1"/>
  <headerFooter>
    <oddFooter>&amp;L&amp;"-,Kurzíva"Zastupitelstvo Olomouckého kraje 16-12-2019
7. - Rozpočet Olomouckého kraje 2020 - návrh rozpočtu
Příloha č. 3b): dotační tituly&amp;R&amp;"-,Kurzíva"Strana &amp;P (Celkem 140)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11</vt:i4>
      </vt:variant>
    </vt:vector>
  </HeadingPairs>
  <TitlesOfParts>
    <vt:vector size="22" baseType="lpstr">
      <vt:lpstr>rekapitulace</vt:lpstr>
      <vt:lpstr>08</vt:lpstr>
      <vt:lpstr>09</vt:lpstr>
      <vt:lpstr>10</vt:lpstr>
      <vt:lpstr>11</vt:lpstr>
      <vt:lpstr>12</vt:lpstr>
      <vt:lpstr>13</vt:lpstr>
      <vt:lpstr>14</vt:lpstr>
      <vt:lpstr>18</vt:lpstr>
      <vt:lpstr>07 - ID</vt:lpstr>
      <vt:lpstr>IŽ</vt:lpstr>
      <vt:lpstr>rekapitulace!Názvy_tisku</vt:lpstr>
      <vt:lpstr>'07 - ID'!Oblast_tisku</vt:lpstr>
      <vt:lpstr>'08'!Oblast_tisku</vt:lpstr>
      <vt:lpstr>'09'!Oblast_tisku</vt:lpstr>
      <vt:lpstr>'10'!Oblast_tisku</vt:lpstr>
      <vt:lpstr>'11'!Oblast_tisku</vt:lpstr>
      <vt:lpstr>'12'!Oblast_tisku</vt:lpstr>
      <vt:lpstr>'13'!Oblast_tisku</vt:lpstr>
      <vt:lpstr>'14'!Oblast_tisku</vt:lpstr>
      <vt:lpstr>'18'!Oblast_tisku</vt:lpstr>
      <vt:lpstr>rekapitulace!Oblast_tisku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2019-11-20T06:48:10Z</cp:lastPrinted>
  <dcterms:created xsi:type="dcterms:W3CDTF">2016-08-05T10:30:27Z</dcterms:created>
  <dcterms:modified xsi:type="dcterms:W3CDTF">2019-11-25T13:20:20Z</dcterms:modified>
</cp:coreProperties>
</file>