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0\ZOK 16.12.2019\"/>
    </mc:Choice>
  </mc:AlternateContent>
  <bookViews>
    <workbookView xWindow="0" yWindow="0" windowWidth="20490" windowHeight="7545" firstSheet="6" activeTab="11"/>
  </bookViews>
  <sheets>
    <sheet name="Souhrn" sheetId="22" r:id="rId1"/>
    <sheet name="školství - ORJ 17" sheetId="13" r:id="rId2"/>
    <sheet name="sociální - ORJ 17" sheetId="14" r:id="rId3"/>
    <sheet name="doprava - ORJ 17" sheetId="11" r:id="rId4"/>
    <sheet name="SSOK - ORJ 12 " sheetId="18" r:id="rId5"/>
    <sheet name="kultura - ORJ 17" sheetId="17" r:id="rId6"/>
    <sheet name="kultura - ORJ 19" sheetId="19" r:id="rId7"/>
    <sheet name="zdravotnictí - ORJ 17" sheetId="16" r:id="rId8"/>
    <sheet name="zdravotnictví - SMN - ORJ 17 " sheetId="8" r:id="rId9"/>
    <sheet name="zdravotnictví - ORJ 19" sheetId="21" r:id="rId10"/>
    <sheet name="krizov. řízení - ORJ 17" sheetId="24" r:id="rId11"/>
    <sheet name="OIT - ORJ 06 " sheetId="23" r:id="rId12"/>
  </sheets>
  <definedNames>
    <definedName name="_xlnm._FilterDatabase" localSheetId="3" hidden="1">'doprava - ORJ 17'!$B$1:$B$57</definedName>
    <definedName name="_xlnm._FilterDatabase" localSheetId="10" hidden="1">'krizov. řízení - ORJ 17'!$A$8:$T$17</definedName>
    <definedName name="_xlnm._FilterDatabase" localSheetId="5" hidden="1">'kultura - ORJ 17'!$A$8:$T$17</definedName>
    <definedName name="_xlnm._FilterDatabase" localSheetId="6" hidden="1">'kultura - ORJ 19'!$B$1:$B$32</definedName>
    <definedName name="_xlnm._FilterDatabase" localSheetId="11" hidden="1">'OIT - ORJ 06 '!$B$1:$B$36</definedName>
    <definedName name="_xlnm._FilterDatabase" localSheetId="2" hidden="1">'sociální - ORJ 17'!$C$1:$C$79</definedName>
    <definedName name="_xlnm._FilterDatabase" localSheetId="4" hidden="1">'SSOK - ORJ 12 '!$B$1:$B$36</definedName>
    <definedName name="_xlnm._FilterDatabase" localSheetId="1" hidden="1">'školství - ORJ 17'!$B$1:$B$114</definedName>
    <definedName name="_xlnm._FilterDatabase" localSheetId="7" hidden="1">'zdravotnictí - ORJ 17'!$B$1:$B$44</definedName>
    <definedName name="_xlnm._FilterDatabase" localSheetId="8" hidden="1">'zdravotnictví - SMN - ORJ 17 '!$B$1:$B$37</definedName>
    <definedName name="_xlnm.Print_Titles" localSheetId="3">'doprava - ORJ 17'!$1:$7</definedName>
    <definedName name="_xlnm.Print_Titles" localSheetId="10">'krizov. řízení - ORJ 17'!$1:$7</definedName>
    <definedName name="_xlnm.Print_Titles" localSheetId="5">'kultura - ORJ 17'!$1:$7</definedName>
    <definedName name="_xlnm.Print_Titles" localSheetId="6">'kultura - ORJ 19'!$1:$7</definedName>
    <definedName name="_xlnm.Print_Titles" localSheetId="11">'OIT - ORJ 06 '!$1:$7</definedName>
    <definedName name="_xlnm.Print_Titles" localSheetId="2">'sociální - ORJ 17'!$1:$7</definedName>
    <definedName name="_xlnm.Print_Titles" localSheetId="4">'SSOK - ORJ 12 '!$1:$7</definedName>
    <definedName name="_xlnm.Print_Titles" localSheetId="1">'školství - ORJ 17'!$1:$7</definedName>
    <definedName name="_xlnm.Print_Titles" localSheetId="7">'zdravotnictí - ORJ 17'!$1:$7</definedName>
    <definedName name="_xlnm.Print_Titles" localSheetId="9">'zdravotnictví - ORJ 19'!$1:$8</definedName>
    <definedName name="_xlnm.Print_Titles" localSheetId="8">'zdravotnictví - SMN - ORJ 17 '!$1:$7</definedName>
    <definedName name="_xlnm.Print_Area" localSheetId="3">'doprava - ORJ 17'!$A$1:$R$34</definedName>
    <definedName name="_xlnm.Print_Area" localSheetId="10">'krizov. řízení - ORJ 17'!$A$1:$R$17</definedName>
    <definedName name="_xlnm.Print_Area" localSheetId="5">'kultura - ORJ 17'!$A$1:$R$17</definedName>
    <definedName name="_xlnm.Print_Area" localSheetId="11">'OIT - ORJ 06 '!$A$1:$R$14</definedName>
    <definedName name="_xlnm.Print_Area" localSheetId="2">'sociální - ORJ 17'!$A$1:$S$40</definedName>
    <definedName name="_xlnm.Print_Area" localSheetId="0">Souhrn!$A$1:$G$29</definedName>
    <definedName name="_xlnm.Print_Area" localSheetId="4">'SSOK - ORJ 12 '!$A$1:$R$14</definedName>
    <definedName name="_xlnm.Print_Area" localSheetId="1">'školství - ORJ 17'!$A$1:$R$45</definedName>
    <definedName name="_xlnm.Print_Area" localSheetId="7">'zdravotnictí - ORJ 17'!$A$1:$R$21</definedName>
    <definedName name="_xlnm.Print_Area" localSheetId="9">'zdravotnictví - ORJ 19'!$A$1:$U$13</definedName>
    <definedName name="_xlnm.Print_Area" localSheetId="8">'zdravotnictví - SMN - ORJ 17 '!$A$1:$S$15</definedName>
  </definedNames>
  <calcPr calcId="162913"/>
</workbook>
</file>

<file path=xl/calcChain.xml><?xml version="1.0" encoding="utf-8"?>
<calcChain xmlns="http://schemas.openxmlformats.org/spreadsheetml/2006/main">
  <c r="Q34" i="11" l="1"/>
  <c r="O8" i="14" l="1"/>
  <c r="P8" i="14"/>
  <c r="Q8" i="14"/>
  <c r="R8" i="14"/>
  <c r="S8" i="14"/>
  <c r="M8" i="14"/>
  <c r="S24" i="14"/>
  <c r="G21" i="22" l="1"/>
  <c r="F21" i="22"/>
  <c r="G16" i="22"/>
  <c r="F16" i="22"/>
  <c r="G7" i="22"/>
  <c r="F7" i="22"/>
  <c r="O13" i="11"/>
  <c r="N13" i="11"/>
  <c r="L13" i="11"/>
  <c r="Q8" i="11"/>
  <c r="O8" i="11"/>
  <c r="N8" i="11"/>
  <c r="L34" i="11"/>
  <c r="R30" i="11"/>
  <c r="Q30" i="11"/>
  <c r="P30" i="11"/>
  <c r="O30" i="11"/>
  <c r="L30" i="11"/>
  <c r="N34" i="11" l="1"/>
  <c r="O34" i="11"/>
  <c r="P34" i="11"/>
  <c r="R34" i="11"/>
  <c r="O8" i="21"/>
  <c r="P8" i="21"/>
  <c r="Q8" i="21"/>
  <c r="R8" i="21"/>
  <c r="S8" i="21"/>
  <c r="T8" i="21"/>
  <c r="U8" i="21"/>
  <c r="M8" i="21"/>
  <c r="O10" i="8" l="1"/>
  <c r="O9" i="8"/>
  <c r="M18" i="14"/>
  <c r="P18" i="14"/>
  <c r="P11" i="14" l="1"/>
  <c r="P9" i="14"/>
  <c r="Q15" i="13"/>
  <c r="O15" i="13"/>
  <c r="O8" i="13"/>
  <c r="Q8" i="13"/>
  <c r="D29" i="22" l="1"/>
  <c r="F27" i="22"/>
  <c r="G27" i="22"/>
  <c r="G28" i="22"/>
  <c r="L8" i="24"/>
  <c r="N8" i="24"/>
  <c r="O8" i="24"/>
  <c r="O17" i="24" s="1"/>
  <c r="P8" i="24"/>
  <c r="P17" i="24" s="1"/>
  <c r="E27" i="22" s="1"/>
  <c r="E29" i="22" s="1"/>
  <c r="Q8" i="24"/>
  <c r="R8" i="24"/>
  <c r="L11" i="24"/>
  <c r="N11" i="24"/>
  <c r="O11" i="24"/>
  <c r="P11" i="24"/>
  <c r="Q11" i="24"/>
  <c r="R11" i="24"/>
  <c r="L13" i="24"/>
  <c r="N13" i="24"/>
  <c r="O13" i="24"/>
  <c r="P13" i="24"/>
  <c r="Q13" i="24"/>
  <c r="R13" i="24"/>
  <c r="L17" i="24"/>
  <c r="N17" i="24"/>
  <c r="Q17" i="24"/>
  <c r="R17" i="24"/>
  <c r="M27" i="14" l="1"/>
  <c r="S35" i="14"/>
  <c r="P35" i="14"/>
  <c r="S11" i="14"/>
  <c r="Q12" i="16"/>
  <c r="P12" i="16"/>
  <c r="N12" i="16"/>
  <c r="L12" i="16"/>
  <c r="O26" i="13" l="1"/>
  <c r="N20" i="13" l="1"/>
  <c r="O20" i="13"/>
  <c r="F6" i="22" s="1"/>
  <c r="P20" i="13"/>
  <c r="Q20" i="13"/>
  <c r="R26" i="13" l="1"/>
  <c r="R20" i="13" s="1"/>
  <c r="P8" i="11" l="1"/>
  <c r="R8" i="11"/>
  <c r="L8" i="11"/>
  <c r="O12" i="11"/>
  <c r="R12" i="11" s="1"/>
  <c r="P37" i="14"/>
  <c r="S37" i="14" s="1"/>
  <c r="P36" i="14"/>
  <c r="S36" i="14" s="1"/>
  <c r="O37" i="13"/>
  <c r="R37" i="13" s="1"/>
  <c r="O36" i="13"/>
  <c r="R36" i="13" s="1"/>
  <c r="O33" i="13"/>
  <c r="R33" i="13" s="1"/>
  <c r="O32" i="13"/>
  <c r="R32" i="13" s="1"/>
  <c r="O27" i="13"/>
  <c r="R27" i="13" s="1"/>
  <c r="O13" i="21" l="1"/>
  <c r="P13" i="21"/>
  <c r="Q13" i="21"/>
  <c r="R13" i="21"/>
  <c r="S13" i="21"/>
  <c r="T13" i="21"/>
  <c r="U13" i="21"/>
  <c r="M13" i="21"/>
  <c r="R27" i="14" l="1"/>
  <c r="R8" i="8" l="1"/>
  <c r="Q8" i="8"/>
  <c r="P8" i="8"/>
  <c r="N8" i="8"/>
  <c r="L8" i="8"/>
  <c r="Q8" i="16"/>
  <c r="P8" i="16"/>
  <c r="N8" i="16"/>
  <c r="L8" i="16"/>
  <c r="Q8" i="18"/>
  <c r="P8" i="18"/>
  <c r="O8" i="18"/>
  <c r="N8" i="18"/>
  <c r="L8" i="18"/>
  <c r="R13" i="11"/>
  <c r="Q13" i="11"/>
  <c r="N30" i="11"/>
  <c r="Q27" i="14"/>
  <c r="O27" i="14"/>
  <c r="L20" i="13"/>
  <c r="P15" i="13"/>
  <c r="N15" i="13"/>
  <c r="L15" i="13"/>
  <c r="P8" i="13"/>
  <c r="N8" i="13"/>
  <c r="L8" i="13"/>
  <c r="L45" i="13" l="1"/>
  <c r="P17" i="17"/>
  <c r="N17" i="17"/>
  <c r="L17" i="17"/>
  <c r="Q45" i="13"/>
  <c r="P45" i="13"/>
  <c r="N45" i="13"/>
  <c r="F28" i="22" l="1"/>
  <c r="N8" i="17"/>
  <c r="L8" i="17"/>
  <c r="Q8" i="17"/>
  <c r="Q17" i="17" s="1"/>
  <c r="P8" i="17"/>
  <c r="O13" i="23"/>
  <c r="L13" i="23" s="1"/>
  <c r="O12" i="23"/>
  <c r="O10" i="23" s="1"/>
  <c r="O14" i="23" s="1"/>
  <c r="L12" i="23"/>
  <c r="O11" i="23"/>
  <c r="L11" i="23" s="1"/>
  <c r="L10" i="23" s="1"/>
  <c r="L14" i="23" s="1"/>
  <c r="R10" i="23"/>
  <c r="Q10" i="23"/>
  <c r="Q14" i="23" s="1"/>
  <c r="P10" i="23"/>
  <c r="N10" i="23"/>
  <c r="R8" i="23"/>
  <c r="Q8" i="23"/>
  <c r="P8" i="23"/>
  <c r="O8" i="23"/>
  <c r="N8" i="23"/>
  <c r="L8" i="23"/>
  <c r="N14" i="23" l="1"/>
  <c r="R14" i="23"/>
  <c r="P14" i="23"/>
  <c r="Q26" i="17" l="1"/>
  <c r="P26" i="17"/>
  <c r="N26" i="17"/>
  <c r="L26" i="17"/>
  <c r="Q13" i="17" l="1"/>
  <c r="E26" i="22" l="1"/>
  <c r="F23" i="22"/>
  <c r="G23" i="22" s="1"/>
  <c r="F22" i="22"/>
  <c r="E21" i="22"/>
  <c r="D21" i="22"/>
  <c r="F20" i="22"/>
  <c r="G20" i="22" s="1"/>
  <c r="F19" i="22"/>
  <c r="G19" i="22" s="1"/>
  <c r="E16" i="22"/>
  <c r="D16" i="22"/>
  <c r="F15" i="22"/>
  <c r="G15" i="22" s="1"/>
  <c r="F14" i="22"/>
  <c r="G14" i="22" s="1"/>
  <c r="F13" i="22"/>
  <c r="G13" i="22" s="1"/>
  <c r="E11" i="22"/>
  <c r="D11" i="22"/>
  <c r="F10" i="22"/>
  <c r="G10" i="22" s="1"/>
  <c r="F8" i="22"/>
  <c r="E7" i="22"/>
  <c r="D7" i="22"/>
  <c r="G6" i="22"/>
  <c r="F5" i="22"/>
  <c r="F4" i="22"/>
  <c r="G8" i="22" l="1"/>
  <c r="E28" i="22"/>
  <c r="G4" i="22"/>
  <c r="G5" i="22"/>
  <c r="G22" i="22"/>
  <c r="R17" i="13"/>
  <c r="O11" i="11" l="1"/>
  <c r="R11" i="11" s="1"/>
  <c r="P9" i="21" l="1"/>
  <c r="M9" i="21" s="1"/>
  <c r="M10" i="21"/>
  <c r="U10" i="21" s="1"/>
  <c r="P10" i="21"/>
  <c r="P11" i="21"/>
  <c r="M11" i="21" s="1"/>
  <c r="U11" i="21" s="1"/>
  <c r="O12" i="21"/>
  <c r="P12" i="21"/>
  <c r="Q12" i="21"/>
  <c r="R12" i="21"/>
  <c r="S12" i="21"/>
  <c r="T12" i="21"/>
  <c r="F25" i="22"/>
  <c r="G25" i="22" l="1"/>
  <c r="G26" i="22" s="1"/>
  <c r="F26" i="22"/>
  <c r="M12" i="21"/>
  <c r="U9" i="21"/>
  <c r="U12" i="21" s="1"/>
  <c r="R8" i="18"/>
  <c r="L14" i="18"/>
  <c r="Q25" i="11" l="1"/>
  <c r="P26" i="14" l="1"/>
  <c r="S26" i="14" s="1"/>
  <c r="Q92" i="13" l="1"/>
  <c r="O89" i="13"/>
  <c r="R89" i="13" s="1"/>
  <c r="R8" i="19" l="1"/>
  <c r="Q8" i="19"/>
  <c r="P8" i="19"/>
  <c r="N8" i="19"/>
  <c r="P13" i="17"/>
  <c r="N13" i="17"/>
  <c r="L13" i="17"/>
  <c r="O42" i="13" l="1"/>
  <c r="R42" i="13" l="1"/>
  <c r="P51" i="14"/>
  <c r="S51" i="14" s="1"/>
  <c r="O9" i="19" l="1"/>
  <c r="O8" i="19" s="1"/>
  <c r="L9" i="19"/>
  <c r="L8" i="19" s="1"/>
  <c r="L10" i="19" s="1"/>
  <c r="R10" i="19"/>
  <c r="P10" i="19"/>
  <c r="O10" i="19"/>
  <c r="N10" i="19"/>
  <c r="Q10" i="19" l="1"/>
  <c r="Q14" i="18"/>
  <c r="P14" i="18"/>
  <c r="O14" i="18"/>
  <c r="N14" i="18"/>
  <c r="O10" i="13" l="1"/>
  <c r="R10" i="13" s="1"/>
  <c r="M49" i="14" l="1"/>
  <c r="Q15" i="8" l="1"/>
  <c r="O79" i="13" l="1"/>
  <c r="R79" i="13" s="1"/>
  <c r="O31" i="11" l="1"/>
  <c r="L31" i="11" s="1"/>
  <c r="O96" i="13" l="1"/>
  <c r="R96" i="13" s="1"/>
  <c r="O41" i="13"/>
  <c r="R41" i="13" l="1"/>
  <c r="O64" i="13"/>
  <c r="R64" i="13" s="1"/>
  <c r="O12" i="13" l="1"/>
  <c r="R12" i="13" l="1"/>
  <c r="P17" i="14" l="1"/>
  <c r="S17" i="14" s="1"/>
  <c r="O27" i="11" l="1"/>
  <c r="R27" i="11" s="1"/>
  <c r="P13" i="11" l="1"/>
  <c r="M25" i="14" l="1"/>
  <c r="M40" i="14" s="1"/>
  <c r="O24" i="17" l="1"/>
  <c r="R24" i="17" s="1"/>
  <c r="O8" i="8" l="1"/>
  <c r="S9" i="8" l="1"/>
  <c r="S8" i="8" s="1"/>
  <c r="O31" i="17" l="1"/>
  <c r="R31" i="17" s="1"/>
  <c r="O16" i="17"/>
  <c r="R16" i="17" s="1"/>
  <c r="O27" i="17" l="1"/>
  <c r="O29" i="17"/>
  <c r="R29" i="17" s="1"/>
  <c r="O9" i="17"/>
  <c r="O30" i="17"/>
  <c r="R30" i="17" s="1"/>
  <c r="O12" i="17"/>
  <c r="R12" i="17" s="1"/>
  <c r="R11" i="17" s="1"/>
  <c r="Q11" i="17"/>
  <c r="P11" i="17"/>
  <c r="N11" i="17"/>
  <c r="O14" i="17"/>
  <c r="O28" i="17"/>
  <c r="R28" i="17" s="1"/>
  <c r="O15" i="17"/>
  <c r="R15" i="17" s="1"/>
  <c r="O10" i="17"/>
  <c r="R27" i="17" l="1"/>
  <c r="R26" i="17" s="1"/>
  <c r="O26" i="17"/>
  <c r="O8" i="17"/>
  <c r="O17" i="17" s="1"/>
  <c r="F18" i="22"/>
  <c r="G18" i="22" s="1"/>
  <c r="R9" i="17"/>
  <c r="R8" i="17" s="1"/>
  <c r="R17" i="17" s="1"/>
  <c r="R14" i="17"/>
  <c r="R13" i="17" s="1"/>
  <c r="O13" i="17"/>
  <c r="R10" i="17"/>
  <c r="L11" i="17"/>
  <c r="O11" i="17"/>
  <c r="F17" i="22" l="1"/>
  <c r="O16" i="16"/>
  <c r="O31" i="16"/>
  <c r="R31" i="16" s="1"/>
  <c r="O30" i="16"/>
  <c r="R30" i="16" s="1"/>
  <c r="Q29" i="16"/>
  <c r="P29" i="16"/>
  <c r="N29" i="16"/>
  <c r="L29" i="16"/>
  <c r="O20" i="16"/>
  <c r="L20" i="16" s="1"/>
  <c r="O19" i="16"/>
  <c r="L19" i="16" s="1"/>
  <c r="O18" i="16"/>
  <c r="L18" i="16" s="1"/>
  <c r="R17" i="16"/>
  <c r="Q17" i="16"/>
  <c r="Q21" i="16" s="1"/>
  <c r="P17" i="16"/>
  <c r="P21" i="16" s="1"/>
  <c r="N17" i="16"/>
  <c r="N21" i="16" s="1"/>
  <c r="O15" i="16"/>
  <c r="R15" i="16" s="1"/>
  <c r="O27" i="16"/>
  <c r="R27" i="16" s="1"/>
  <c r="O13" i="16"/>
  <c r="O32" i="16"/>
  <c r="R32" i="16" s="1"/>
  <c r="O14" i="16"/>
  <c r="R14" i="16" s="1"/>
  <c r="O10" i="16"/>
  <c r="R10" i="16" s="1"/>
  <c r="O11" i="16"/>
  <c r="O9" i="16"/>
  <c r="R9" i="16" l="1"/>
  <c r="O8" i="16"/>
  <c r="R13" i="16"/>
  <c r="O12" i="16"/>
  <c r="G17" i="22"/>
  <c r="R16" i="16"/>
  <c r="L17" i="16"/>
  <c r="L21" i="16" s="1"/>
  <c r="O17" i="16"/>
  <c r="O29" i="16"/>
  <c r="R29" i="16"/>
  <c r="O28" i="11"/>
  <c r="R28" i="11" s="1"/>
  <c r="O26" i="11"/>
  <c r="R26" i="11" s="1"/>
  <c r="O25" i="11"/>
  <c r="R25" i="11" s="1"/>
  <c r="O24" i="11"/>
  <c r="R24" i="11" s="1"/>
  <c r="O23" i="11"/>
  <c r="R23" i="11" s="1"/>
  <c r="O22" i="11"/>
  <c r="R22" i="11" s="1"/>
  <c r="O21" i="11"/>
  <c r="R21" i="11" s="1"/>
  <c r="O20" i="11"/>
  <c r="R20" i="11" s="1"/>
  <c r="O19" i="11"/>
  <c r="R19" i="11" s="1"/>
  <c r="O18" i="11"/>
  <c r="O17" i="11"/>
  <c r="R17" i="11" s="1"/>
  <c r="O16" i="11"/>
  <c r="R16" i="11" s="1"/>
  <c r="O15" i="11"/>
  <c r="R15" i="11" s="1"/>
  <c r="O32" i="11"/>
  <c r="R32" i="11" s="1"/>
  <c r="O29" i="11"/>
  <c r="R29" i="11" s="1"/>
  <c r="O45" i="11"/>
  <c r="R45" i="11" s="1"/>
  <c r="R12" i="16" l="1"/>
  <c r="O21" i="16"/>
  <c r="R18" i="11"/>
  <c r="O93" i="13"/>
  <c r="R93" i="13" s="1"/>
  <c r="O92" i="13"/>
  <c r="R92" i="13" s="1"/>
  <c r="O91" i="13"/>
  <c r="R91" i="13" s="1"/>
  <c r="O90" i="13"/>
  <c r="R90" i="13" s="1"/>
  <c r="O35" i="13"/>
  <c r="R35" i="13" s="1"/>
  <c r="O34" i="13"/>
  <c r="R34" i="13" s="1"/>
  <c r="O88" i="13"/>
  <c r="R88" i="13" s="1"/>
  <c r="O87" i="13"/>
  <c r="R87" i="13" s="1"/>
  <c r="O86" i="13"/>
  <c r="R86" i="13" s="1"/>
  <c r="O14" i="13"/>
  <c r="R14" i="13" s="1"/>
  <c r="O85" i="13"/>
  <c r="R85" i="13" s="1"/>
  <c r="O84" i="13"/>
  <c r="R84" i="13" s="1"/>
  <c r="O83" i="13"/>
  <c r="R83" i="13" s="1"/>
  <c r="O82" i="13"/>
  <c r="R82" i="13" s="1"/>
  <c r="O81" i="13"/>
  <c r="R81" i="13" s="1"/>
  <c r="O94" i="13" l="1"/>
  <c r="R94" i="13" s="1"/>
  <c r="O80" i="13"/>
  <c r="R80" i="13" s="1"/>
  <c r="O18" i="13"/>
  <c r="R18" i="13" s="1"/>
  <c r="O78" i="13"/>
  <c r="R78" i="13" s="1"/>
  <c r="O77" i="13"/>
  <c r="R77" i="13" s="1"/>
  <c r="O13" i="13"/>
  <c r="R13" i="13" s="1"/>
  <c r="O76" i="13"/>
  <c r="R76" i="13" s="1"/>
  <c r="O75" i="13"/>
  <c r="R75" i="13" s="1"/>
  <c r="O97" i="13"/>
  <c r="R97" i="13" s="1"/>
  <c r="O40" i="13"/>
  <c r="R40" i="13" s="1"/>
  <c r="O95" i="13"/>
  <c r="R95" i="13" s="1"/>
  <c r="O39" i="13"/>
  <c r="R39" i="13" s="1"/>
  <c r="O38" i="13"/>
  <c r="R38" i="13" s="1"/>
  <c r="O43" i="13" l="1"/>
  <c r="R43" i="13" s="1"/>
  <c r="O52" i="13"/>
  <c r="R52" i="13" s="1"/>
  <c r="O53" i="13"/>
  <c r="R53" i="13" s="1"/>
  <c r="P60" i="14" l="1"/>
  <c r="S60" i="14" s="1"/>
  <c r="P39" i="14"/>
  <c r="S39" i="14" s="1"/>
  <c r="P38" i="14"/>
  <c r="S38" i="14" s="1"/>
  <c r="P59" i="14"/>
  <c r="S59" i="14" s="1"/>
  <c r="P58" i="14"/>
  <c r="S58" i="14" s="1"/>
  <c r="P55" i="14"/>
  <c r="S55" i="14" s="1"/>
  <c r="P23" i="14"/>
  <c r="S23" i="14" s="1"/>
  <c r="P54" i="14"/>
  <c r="S54" i="14" s="1"/>
  <c r="P22" i="14"/>
  <c r="S22" i="14" s="1"/>
  <c r="P21" i="14"/>
  <c r="S21" i="14" s="1"/>
  <c r="P20" i="14"/>
  <c r="S20" i="14" s="1"/>
  <c r="P64" i="14"/>
  <c r="S64" i="14" s="1"/>
  <c r="P63" i="14"/>
  <c r="S63" i="14" s="1"/>
  <c r="P30" i="14"/>
  <c r="P57" i="14"/>
  <c r="S57" i="14" s="1"/>
  <c r="P56" i="14"/>
  <c r="S56" i="14" s="1"/>
  <c r="P53" i="14"/>
  <c r="S53" i="14" s="1"/>
  <c r="P62" i="14"/>
  <c r="S62" i="14" s="1"/>
  <c r="P28" i="14"/>
  <c r="P50" i="14"/>
  <c r="S50" i="14" s="1"/>
  <c r="R49" i="14"/>
  <c r="Q49" i="14"/>
  <c r="O49" i="14"/>
  <c r="R25" i="14"/>
  <c r="Q25" i="14"/>
  <c r="Q40" i="14" s="1"/>
  <c r="O25" i="14"/>
  <c r="O40" i="14" s="1"/>
  <c r="P34" i="14"/>
  <c r="S34" i="14" s="1"/>
  <c r="P33" i="14"/>
  <c r="S33" i="14" s="1"/>
  <c r="P31" i="14"/>
  <c r="P14" i="14"/>
  <c r="S14" i="14" s="1"/>
  <c r="S18" i="14"/>
  <c r="P32" i="14"/>
  <c r="S32" i="14" s="1"/>
  <c r="P16" i="14"/>
  <c r="S16" i="14" s="1"/>
  <c r="P47" i="14"/>
  <c r="S47" i="14" s="1"/>
  <c r="P15" i="14"/>
  <c r="S15" i="14" s="1"/>
  <c r="P61" i="14"/>
  <c r="S61" i="14" s="1"/>
  <c r="P29" i="14"/>
  <c r="P52" i="14"/>
  <c r="S52" i="14" s="1"/>
  <c r="P13" i="14"/>
  <c r="S13" i="14" s="1"/>
  <c r="P27" i="14" l="1"/>
  <c r="F9" i="22"/>
  <c r="F11" i="22" s="1"/>
  <c r="R40" i="14"/>
  <c r="S28" i="14"/>
  <c r="S29" i="14"/>
  <c r="S9" i="14"/>
  <c r="S30" i="14"/>
  <c r="S49" i="14"/>
  <c r="S25" i="14"/>
  <c r="S31" i="14"/>
  <c r="P49" i="14"/>
  <c r="P25" i="14"/>
  <c r="G9" i="22" l="1"/>
  <c r="G11" i="22" s="1"/>
  <c r="S27" i="14"/>
  <c r="S40" i="14" s="1"/>
  <c r="P40" i="14"/>
  <c r="O74" i="13"/>
  <c r="O73" i="13"/>
  <c r="O72" i="13"/>
  <c r="O71" i="13"/>
  <c r="O31" i="13"/>
  <c r="O30" i="13"/>
  <c r="O29" i="13"/>
  <c r="O28" i="13"/>
  <c r="O70" i="13"/>
  <c r="O69" i="13"/>
  <c r="O68" i="13"/>
  <c r="O63" i="13"/>
  <c r="R63" i="13" s="1"/>
  <c r="O62" i="13"/>
  <c r="R62" i="13" s="1"/>
  <c r="O61" i="13"/>
  <c r="R61" i="13" s="1"/>
  <c r="O59" i="13"/>
  <c r="R59" i="13" s="1"/>
  <c r="O58" i="13"/>
  <c r="R58" i="13" s="1"/>
  <c r="O57" i="13"/>
  <c r="R57" i="13" s="1"/>
  <c r="O56" i="13"/>
  <c r="R56" i="13" s="1"/>
  <c r="O55" i="13"/>
  <c r="R55" i="13" s="1"/>
  <c r="O67" i="13"/>
  <c r="R67" i="13" s="1"/>
  <c r="O66" i="13"/>
  <c r="R66" i="13" s="1"/>
  <c r="O65" i="13"/>
  <c r="R65" i="13" s="1"/>
  <c r="O25" i="13"/>
  <c r="O11" i="13"/>
  <c r="R11" i="13" s="1"/>
  <c r="O60" i="13"/>
  <c r="R60" i="13" s="1"/>
  <c r="O24" i="13"/>
  <c r="R24" i="13" s="1"/>
  <c r="O9" i="13"/>
  <c r="O23" i="13"/>
  <c r="O22" i="13"/>
  <c r="R22" i="13" s="1"/>
  <c r="O51" i="13"/>
  <c r="R51" i="13" s="1"/>
  <c r="O19" i="13"/>
  <c r="O16" i="13"/>
  <c r="O21" i="13"/>
  <c r="O33" i="11"/>
  <c r="O14" i="11"/>
  <c r="O10" i="11"/>
  <c r="O9" i="11"/>
  <c r="R25" i="13" l="1"/>
  <c r="R9" i="11"/>
  <c r="F12" i="22"/>
  <c r="F29" i="22" s="1"/>
  <c r="R9" i="13"/>
  <c r="O45" i="13"/>
  <c r="R21" i="13"/>
  <c r="R23" i="13"/>
  <c r="R16" i="13"/>
  <c r="R8" i="13"/>
  <c r="R33" i="11"/>
  <c r="G12" i="22" l="1"/>
  <c r="G29" i="22" s="1"/>
  <c r="R11" i="8"/>
  <c r="P11" i="8" l="1"/>
  <c r="R15" i="8" l="1"/>
  <c r="F24" i="22" s="1"/>
  <c r="P15" i="8"/>
  <c r="D24" i="22" s="1"/>
  <c r="D26" i="22" s="1"/>
  <c r="G24" i="22" l="1"/>
  <c r="N11" i="8"/>
  <c r="O14" i="8" l="1"/>
  <c r="S10" i="8" l="1"/>
  <c r="N15" i="8" l="1"/>
  <c r="O12" i="8" l="1"/>
  <c r="O13" i="8" l="1"/>
  <c r="L13" i="8" s="1"/>
  <c r="O11" i="8" l="1"/>
  <c r="O15" i="8" s="1"/>
  <c r="S15" i="8"/>
  <c r="L12" i="8"/>
  <c r="L14" i="8"/>
  <c r="S11" i="8"/>
  <c r="R74" i="13"/>
  <c r="R69" i="13"/>
  <c r="R72" i="13"/>
  <c r="R31" i="13"/>
  <c r="R28" i="13"/>
  <c r="R29" i="13"/>
  <c r="R71" i="13"/>
  <c r="R70" i="13"/>
  <c r="R30" i="13"/>
  <c r="R68" i="13"/>
  <c r="R73" i="13"/>
  <c r="L11" i="8" l="1"/>
  <c r="L15" i="8"/>
  <c r="R10" i="11"/>
  <c r="R14" i="11"/>
  <c r="R11" i="16"/>
  <c r="R8" i="16" s="1"/>
  <c r="R21" i="16" s="1"/>
  <c r="R19" i="13" l="1"/>
  <c r="R15" i="13" s="1"/>
  <c r="R14" i="18" l="1"/>
  <c r="L54" i="13"/>
  <c r="P54" i="13"/>
  <c r="N54" i="13"/>
  <c r="O54" i="13"/>
  <c r="Q54" i="13"/>
  <c r="R54" i="13"/>
</calcChain>
</file>

<file path=xl/comments1.xml><?xml version="1.0" encoding="utf-8"?>
<comments xmlns="http://schemas.openxmlformats.org/spreadsheetml/2006/main">
  <authors>
    <author>Kypusová Marta</author>
  </authors>
  <commentList>
    <comment ref="R9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6121 - 56 039 tis. Kč
5137 - 1 000 tis. Kč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5137 - 1 500 tis Kč
6121 - 20 985 tis. Kč</t>
        </r>
      </text>
    </comment>
    <comment ref="R53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5137 = 842 tis. Kč
6122 = 2 560 tis. Kč
6121 = 4 355 tis. Kč</t>
        </r>
      </text>
    </comment>
  </commentList>
</comments>
</file>

<file path=xl/comments2.xml><?xml version="1.0" encoding="utf-8"?>
<comments xmlns="http://schemas.openxmlformats.org/spreadsheetml/2006/main">
  <authors>
    <author>Kypusová Marta</author>
  </authors>
  <commentList>
    <comment ref="Q25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6130 = 15 210 tis. Kč
6121 = 3 751 tis. Kč</t>
        </r>
      </text>
    </comment>
  </commentList>
</comments>
</file>

<file path=xl/sharedStrings.xml><?xml version="1.0" encoding="utf-8"?>
<sst xmlns="http://schemas.openxmlformats.org/spreadsheetml/2006/main" count="1498" uniqueCount="548">
  <si>
    <t>Poř. číslo</t>
  </si>
  <si>
    <t>Oblast</t>
  </si>
  <si>
    <t>ORG</t>
  </si>
  <si>
    <t>§</t>
  </si>
  <si>
    <t>pol.</t>
  </si>
  <si>
    <t>UZ</t>
  </si>
  <si>
    <t>Název akce:</t>
  </si>
  <si>
    <t>Popis:</t>
  </si>
  <si>
    <t>Stávající dokumentace</t>
  </si>
  <si>
    <t>K zajištění</t>
  </si>
  <si>
    <t>Termín realizace</t>
  </si>
  <si>
    <t>poznámka</t>
  </si>
  <si>
    <t>z toho rozpočet OK</t>
  </si>
  <si>
    <t>Realizace</t>
  </si>
  <si>
    <t>Opravy</t>
  </si>
  <si>
    <t xml:space="preserve">Celkové náklady s DPH v tis. Kč           </t>
  </si>
  <si>
    <t xml:space="preserve">Celkem               v tis. Kč    </t>
  </si>
  <si>
    <t>vedoucí odboru</t>
  </si>
  <si>
    <t>2017 DPS a st. povolení</t>
  </si>
  <si>
    <t>v tis. Kč</t>
  </si>
  <si>
    <t>Urbánek</t>
  </si>
  <si>
    <t>Chytil</t>
  </si>
  <si>
    <t>Sesk. pol.</t>
  </si>
  <si>
    <t>Správce:</t>
  </si>
  <si>
    <t xml:space="preserve">Odbor investic                                                                                                                                                             </t>
  </si>
  <si>
    <t>z toho spolufinan. PO z FI</t>
  </si>
  <si>
    <t>dle OPŘPO celkové náklady 20 419 tis. Kč, realizace 2018 (20 419 tis. Kč), odhad nákladů, v 36. týdnu upřesním</t>
  </si>
  <si>
    <t>Návrh na rok 2020</t>
  </si>
  <si>
    <t>Pokračování v roce 2021 a dalších</t>
  </si>
  <si>
    <t>Projektové dokumentace nachystané k realizaci</t>
  </si>
  <si>
    <t>Ing. Miroslav Kubín</t>
  </si>
  <si>
    <t>ORJ 17</t>
  </si>
  <si>
    <t>OL</t>
  </si>
  <si>
    <t>Střední škola, Základní škola a Mateřská škola Prof. V. Vejdovského - úprava venkovních ploch areálu, odloučené pracoviště SŠ Gorazdovo náměstí 1, Olomouc</t>
  </si>
  <si>
    <t>3122</t>
  </si>
  <si>
    <t>Obchodní akademie Olomouc - Bezbariérové úpravy školských zařízení v Olomouckém kraji</t>
  </si>
  <si>
    <t>Zřízení bezbariérového přístupu do budovy C přístavbou vnějšího výtahu a vybudování 1 invalidního WC. Na základě požadavku HZS OK dojde k prověření PBŘ celého objektu a splnění požadavku KHS na přepočet a doplnění všech WC a sociálních zařízení celého objektu.</t>
  </si>
  <si>
    <t>PR</t>
  </si>
  <si>
    <t>Střední škola řezbářská, Tovačov, Nádražní 146 - Centrum odborné přípravy pro obory řezbářství</t>
  </si>
  <si>
    <t>Vybudování centra odborné přípravy pro obory řezbářství obsahující dvě části: vybudování nových učeben, které budou sloužit zejména při výuce odborných předmětů jako je kreslení, modelování a při výuce informačních technologií a výstavbu učebny sochařské reprodukce. Bude řešeno i vnitřního vybavení stavby (lavice, PC stoly, židle, katedra, vybavení soc. zařízení, atd.).</t>
  </si>
  <si>
    <t>Jedná se o rekonstrukci dílen praktického vyučování - frézárny, zámečnické dílny, soustružny, nástrojárny, svařovny, truhlárny, příruční učebny a WC (elektroinstalace, VZT, výměna oken) včetně pořízení některých nových strojů Jedná se o modernizaci laboratoře elektrotechniky a strojírenství včetně interiérového vybavení, nových strojů  a učebních pomůcek včetně bezbariérového přístupu školy.</t>
  </si>
  <si>
    <t>Střední škola technická a obchodní, Olomouc, Kosinova 4 - Centrum odborné přípravy technických oborů (COPTO)</t>
  </si>
  <si>
    <t>Jedná se o demolici stávajícího objektu z UNIMO buněk a výstavbu nového 2 podlažního objektu. Objekt bude určen pro nové učebny, hygienické zázemí, šatny, administrativní a technické zázemí školy. Dispozičně nahradí stávající a nevyhovující objekt s připojením krytým koridorem do stávajícího objektu učeben odborného výcviku.</t>
  </si>
  <si>
    <t>Střední škola polytechnická, Olomouc - Rekonstrukce domova mládeže</t>
  </si>
  <si>
    <t>Střední škola a Základní škola Lipník nad Bečvou, Osecká 301 - Venkovní hřiště</t>
  </si>
  <si>
    <t>Stavební úpravy venkovního hřiště, které je v havarijním stavu.</t>
  </si>
  <si>
    <t>Střední průmyslová škola stavební, Lipník nad Bečvou, Komenského sady 257 - Oprava fasády na budově Novosady 155</t>
  </si>
  <si>
    <t>Jedná se o kompletní opravu fasády na budově v ulici Novosady 155 a výměnu 10 ks oken (z toho 4 malá) za okna plastová. Ostatní okna byla vyměněna cca před 5 lety. - 3 etapy</t>
  </si>
  <si>
    <t>PV</t>
  </si>
  <si>
    <t>Dětský domov a Školní jídelna, Plumlov, Balkán 333 - Sanace vlhkého zdiva</t>
  </si>
  <si>
    <t>Na hlavní budově v délce cca 20 m je vlhké zdivo od 50-150 cm a  je porušena svislá i vodorovná izolace. Svépomocí bylo zdivo obkopáno a obnaženo z vnější části domu pro odvětrávání, nutností je řešení pro případ zvětrání tohoto zdiva. Zároveň byl opět svépomocí zrekonstruován odvodový systém dešťové vody z okapů.</t>
  </si>
  <si>
    <t>PD</t>
  </si>
  <si>
    <t xml:space="preserve"> realizace</t>
  </si>
  <si>
    <t>DPS</t>
  </si>
  <si>
    <t>realizace</t>
  </si>
  <si>
    <t>2020-2021</t>
  </si>
  <si>
    <t>Opravy - přecházející</t>
  </si>
  <si>
    <t>SŠ, ZŠ, MŠ a DD Zábřeh - bezbariérový přístup</t>
  </si>
  <si>
    <t>PPP a SPC Olomouckého kraje - zvýšení kvality služeb a kapacity centra - PPP Olomouc, U Sportovní haly 1a</t>
  </si>
  <si>
    <t>PPP a SPC Olomouckého kraje - zvýšení kvality služeb a kapacity centra - SPC Olomouc, 17. listopadu 43</t>
  </si>
  <si>
    <t>SU</t>
  </si>
  <si>
    <t>Obchodní akademie, Mohelnice, Olomoucká 82 - výměna elektrických rozvodů</t>
  </si>
  <si>
    <t>Gymnázium Jakuba Škody, Přerov, Komenského 29 - výměna oken a oprava fasády historické budovy</t>
  </si>
  <si>
    <t xml:space="preserve">Bezbariérový přístup do SPŠ Hranice a rekonstrukce chemické laboratoře </t>
  </si>
  <si>
    <t>Modernizace učeben a vybavení pro odborný výcvik (Střední škola gastronomie a farmářství Jeseník, pracoviště Horní Heřmanice )</t>
  </si>
  <si>
    <t>Švehlova střední škola polytechnická Prostějov - Centrum odborné přípravy pro obory polytechnického zaměření</t>
  </si>
  <si>
    <t>Střední škola zemědělská, Přerov – Osmek – Vybudování zázemí pro odborný výcvik</t>
  </si>
  <si>
    <t>Střední škola gastronomie a farmářství Jeseník - Výstavba jateční porážky</t>
  </si>
  <si>
    <t>Střední zdravotnická škola a Vyšší odborná škola zdravotnická Emanuela Pöttinga a Jazyková škola s právem státní jazykové zkoušky Olomouc - Elektroinstalace v budově domova mládeže</t>
  </si>
  <si>
    <t>Střední zdravotnická škola, Nová 1820, Hranice - Stavební úpravy kuchyně</t>
  </si>
  <si>
    <t>Střední škola železniční, technická a služeb, Šumperk - dílny</t>
  </si>
  <si>
    <t>Střední škola gastronomie a farmářství Jeseník - Rekonstrukce umýváren starého domova mládeže</t>
  </si>
  <si>
    <t>Švehlova střední škola polytechnická, Prostějov – rekonstrukce stravovacího provozu</t>
  </si>
  <si>
    <t>Střední průmyslová škola a Střední odborné učiliště Uničov - Tělocvična</t>
  </si>
  <si>
    <t>Střední odborná škola a Střední odborné učiliště strojírenské a stavební, Jeseník, Dukelská 1240 - Kotelna v areálu dílen odborné výuky</t>
  </si>
  <si>
    <t>Střední odborná škola a Střední odborné učiliště strojírenské a stavební, Jeseník, Dukelská 1240 - Rekonstrukce rozvodů areálu dílen praktické výuky</t>
  </si>
  <si>
    <t>Střední škola gastronomie a farmářství Jeseník - Zázemí tělocvičny školy -  pracoviště  Horní Heřmanice</t>
  </si>
  <si>
    <t>Střední škola gastronomie a farmářství Jeseník - Rekonstrukce kotelny</t>
  </si>
  <si>
    <t>Základní škola a Mateřská škola logopedická Olomouc -  Koridor školy a átrium</t>
  </si>
  <si>
    <t>Základní škola Uničov, Šternberská 35 - Elektroinstalace</t>
  </si>
  <si>
    <t>Základní škola Uničov, Šternberská 35 - Rekonstrukce střechy</t>
  </si>
  <si>
    <t>Vyšší odborná škola a Střední průmyslová škola elektrotechnická, Olomouc, Božetěchova 3 - Rekonstrukce šaten střední školy</t>
  </si>
  <si>
    <t>Střední zdravotnická škola a Vyšší odborná škola zdravotnická Emanuela Pöttinga a Jazyková škola s právem státní jazykové zkoušky Olomouc - Rekonstrukce střechy nad tělocvičnou</t>
  </si>
  <si>
    <t>Sigmundova střední škola strojírenská, Lutín - Sociální zařízení DM 2. etapa</t>
  </si>
  <si>
    <t>Sigmundova střední škola strojírenská, Lutín - Rekonstrukce sociálního zázemí školy</t>
  </si>
  <si>
    <t xml:space="preserve">Střední škola polygrafická, Olomouc, Střední novosadská 87/53 - Rekonstrukci šaten v budově teoretické výuky v 1.NP </t>
  </si>
  <si>
    <t xml:space="preserve">Střední odborná škola obchodu a služeb, Olomouc, Štursova 14 - Rekonstrukce sportovního areálu </t>
  </si>
  <si>
    <t>Střední odborná škola lesnická a strojírenská Šternberk - Realizace úsporných opatření budov Opavská 8</t>
  </si>
  <si>
    <t>Gymnázium, Kojetín, Svatopluka Čecha 683 - Školní hřiště</t>
  </si>
  <si>
    <t xml:space="preserve">Střední průmyslová škola, Přerov, Havlíčkova 2 - Výměna oken v budově "B" </t>
  </si>
  <si>
    <t xml:space="preserve">Střední průmyslová škola, Přerov, Havlíčkova 2 - Výměna rozvodů elektrické energie v budově "B" </t>
  </si>
  <si>
    <t>Střední škola gastronomie a služeb, Přerov, Šířava 7 - Školní hřiště</t>
  </si>
  <si>
    <t>Gymnázium Jana Blahoslava a Střední pedagogická škola, Přerov, Denisova 3 - Rekonstrukce venkovního sportovního areálu</t>
  </si>
  <si>
    <t>Střední škola zemědělská, Přerov, Osmek 47 - Komunikace v areálu školy - 2. etapa</t>
  </si>
  <si>
    <t>Střední škola zemědělská, Přerov, Osmek 47 - Výměna oken a vstupních dveří v hlavní budově školy</t>
  </si>
  <si>
    <t>Střední škola elektrotechnická, Lipník nad Bečvou, Tyršova 781 - Zateplení domova mládeže</t>
  </si>
  <si>
    <t>Střední škola technická, Přerov, Kouřílkova 8 - Rekonstrukce sociálního zařízení TV2</t>
  </si>
  <si>
    <t>Odborné učiliště a Základní škola, Křenovice - Sociální zařízení na školní zahradě</t>
  </si>
  <si>
    <t>Obchodní akademie, Prostějov, Palackého 18 - Odizolování budovy proti vlhkosti</t>
  </si>
  <si>
    <t>Střední škola, Základní škola a Mateřská škola Šumperk, Hanácká 3 - Rekonstrukce elektroinstalace</t>
  </si>
  <si>
    <t xml:space="preserve">Střední škola, Základní škola, Mateřská škola a Dětský domov Zábřeh - Vybudování sportovního hřiště </t>
  </si>
  <si>
    <t xml:space="preserve">Gymnázium, Šumperk, Masarykovo náměstí 8 - Plynová kotelna </t>
  </si>
  <si>
    <t>Vyšší odborná škola a Střední průmyslová škola, Šumperk, Gen. Krátkého 1 - Rozšíření a výměna datové sítě a silnoproudých rozvodů</t>
  </si>
  <si>
    <t>Vyšší odborná škola a Střední průmyslová škola, Šumperk, Gen. Krátkého 1 - Rekonstrukce Domova mládeže U Sanatoria 1</t>
  </si>
  <si>
    <t>Střední průmyslová škola elektrotechnická, Mohelnice, Gen. Svobody 2 - Elektroinstalace na budově II</t>
  </si>
  <si>
    <t>Střední odborná škola, Šumperk, Zemědělská 3 - Rekonstrukce střechy nad jídelnou</t>
  </si>
  <si>
    <t>Střední zdravotnická škola, Šumperk, Kladská 2 - Domov mládeže</t>
  </si>
  <si>
    <t>Střední škola technická a zemědělská Mohelnice - Výstavba nových dílen</t>
  </si>
  <si>
    <t>Střední škola sociální péče a služeb, Zábřeh, nám. 8. května 2 - Oprava budovy praktického vyučování</t>
  </si>
  <si>
    <t>Slovanské gymnázium, Olomouc, tř. Jiřího z Poděbrad 13 - Změna tělocvičny na víceúčelový sál</t>
  </si>
  <si>
    <t>Vypořádání staveb</t>
  </si>
  <si>
    <t xml:space="preserve">Výkupy pozemků po dokončení staveb, věcná břemena. </t>
  </si>
  <si>
    <t>III/434 Radslavice - průtah</t>
  </si>
  <si>
    <t>Projektové dokumentace - rozpracované</t>
  </si>
  <si>
    <t>Realizace - rozpracované</t>
  </si>
  <si>
    <t>Střední odborná škola lesnická a strojírenská Šternberk - Rozšíření kapacity dílen odborného výcviku</t>
  </si>
  <si>
    <t>Vincentinum - poskytovatel sociálních služeb Šternberk - přestavba budovy bývalé údržby na ergoterapeutické dílny a pracovny</t>
  </si>
  <si>
    <t>Jedná se o přestavbu budovy, která je v havarijním stavu, na dílny pro ergoterapii a na další pracovny pro uživatele.</t>
  </si>
  <si>
    <t>Domov pro seniory Červenka - Vybudování šaten pro zaměstnance</t>
  </si>
  <si>
    <t>Klíč - centrum sociálních služeb, příspěvková organizace - Sociální zařízení a elektroinstalace</t>
  </si>
  <si>
    <t>Rekonstrukce sociálních zařízení, výměna podlahových krytin v bytových jednotkách, předsíních a klubovnách, rekonstrukce elektrického vedení. Budova Chválkovická.</t>
  </si>
  <si>
    <t>Sociální služby pro seniory Šumperk, příspěvková organizace - Prádelna</t>
  </si>
  <si>
    <t>Potřebné stavební úpravy prádelny včetně vybavení.</t>
  </si>
  <si>
    <t>Sociální služby pro seniory Šumperk, příspěvková organizace - Vybudování sociálních zařízení</t>
  </si>
  <si>
    <t>Vybudování sociálních zařízení v penzionu Šumperk</t>
  </si>
  <si>
    <t>Domov pro seniory Tovačov, příspěvková organizace - Stavební úpravy vzduchotechniky v kuchyni</t>
  </si>
  <si>
    <t>Rekonstrukce vzduchotechniky v kuchyni - instalace vhodného zařízení s rekuperací a klimatizací, dostatečným výkonem (odtah) a odolností vůči velmi zátěžovým kuchyňským podmínkám (pára, horko, mastnota).</t>
  </si>
  <si>
    <t>Domov Na zámečku Rokytnice, příspěvková organizace - Vybudování sociálního zařízení</t>
  </si>
  <si>
    <t>Vybudování sociálního zařízení na 5 pokojích domova pro seniory. V současné době je pouze společné sociální zařízení prostorově nedostačující pro imobilní klienty.</t>
  </si>
  <si>
    <t>Centrum Dominika Kokory, příspěvková organizace - Střešní krytina a tepelná izolace - budova Dřevohostice</t>
  </si>
  <si>
    <t>Oprava a částečná výměna střešní krytiny výměna střešní krytiny na pracovišti Dřevohostice.</t>
  </si>
  <si>
    <t>Domov seniorů POHODA Chválkovice, příspěvková organizace - Revitalizace parkové úpravy</t>
  </si>
  <si>
    <t xml:space="preserve">Úpravou vzrostlých stromů -větrolamu /padající suché větve ohrožující život/ a vybudováním chodníků s lavičkami se vytvoří klidová stinná část areálu pro relaxaci klientů. Nutná oprava oplocení areálu. 
</t>
  </si>
  <si>
    <t>4357</t>
  </si>
  <si>
    <t>4350</t>
  </si>
  <si>
    <t>Domov důchodců Prostějov - Modernizace sociálních zařízení</t>
  </si>
  <si>
    <t>Domov pro seniory Červenka - Nadstavba a přístavba hospodářské budovy</t>
  </si>
  <si>
    <t>Domov na Zámečku Rokytnice - Výměna elektroinstalace</t>
  </si>
  <si>
    <t>Domov na Zámečku Rokytnice - Půdní vestavba</t>
  </si>
  <si>
    <t>Domov Sněženka Jeseník - Vzduchotechnika kuchyně a prádelny</t>
  </si>
  <si>
    <t>Domov Alfreda Skeneho Pavlovice u Přerova, příspěvková organizace - Stavební úpravy pokojů a sociálních zařízení - budova Marie</t>
  </si>
  <si>
    <t>Domov Alfreda Skeneho Pavlovice u Přerova, příspěvková organizace - Stavební úpravy areálové komunikace</t>
  </si>
  <si>
    <t xml:space="preserve">Domov Alfreda Skeneho Pavlovice u Přerova, příspěvková organizace - Stavební úpravy pokojů a sociálních zařízení - budova Eliška </t>
  </si>
  <si>
    <t>Domov Alfreda Skeneho Pavlovice u Přerova, příspěvková organizace - Stavební úpravy pokojů a sociálních zařízení - budova Zámku</t>
  </si>
  <si>
    <t>Transformace příspěvkové organizace Nové Zámky - poskytovatel sociálních služeb - II.etapa - novostavba RD Drahanovice</t>
  </si>
  <si>
    <t>Transformace příspěvkové organizace Nové Zámky - poskytovatel sociálních služeb - II.etapa - novostavba RD Měrotín</t>
  </si>
  <si>
    <t>Centrum Dominika Kokory, příspěvková organizace - Koupelny a WC na pracovišti Dřevohostice</t>
  </si>
  <si>
    <t xml:space="preserve">Domov "Na Zámku“, příspěvková organizace - Vybudování výtahu </t>
  </si>
  <si>
    <t>Transformace příspěvkové organizace Nové Zámky – poskytovatel sociálních služeb - V.etapa -  novostavba RD Medlov – Králová</t>
  </si>
  <si>
    <t>Transformace příspěvkové organizace Nové Zámky – poskytovatel sociálních služeb - V.etapa -  novostavba RD Náměšť na Hané</t>
  </si>
  <si>
    <t>Centrum sociálních služeb Prostějov, p.o. - Rekonstrukce budov pro pečovatelskou službu</t>
  </si>
  <si>
    <t>Domov Hrubá Voda, příspěvková organizace - Výměna výtahu</t>
  </si>
  <si>
    <t>Centrum sociálních služeb Prostějov, p.o. - Výměna výtahu SO-02</t>
  </si>
  <si>
    <t>Centrum Dominika Kokory, příspěvková organizace - Přístupová cesta na zahradu</t>
  </si>
  <si>
    <t>Domov pro seniory Červenka, příspěvková organizace - Přístavba - oddělení Litovel</t>
  </si>
  <si>
    <t>Domov Štíty-Jedlí, příspěvková organizace - Klimatizace</t>
  </si>
  <si>
    <t xml:space="preserve">Domov Větrný mlýn Skalička, příspěvková organizace - Opravy stropů </t>
  </si>
  <si>
    <t>Centrum Dominika Kokory, příspěvková organizace - Celková rekonstrukce plynofikovaných NTK - Kokory</t>
  </si>
  <si>
    <t>Domov Větrný mlýn Skalička, příspěvková organizace - Rekonstrukce střechy a půdních prostor</t>
  </si>
  <si>
    <t>Domov Štíty-Jedlí, příspěvková organizace - Rekonstrukce a přístavba Domova Štíty</t>
  </si>
  <si>
    <t>Domov pro seniory Javorník - Novostavba Kobylá nad Vidnávkou</t>
  </si>
  <si>
    <t>Centrum Dominika Kokory, příspěvková organizace - Celková rekonstrukce plynofikovaných NTK - Dřevohostice</t>
  </si>
  <si>
    <t>Projektové dokumentace  - přecházející</t>
  </si>
  <si>
    <t>Dětské centrum Ostrůvek - Přestavba budovy C na zařízení rodinného typu</t>
  </si>
  <si>
    <t>ZZS OK - Výstavba nových výjezdových základen - Uničov</t>
  </si>
  <si>
    <t>Zdravotnická záchranná služba OK - výstavba dvougaráže  výjezdové základny v Hanušovicích</t>
  </si>
  <si>
    <t>ZZS OK - Výstavba nových výjezdových základen - Šternberk</t>
  </si>
  <si>
    <t>ZZS OK - Výstavba nových výjezdových základen - Zábřeh</t>
  </si>
  <si>
    <t>ZZS OK - Výstavba nových výjezdových základen - Jeseník</t>
  </si>
  <si>
    <t>SMN a.s. - o.z. Nemocnice Šternberk - Interní pavilon</t>
  </si>
  <si>
    <t>Muzeum Komenského v Přerově - rekonstrukce budovy ORNIS</t>
  </si>
  <si>
    <t>Muzeum a galerie v Prostějově - Přístavba depozitáře</t>
  </si>
  <si>
    <t xml:space="preserve">Vlastivědné muzeum Jesenicka, příspěvková organizace - Statické zabezpečení Vodní tvrze </t>
  </si>
  <si>
    <t>Vědecká knihovna Olomouc - stavební úpravy objektu Červeného kostela</t>
  </si>
  <si>
    <t xml:space="preserve">Vlastivědné muzeum v Olomouci - Zastřešení atria </t>
  </si>
  <si>
    <t>Vlastivědné muzeum v Olomouci – Zámek Čechy pod Kosířem - rekonstrukce a využití objektů, VI. Etapa</t>
  </si>
  <si>
    <t>Vlastivědné muzeum v Olomouci - Revitalizace vodních prvků v zámeckém parku Čechy pod Kosířem</t>
  </si>
  <si>
    <t xml:space="preserve">Vlastivědné muzeum Jesenicka - Expozice Vincenze Priessnitze </t>
  </si>
  <si>
    <t>Muzeum Komenského v Přerově - stavební úpravy depozitáře knihovny v budově Horní nám.č.35, Přerov</t>
  </si>
  <si>
    <t>II/150 Ohrozim - obchvat</t>
  </si>
  <si>
    <t>III/37349 Ptení - obchvat</t>
  </si>
  <si>
    <t>II/150 Vícov - obchvat</t>
  </si>
  <si>
    <t>II/444 Mohelnice - křížení s železniční tratí</t>
  </si>
  <si>
    <t>III/4359, III/4353 - Velký Týnec - rekonstrukce, IV. etapa</t>
  </si>
  <si>
    <t>II/369 Ostružná - Branná - rekonstrukce komunikace</t>
  </si>
  <si>
    <t>II/435, kř. II/367 - Tovačov</t>
  </si>
  <si>
    <t>II/436 Přerov - Doloplazy - kř. II/437</t>
  </si>
  <si>
    <t>II/370 Leština - Hrabišín</t>
  </si>
  <si>
    <t>II/312 hr.okr.Ustí nad O - křiž. II/446 před Hanušovicemi</t>
  </si>
  <si>
    <t>II/150 hranice kraje - Prostějov</t>
  </si>
  <si>
    <t>II/150 Přerov - jihozápadní obchvat, přeložka</t>
  </si>
  <si>
    <t>II/488 Olomouc - přeložka silnice (I. a II. etapa)</t>
  </si>
  <si>
    <t>III/44613, III/4468 Štěpánov, křižovatka Březecká</t>
  </si>
  <si>
    <t>III/4468 Štarnov - průtah</t>
  </si>
  <si>
    <t>II/366 Konice - Prostějov</t>
  </si>
  <si>
    <t>II/440 Hranice severovýchodní obchvat</t>
  </si>
  <si>
    <t>Cyklostezky Olomouckého kraje</t>
  </si>
  <si>
    <t>6121 / 6130</t>
  </si>
  <si>
    <t>výkupy</t>
  </si>
  <si>
    <t xml:space="preserve"> - </t>
  </si>
  <si>
    <t xml:space="preserve">Jedná se o přeložku silnice II/150. Celková délka navrženého obchvatu je cca 1,580 km. Začátek přeložky bude dle staničení v km 290,437 a konec úseku v km 292,381 pasportu stávající silnice II/150. Součástí  obchvatu bude vybudování nové okružní křižovatky, která nahradí stávající křižovatku se silnicí III/37751 směr na obec Plumlov. Součástí stavby bude dále i úprava stávající komunikace II/150 před křižovatkou v délce cca 250 m, přeložky inženýrských sítí, veřejné osvětlení, protihlukový val a oprava stávající silnice II/150 v obci Ohrozim.
</t>
  </si>
  <si>
    <t>aktualizace DSP</t>
  </si>
  <si>
    <t>výkup pozemků, projektová příprava</t>
  </si>
  <si>
    <t>Nový obchvat obce Ptení.</t>
  </si>
  <si>
    <t>DUR</t>
  </si>
  <si>
    <t>ÚR</t>
  </si>
  <si>
    <t xml:space="preserve">Jedná se o přeložku silnice II/150 mimo obec Vícov. Celková délka obchvatu cca 2,7 km a úpravu stávající silnice pro napojení obchvatu v délkách cca 100 m. Vyřešení křížení s místní komunikací bude mimoúrovňově. </t>
  </si>
  <si>
    <t>DÚR</t>
  </si>
  <si>
    <t>DÚR, DSP DPS</t>
  </si>
  <si>
    <t xml:space="preserve">Stavba řeší přeložku silnice II/444 Mohelnice - Stavenice v celkové délce 1,4 km. Záměr nahrazuje nevyhovující podjezd pod železniční tratí jejím přemostěním (nadjezdem) a dále směrovou úpravou stávajícího vedení silnice. Součástí stavby bude řešeno křížení s vedlejšími komunikacemi, sjezdy na sousední nemovitosti, mostní objekt přes trať ČD, odvodnění, přeložky účelových komunikací, cyklostezku, přeložky inženýrských sítí. V současné době pracuje MÚ Mohelnice na změně územního plánu města ze stávajícího podjezdu na nadjezd. </t>
  </si>
  <si>
    <t>Studie</t>
  </si>
  <si>
    <t>DUR, ÚR</t>
  </si>
  <si>
    <t>DSP</t>
  </si>
  <si>
    <t>DPS, SP</t>
  </si>
  <si>
    <t>Jedná se o stavební úpravy silnice II/150 v celkové délce cca 24 km. Počátek úprav je na hranici krajů ve staničení km 107,570, konec úprav je na začátku města Prostějov ve staničení km 132,122, s rozdělením na 8 úseků. Současně budou řešeny stavební úpravy tří mostů ev.č. 150-065, 150-066 a 150-068.</t>
  </si>
  <si>
    <t>Přeložení / novostavba komunikace II/150 od Mádrova podjezdu po křížení s komunikací II/434.</t>
  </si>
  <si>
    <t>IZ</t>
  </si>
  <si>
    <t>DUR, DSP, DPS</t>
  </si>
  <si>
    <t>Jedná se o přeložku části silnice II/448, která se nachází v extravilánu na severozápadním okraji města Olomouce, v místě velké okružní křižovatky se silnicí I/35, připojující rychlostní komunikaci R35 (západní tangenta) a místní komunikaci (Hypermarket Globus). Navrhovaná komunikace bude připojena jako páté rameno okružní křižovatky. Dále pokračuje severovýchodně přes zemědělské pozemky - pole k silnici II/635 - ul. Křelovská. Celková délka úseku bude 339,8 m. Stavba nové komunikace je zařazena do seznamu veřejně prospěšných staveb. Do doby vyřešení dopravní koncepce  v tomto prostoru (uvolnění kapacity okružní křižovatky)byly prozatím projekční práce pozastaveny.</t>
  </si>
  <si>
    <t>DSP,DPS</t>
  </si>
  <si>
    <t>Severovýchodní obchvat Hranic.</t>
  </si>
  <si>
    <t>DSP a SP</t>
  </si>
  <si>
    <t>JE</t>
  </si>
  <si>
    <t>2019-2020</t>
  </si>
  <si>
    <t>Rekonstrukce Červeného kostela za účelem zřízení krajského informačního a kulturního střediska.</t>
  </si>
  <si>
    <t>Zastřešení atria objektu VMO.</t>
  </si>
  <si>
    <t>PD, realizace</t>
  </si>
  <si>
    <t>Rekonstrukce severního a tzv. uzařené východní části křídla zámku, včetně úpravy vnitřního nádvoří a výstavbu hospodářského objektu pro uskladnění techniky.</t>
  </si>
  <si>
    <t>2020-2022</t>
  </si>
  <si>
    <t>Jedná se o výstavbu nové výjezdové základny ZZS OK ve městě Uničov. Navrhovaný objekt bude sloužit jako základna s parametry a kapacitou pro umístění 1 výjezdové posádky a technickým zázemím pro 2 garážovaná vozidla.</t>
  </si>
  <si>
    <t xml:space="preserve">Jedná se o výstavbu nové výjezdové základny ZZS OK ve městě Šternberk. Navrhovaný objekt bude sloužit jako základna s parametry a kapacitou pro umístění 2 výjezdových posádek a technickým zázemím pro 3 garážovaná vozidla.
</t>
  </si>
  <si>
    <t>VZ, realizace</t>
  </si>
  <si>
    <t>Jedná se o výstavbu nové výjezdové základny ZZS OK ve městě Zábřeh. Navrhovaný objekt bude sloužit jako základna s parametry a kapacitou pro umístění 2 výjezdových posádek a technickým zázemím pro 3 garážovaná vozidla.</t>
  </si>
  <si>
    <t>Jedná se o výstavbu nové výjezdové základny ZZS OK ve městě Jeseník. Navrhovaný objekt bude sloužit jako základna s parametry a kapacitou pro umístění 2  výjezdových posádek s technickým zázemím pro 4 garážovaná vozidla.</t>
  </si>
  <si>
    <t>studie</t>
  </si>
  <si>
    <t>Odborný léčebný ústav Paseka  - Modernizace lůžkového fondu pavilonu A</t>
  </si>
  <si>
    <t>OLU Paseka Vodojem</t>
  </si>
  <si>
    <t>Střední škola, Základní škola a Mateřská škola Šumperk, Hanácká 3 - Oprava střechy</t>
  </si>
  <si>
    <t>Novostavba haly jako zázemí pro odbornou výuku žáků školy (3 nové dílny, učebny techniky a obrobny, hygienické zařízení, šatny, kabinety, kompresorovna, venkovní mycí rampa) na místě 2 starých vepřínů, které budou zbourány vč. tří přilehlých jímek a základů bývalého sila.</t>
  </si>
  <si>
    <t xml:space="preserve">Rekonstrukce samostatného objektu, který v minulosti sloužil taktéž jako kuchyně pro přípravu jídel. Objekt bude zrekonstruován a bude v něm instalována technologie nové kuchyně s nezbytným zázemím pro přípravu 400 jídel (obědů). Nově bude objekt propojen spojovacím koridorem s objektem školy a bude zrekonstruována stávající betonová rampa. </t>
  </si>
  <si>
    <t>Výměna starých zdvojených stávajících cca 120 ks dřevěných oken a 29 ks sklepních kovových oken za nová okna plastová a výměna předních a zadních vchodových dveří za nové dveře plastové popřípadě hliníkové - kvalitnější.</t>
  </si>
  <si>
    <t>Kompletní rekonstrukce zastaralé elektroinstalace v budově domově mládeže.</t>
  </si>
  <si>
    <t xml:space="preserve">Jedná se o rekonstrukci a modernizaci dílen odborného výcviku včetně vybavení, s vybudováním školního autoservisu, nové svářecí školy, učeben, šaten a sociálního zařízení na odloučeném pracovišti U Spalovny, Prostějov – automobilní obory. </t>
  </si>
  <si>
    <t>Výstavba prostor odborného výcviku na pracovišti v Horních Heřmanicích.</t>
  </si>
  <si>
    <t>Přístavba pracoviště odborného výcviku cukrárny a pekárny k nové budově domova mládeže.</t>
  </si>
  <si>
    <t>Výstavba nových dílen.</t>
  </si>
  <si>
    <t>Rekonstrukce rozvodů vnitřních sítí a dispozic starého internátu.</t>
  </si>
  <si>
    <t>Modernizace školní kuchyně včetně zajištění bezbariérového přístupu osob. Dojde k rozšíření přípravné plochy potravin a dojde ke splnění legislativních požadavků KHS:</t>
  </si>
  <si>
    <t xml:space="preserve">Instalace plošiny pro imobilní, zajištění sociálního zařízení pro imobilní, rekonstrukce elektroinstalace a případné úpravy ve třídách.
</t>
  </si>
  <si>
    <t>Rekonstrukce tělocvičny</t>
  </si>
  <si>
    <t>Vybudování nového zdroje vytápění pro areál dílen odborné výuky na ulici Ježkova 20, Jeseník včetně měření a regulace.</t>
  </si>
  <si>
    <t xml:space="preserve">Komplexní rekonstrukce dožitých systému rozvodů vody, kanalizace, sociálního zařízení, podlah včetně elektroinstalace a VZT v areálu dílen praktického vyučování. Stavební investice navazuje na již provedenou realizaci energeticky úsporných opatření . 
 </t>
  </si>
  <si>
    <t xml:space="preserve">Řešení zázemí tělocvičny v návaznosti na její zateplení a opravu stropu včetně osvětlení. Konkrétně se jedná o rekonstrukci šaten, tribuny, sociálního zařízení včetně bezbariérové úpravy a zdravotechniky,vzduchotechn. Dále rek. vytápění, řešení rozvodů teplé vody včetně výměníku, elektroinstalace, slaboproudých rozvodů, větrání a podlahy. Řešení bezbariérové úpravy vstupu včetně umožnění užívání objektu imobilními osobami. Pořízení světelné tabule a rozhlasu. </t>
  </si>
  <si>
    <t>Rekonstrukce stávající nevyhovující kotelny - kombinace štěpky a uhlí.</t>
  </si>
  <si>
    <t xml:space="preserve">Bude nahrazen stávající koridor (železná konstrukce se zastřešením) uzavřeným koridorem s átriem, tím vznikne uzavřený prostor pro přechod mezi jednotlivými pavilony v rámci docházky žáků na svačiny a obědy, přechodů do tělocvičny a na internát školy, vybudováním átria vzniknou prostory pro organizování družiny, společných akcí a nové skladové prostory. </t>
  </si>
  <si>
    <t>Kompletní rekonstrukce elektroinstalace na budově Uničov, Šternberská 456.</t>
  </si>
  <si>
    <t xml:space="preserve">Výměna střešní krytiny na budovách Šternberská 500. Jedná se o sedlovou střechu nad složitým půdorysem. Zde je velká část krovu narušena hnilobou. Plechová krytina na dřevěném podbití je značně zkorodovaná, dochází k pronikání vody.
</t>
  </si>
  <si>
    <t xml:space="preserve">Rekonstrukce nevyhovujících prostor šaten pro žáky střední školy. Areál šaten je zasažen vlhkostí prostupující zdivem budovy, které není dostatečně izolováno. Šatny jsou společné vždy pro celou třídu a dochází ke krádežím oblečení. Je nutná celková rekonstrukce prostor čítající odizolování, sanaci, obklad obložením a nákup nových šatních boxů tak aby každý žák měl samostatnou skříňku.
</t>
  </si>
  <si>
    <t>Při tání sněhu a dešťů dochází k zatékání na ochoz tělocvičny, odkud voda stékala na sportovní plochu. Je navržena pokládka nového povrchu, který by byl také "pochůzí" (jedná se o část střechy, která je terasou u společenského a informačního centra školy s umístěním knihovny).</t>
  </si>
  <si>
    <t>Současný stav sociálního zařízení domova mládeže odpovídá jeho stáří,  nyní již je nevyhovující a je na hranici životnosti i plnění hygienických norem. V roce 2016 byla provedena I. etapa rekonstrukce</t>
  </si>
  <si>
    <t xml:space="preserve">Stávající sociální zázemí školy (WC hoši, dívky, učitelé) je původní z 80-tých let minulého století, po několika menších opravách již nevyhovuje současným standardům. </t>
  </si>
  <si>
    <t>Rekonstrukce sportovního areálu včetně instalace nového oplocení okoloobjektu školy a sportovišť školy.</t>
  </si>
  <si>
    <t xml:space="preserve">Rekonstrukce budovy Opavská 8 a přilehlé budovy bez č.p. dílny a kanceláře odborného výcviku
</t>
  </si>
  <si>
    <t xml:space="preserve">Povrch hřiště je ve špatném technickém stavu, který je v rozporu s požadavky na BOZP, hrozí úrazy žáků. Povrch je výrazně nerovný, nepropustný. Příčinou jsou zpevněné a nezpevněné plochy pod povrchem hřiště. Oprava hřiště bude spočívat v opravě podkladních vrstev, výměně povrchu (koberec s posypem) a oplocení.
</t>
  </si>
  <si>
    <t xml:space="preserve">Výměna oken v budově "B" Střední průmyslové školy, Přerov, která spadá pod památkovou péči. V roce 2017 byla provedena výměna oken v budově "A", na tuto budovu navazuje část "B", která je v havarijním stavu. </t>
  </si>
  <si>
    <t xml:space="preserve">Výměna rozvodů elektrické energie v budově "B" je nutná vzhledem ke stáří budovy.  V listopadu 2018 bude dokončena elektroinstalace v budově "A", část "B" je vedena pod památkovou péčí. </t>
  </si>
  <si>
    <t xml:space="preserve">Rekonstrukce školního hřiště. Po povodni v roce 1997 se stalo hřiště nepouživatelným. Havarijní stav hřiště nedovoluje v současné době jeho užívání a žáci jsou nuceni pro účely TV využívat sportovní plochy ve vzdálením okolí. </t>
  </si>
  <si>
    <t>V rámci akce budou pořízeny 3 nové kondenzační plynové kotle s menším výkonem, jejich zapojení na rozvodnou síť, osazení moderního řídícího systému. To vše umožní dosáhnout zvýšení účinnosti a snížení provozních nákladů na vytápění objektu školy.</t>
  </si>
  <si>
    <t xml:space="preserve">Rozšíření kapacity sítě /možné realizovat s akcí rekonstrukce elektroinstalace/. 
</t>
  </si>
  <si>
    <t xml:space="preserve">Jedná se o rekonstrukci dvou pavilonů (A, B) Domova mládeže U Sanatoria 1. Cílem je změna stávajícího stavu (pokoje se sociálním zařízením na patře) na pokoje hotelového typu (2 pokoje + sociální zařízení). 
</t>
  </si>
  <si>
    <t xml:space="preserve">
Jednalo by se o výměnu elektroinstalace, rozvaděčů, svítidel, výměnu jednotného času a zvonění, opravu EZS, zavedení kamerového systému na budově II. Gen. Svobody 2, Mohelnice.
</t>
  </si>
  <si>
    <t xml:space="preserve">Oprava DM při SZŠ Šumperk - vnitřní opravy sklepu, oprava teras, oprava fasády, střechy a venkovních schodů. Budova DM je nemovitou kulturní památkou OK.
</t>
  </si>
  <si>
    <t>Zamezení zatečení vody při deštích, zajištění plnění hygienických a bezpečnostních předpisů.</t>
  </si>
  <si>
    <t xml:space="preserve">Rekonstrukce tělocvičny školy a změna jejího účelu na multifunkční sál, který by byl k dispozici i dalším PO Olomouckého kraje, pro konání kulturních a společenských akcí. V současné době není prostor užíván, má narušenou statiku a nevyhovuje hygienickým normám pro sport.
</t>
  </si>
  <si>
    <t>Stávající střecha přístavby je v havarijním stavu, zatéká do ní, zejména kolem střešních oken, klempířské prvky jsou zkorodované, v místech zatékání jsou trámy a bednění prohnilá. Vlivem poškození střechy dochází k protékání až do hygienických zařízení-WC žáků. Krytiny-bonský šindel je plně strávený - stáří krytiny je odhadováno na 30 let, hrozí znehodnocení interiéru a vybavení školy.</t>
  </si>
  <si>
    <t xml:space="preserve">Panelová pětipodlažní budova byla postavena v roce 1968. V roce 2013 bylo provedeno odstranění balkonů z důvodu jejich havarijního stavu a souběžně vyměněna dřevěná okna za plastová. Dále bude řešeno zateplení budovy a půdních prostor.  </t>
  </si>
  <si>
    <t xml:space="preserve">Rekonstrukce, modernizace nevyhovujícího sociálního zařízení objektu TV2, za účelem dosažení stavu odpovídajícího platné legislativě. 
</t>
  </si>
  <si>
    <t>Investiční akce může být realizována až v současné době, neboť v roce 2018 bude možné napojení objektu na novou kanalizaci v obci.</t>
  </si>
  <si>
    <t>Řešení havarijního stavu sociálního zařízení ve všech podlaží budoby a vybudování sociálního zařízení pro imobilní osoby. Dle našeho názoru je uvedený orientační rozpočet investičního záměru podhodnocený.</t>
  </si>
  <si>
    <t>Výměna poškozených částí krovu, jeho ošetření, výměnu střešních oken, výměnu střešní krytiny (plechy, azbestocementové šablony)  za novou krytinu. Střecha je velmi členitá a zásah do ní podléhá schválení odporu památkové péče.</t>
  </si>
  <si>
    <t>Střední odborná škola gastronomie a potravinářství Jeseník, U Jatek 8 - Rekonstrukce umýváren nového domova mládeže</t>
  </si>
  <si>
    <t xml:space="preserve">Střední škola gastronomie a farmářství Jeseník, U Jatek 8 - Protipovodňová opatření včetně úprav svahu </t>
  </si>
  <si>
    <t>Zvýšení kvality služeb a kapacity centra</t>
  </si>
  <si>
    <t>DDM Olomouc - REÚO budovy Jánského 1</t>
  </si>
  <si>
    <t>Oprava fasády historické budovy.  Budova památkově chráněná.</t>
  </si>
  <si>
    <t>Jedná se o přístavbu v rámci které by došlo k  navýšení ubytovací kapacity a ke zlepšení podmínek pečovatelské práce.</t>
  </si>
  <si>
    <t>Rekonstrukce silnoproudé elektrotechniky a elektronické komunikace</t>
  </si>
  <si>
    <t xml:space="preserve">Zpracování projektové dokumentace na novou vzduchotechniku v kuchyni a prádelně.  Současná vzduchotechnika nevyhovuje dnešním platným předpisům. Je částečně nefunkční, těžko dostupné náhradní díly. Cena je určena odhadem.
</t>
  </si>
  <si>
    <t>Stavební úpravy pokojů a hygienického zařízení budovy Marie.</t>
  </si>
  <si>
    <t>Stavební úpravy pokojů a hygienického zařízení budovy Eliška včetně vybudování nouzového východu.</t>
  </si>
  <si>
    <t>Jedná se o vybudování nového venkovního výtahu do 2NP.</t>
  </si>
  <si>
    <t>Stavební úpravy pokojů a hygienického zařízení budovy Zámku.</t>
  </si>
  <si>
    <t>Rekonstrukce koupelen a WC na pracovišti Dřevohostice, jedná se o 7 koupelen a WC z důvodu jejich technického opotřebení, zastaralosti a zvýšení intimity klientů.</t>
  </si>
  <si>
    <t xml:space="preserve">Rekonstrukce budov SO-18, SO-19, SO-20. Vybudování zázemí pro pečovatelskou službu včetně nájezdu do budovy pro kola. Vybudování třech garáží, parkoviště pro 5 automobilů, příjezdové komunikace.
</t>
  </si>
  <si>
    <t xml:space="preserve">Současný projekt rekonstrukce pracoven na startovací byty neřešil okolní terénní úpravy. Původní přístupový chodník je zdemolován. Přístup klientů z 2 NP je ukončen zpevněnou plochou cca 6 m2 - odhadované převýšení od této plochy po rostlý terén na zahradě je 6 -7 m. Tímto budeme realizovat únikou cestu z 2 NP. </t>
  </si>
  <si>
    <t>Přístavba provozního a technického  zázemí oddělní Litovel</t>
  </si>
  <si>
    <t>Doplnění klimatizační jednotky do zbývajících 3 podlaží a přízemí . V jednotlivých patrech je nedýchatleno vzhledem k parným létům a klienti tak mají problémy s dýcháním.</t>
  </si>
  <si>
    <t>Je nezbytně nutné opravit stropy ve dvou budovách organizace ( budova administrativy a budova staré výchovy). Stropy jsou téměř v havarijním stavu. Potvrzeno statikem 2016.</t>
  </si>
  <si>
    <t>Rekonstrukce stávající střechy budovy dílen, zateplení a protažení a zvětšení půdních prostor.</t>
  </si>
  <si>
    <t xml:space="preserve">Rekonstrukce (oprava stávajících pokojů) a přístavba objektu k Domovu pro seniory Štíty. </t>
  </si>
  <si>
    <t>Výstavba nového objektu v Kobylé nad Vidnávkou jako náhrada za stávající objekt Zámku.</t>
  </si>
  <si>
    <t>SMN a.s. - o.z. Nemocnice Šternberk - Parkovací plochy</t>
  </si>
  <si>
    <t>15/23</t>
  </si>
  <si>
    <t>z toho nájemné SMN (UZ 15)</t>
  </si>
  <si>
    <t>z toho DPH                 (UZ 23)</t>
  </si>
  <si>
    <t>Vlastivědné muzeum Jesenicka, příspěvková organizace - Stavební úpravy pavlače Vodní tvrze</t>
  </si>
  <si>
    <t>z toho podíl OK (UZ 14)</t>
  </si>
  <si>
    <t>14/15/23</t>
  </si>
  <si>
    <t>2019-2021</t>
  </si>
  <si>
    <t>Jedná se o vybudování 2 zpevněných ploch pro odstavování vozidel včetně osvětlení a vybudování chodníků v areálu SMN a.s. - o.z. Šternberk. Jedná se o parkoviště u nové interny, které bude hrazeno z finančních prostředků OK.</t>
  </si>
  <si>
    <t>OLÚ Paseka – hospodaření se srážkovými vodami (Paseka)</t>
  </si>
  <si>
    <t>OLÚ Paseka – hospodaření se srážkovými vodami (Moravský Beroun)</t>
  </si>
  <si>
    <t>2021-2022</t>
  </si>
  <si>
    <t>akce prozatím pozastavena OLÚ Paseka - hledá se jiné řešení</t>
  </si>
  <si>
    <t>Modernizace pavilonu včetně navýšení kapacity lůžek. Projektovou dokumentaci zajišťuje OLÚ Paseka</t>
  </si>
  <si>
    <t>statika</t>
  </si>
  <si>
    <t xml:space="preserve">Vlastivědné muzeum v Olomouci - rekonstrukce krovů v budově VMO a oprava římsy nad parkánem </t>
  </si>
  <si>
    <r>
      <rPr>
        <sz val="10"/>
        <rFont val="Arial CE"/>
        <charset val="238"/>
      </rPr>
      <t>Celková rekonstrukce pavlače 1. patra Vodní tvrze, oprava fasády v jejím nádvoří a vyspravení omítek, výměna všech deštěných oken a vnějších dveří objektu. Vzhledem ke skutečnosti, že se jedná o nástupní místo veřejnosti a zároveň místo odpočinku, je nutné dokončit tuto fázi související s celkovou rekonstrukcí Vodní tvrze. Současný stav je tristní a návštěvníky jsme upozorňováni na potřebu nové fasády. Před opravou vlastní fasády je potřeba vyměnit okna, která budou řešena i na vnější fasádě</t>
    </r>
    <r>
      <rPr>
        <sz val="10"/>
        <color rgb="FFFF0000"/>
        <rFont val="Arial CE"/>
        <charset val="238"/>
      </rPr>
      <t>. Není dořešena restituce Vodní tvrze, současný majitel Lesy ČR nechtějí již dávat souhlas s technickým zhodnocením budovy.</t>
    </r>
  </si>
  <si>
    <t>Dokončení projektu transformace příspěvkové organizace. Výstavba RD.</t>
  </si>
  <si>
    <t>Centrum Dominika Kokory, příspěvková organizace - Střešní krytina, klimatizace,  tepelné izolace a oprava uliční fasády - budova Kokory</t>
  </si>
  <si>
    <t>Oprava komunikace v areálu domova. Akce bude realizována až po dokončení rekonstrukcí na jednotlivých budovách.</t>
  </si>
  <si>
    <t>2021-2023</t>
  </si>
  <si>
    <t>SP, realizace</t>
  </si>
  <si>
    <t>DPS, DSP</t>
  </si>
  <si>
    <t>DUR, DSP</t>
  </si>
  <si>
    <t>Dlabal</t>
  </si>
  <si>
    <t>Dudková</t>
  </si>
  <si>
    <t>Střelcová</t>
  </si>
  <si>
    <t>Haničák</t>
  </si>
  <si>
    <t>6121 / 6122/  5137</t>
  </si>
  <si>
    <t>Projektové dokumentace - cyklostezky - rozpracované</t>
  </si>
  <si>
    <t>Cyklostezky Olomouckého kraje - 06 Horní Lipová - Ramzová - Ostružná</t>
  </si>
  <si>
    <t xml:space="preserve">Na základě vyjasněných majetkoprávních vztahů, kdy vodní prvky v zámeckém parku jsou majetkem Olomouckého kraje, žádá VMO o jejich revitalizaci. </t>
  </si>
  <si>
    <t>2019-2022</t>
  </si>
  <si>
    <t xml:space="preserve">Nová expozice V. Priessnitze je prioritou Vlastivědného muzea Jesenicka po dohodě s Olomouckým krajem, Městem Jeseník a majiteli Priessnitzových léčebných lázní, komisí cestovního ruchu Olomouckého kraje. Aktivita obnovy a rozšíření expozice souvisí se snahou získat pro odkaz V. Priessnize ocenění evropským kulturním nehmotným dědictvím poté, co odkaz této významné osobnosti byl zařazen mezi nehmotná kulturní dědictví České republiky.
</t>
  </si>
  <si>
    <t>Do rozpočtu na rok 2021</t>
  </si>
  <si>
    <t xml:space="preserve">Celková rekonstrukce NTK - rozvodů topné soustavy a přípraven TUV na obou pracovištích (Kokory) </t>
  </si>
  <si>
    <t xml:space="preserve">Celková rekonstrukce NTK - rozvodů topné soustavy a přípraven TUV na obou pracovištích (Dřevohostice) </t>
  </si>
  <si>
    <t>Akce neschválené  - zkusit na rok 2021</t>
  </si>
  <si>
    <t xml:space="preserve">Stavební úpravy komunikace II/312 hr. okr. Ústí nad O. – křiž. II/446 před Hanušovicemi, v úseku od hranice okresu Ústí nad Orlicí po křižovatku se silnicí  II/446 na Staré Město před městem Hanušovice (podjezd). Jedná se o úsek komunikace ve trase Hanušovice – Králíky cca v km 56,456 – 47,355, tj. délka úseku 9,1 km. </t>
  </si>
  <si>
    <t>Jedná se o stavební úpravy silnic třetí třídy III/4359, III/4353 v obci Velký Týnec. Počátek řešeného silničního úseku je na komunikaci III/4359 ve směru od Olomouce na vjezdu do obce, v místě napojení nového silničního nadjezdu nad silnicí I/55. Konec rekonstrukce komunikace III/4359  je na křižovatce se silnicí III/4353, kde je současně počátek řešeného úseku komunikace III/4353 s ukončením na výjezdu s obce Velký Týnec ve směru na Velkou Bystřici. Délka úseku cca 1,200 km</t>
  </si>
  <si>
    <t xml:space="preserve">Jedná se o stavební úpravy silnice II/435 v celkové délce 5,81 km. Jedná se o dva úseky. 1. úsek začíná v křižovatce se sil. II/367 v obci Polkovice a končí v křižovatce s III/43518 v obci Tovačov - Annín.   2. úsek začíná v Tovačově od křižovatky se sil. II/434 končí v km 17,06. </t>
  </si>
  <si>
    <t>Rekonstrukce komunikace rozdělená na 5 úseků. Dva úseky v přerovských městských částech Penčice a Čekyně nutno realizovat až po stavbě kanalizace VaK kolem r. 2020. Malý úsek v Předmostí a 2 úseky v Tršicích a Doloplazech lze realizovat. Nutno však dokončit maj.práv. vypořádávání a získat SP.</t>
  </si>
  <si>
    <t>Projektová dokumentace řeší stavební úpravy komunikace II/370 – Leština – Hrabišín. Počátek ve směru od Zábřehu je na křižovatce se silnicí  II/315 v obci Leština, konec řešeného úseku je na označení počátku obce Hrabišín. 
Celý úsek komunikace k řešení je dlouhý cca 6,3 km. V řešeném úseku se nachází pět mostů: Most ev. č. 370 -001, Most ev. č. 370 -005 , Most ev. č. 370 -003 , Most ev. č. 370 -004 (zařizuje si to sama SSOK), Most ev. č. 370 -002</t>
  </si>
  <si>
    <t>Přestavba klasické průsečné křižovatky silnic III/43613 a III/4468 na okružní křižovatku.</t>
  </si>
  <si>
    <t>Stavební úpravy silnice III/4468 v intravilánu v celkové délce 1,200 km.</t>
  </si>
  <si>
    <t>Zajištění PD na stavební úpravy komunikace.</t>
  </si>
  <si>
    <t xml:space="preserve">Úprava křížení silnice s železniční tratí prostřednictvím přeložení části komunikace a zřízení mostního objektu, který řeší stávající lokální závadu. </t>
  </si>
  <si>
    <t>Cyklostezky Olomouckého kraje – 12.04 Spojnice Zábřeh-Lesnice (III-3701) až spojnice Zábřeh-Leština (II-315)</t>
  </si>
  <si>
    <t xml:space="preserve">Gymnázium, Olomouc - Hejčín, Tomkova 45 - Elektroinstalace na budově A a C </t>
  </si>
  <si>
    <t xml:space="preserve">Střední průmyslová škola, Přerov, Havlíčkova 2 - Střecha - severní část budovy SPŠ Přerov </t>
  </si>
  <si>
    <t>stávající stav</t>
  </si>
  <si>
    <t>OLÚ Paseka – Modernizace lůžkových oddělení pavilonu 2 v Moravském Berouně</t>
  </si>
  <si>
    <t>Statické zabezpečení objektu Vodní tvrze. Není dořešena restituce Vodní tvrze, současný majitel Lesy ČR nechtějí již dávat souhlas s technickým zhodnocením budovy.</t>
  </si>
  <si>
    <t>Celková rekonstrukce řeší zejména sociální zařízení objektu, zřízení výtahu a další nezbytné stabní úpravy. Na celkovou rekonstrukcí objektu Vodní tvrze je nutné zpracovat studii, a tuto projednat s NPÚ. Není dořešena restituce Vodní tvrze, současný majitel Lesy ČR nechtějí již dávat souhlas s technickým zhodnocením budovy.</t>
  </si>
  <si>
    <t>Rekonstrukce stávajícího objektu a přístavba nového objektu. Přístavbou budou řešeny nedostačující prostory depozitáře ornitologických sbírek, knihovny a hygienické zázemí pro návštěvníky. Stávající objekt nevyhovuje současným požadavkům na úsporu energií.</t>
  </si>
  <si>
    <t>výkupy pozemků</t>
  </si>
  <si>
    <t>Gymnázium, Hranice, Zborovská 293 - Výměna oken a zateplení fasády na přístavbě školy</t>
  </si>
  <si>
    <t>Zateplení fasády budovy přístavby školy, výměna stávajících oken a dveří do přístavby, dále okapů a svodů včetně instalace hromosvodů, okapových chodníků.</t>
  </si>
  <si>
    <t>zateplení budovy DDM na ulici Jánského včetně výměny oken.</t>
  </si>
  <si>
    <t xml:space="preserve">Rekonstrukce komunikací a chodníků - 2. etapa, vpravo od hlavní příjezdové komunikace směrem k dílnám OV a bráně do malé školní farmy. </t>
  </si>
  <si>
    <t xml:space="preserve">Dětský domov a Školní jídelna Prostějov - Komunikace </t>
  </si>
  <si>
    <t>úhrada pozatávky a fakutrace za 12/2019</t>
  </si>
  <si>
    <t xml:space="preserve">Odbor dopravy a silničního hospodářství                                                                                                                                                           </t>
  </si>
  <si>
    <t>Správce:                  Ing. Ladislav Růžička</t>
  </si>
  <si>
    <t>ORJ 12</t>
  </si>
  <si>
    <t>z toho spolufinan. PO z FI nebo ze SFDI</t>
  </si>
  <si>
    <t>Realizace - SSOK - rozpracované investice  hrazené z rozpočtu</t>
  </si>
  <si>
    <t>II/444   Uničov (kruh. křiž. A. nádr.)</t>
  </si>
  <si>
    <t>Okružní křižovatka v Uničově ( Autobusové nádraží).</t>
  </si>
  <si>
    <t>III/4494 Benkov, Střelice - průtahy</t>
  </si>
  <si>
    <t>Stavební úpravy silnice, 2. etapa Střelice, průtah.</t>
  </si>
  <si>
    <t>III/3703 Šumperk - Sudkov, 2. etapa</t>
  </si>
  <si>
    <t>Recyklace za tepla s navýšením o 30 mm.</t>
  </si>
  <si>
    <t>Vlastivědné muzeum Jesenicka - Nová expozice živé přírody Jesenicka a lidského těla ve Vodní tvrzi – projektová dokumentace</t>
  </si>
  <si>
    <t>Vybudování multimediální, interaktivní expozice živé přírody a lidského těla namísto veřejnosti nepřístupného depozitáře historie v 1. patře Vodní tvrze.</t>
  </si>
  <si>
    <t>Ano</t>
  </si>
  <si>
    <t>2019 - 2020</t>
  </si>
  <si>
    <t>ORJ 19</t>
  </si>
  <si>
    <t xml:space="preserve">Odbor podpory řízení příspěvkových organizací                                                                                                                                                            </t>
  </si>
  <si>
    <t>Ing. Miroslava březinová</t>
  </si>
  <si>
    <t>Ing. Ladislav Růžička</t>
  </si>
  <si>
    <t>Název přílohy</t>
  </si>
  <si>
    <t>Spolufinancování PO</t>
  </si>
  <si>
    <t>Oblast školství</t>
  </si>
  <si>
    <t>Oblast školství - součet</t>
  </si>
  <si>
    <t>Oblast sociální</t>
  </si>
  <si>
    <t>Oblast sociální - součet</t>
  </si>
  <si>
    <t>Oblast kultury</t>
  </si>
  <si>
    <t>Oblast kultury - součet</t>
  </si>
  <si>
    <t>Oblast dopravy</t>
  </si>
  <si>
    <t>Oblast dopravy- součet</t>
  </si>
  <si>
    <t>Oblast zdravotnictví</t>
  </si>
  <si>
    <t>Oblast zdravotnictví - součet</t>
  </si>
  <si>
    <t>CELKEM</t>
  </si>
  <si>
    <t xml:space="preserve"> </t>
  </si>
  <si>
    <t>Nájemné SMN</t>
  </si>
  <si>
    <t>Celkem za ORJ 19 - oblast kultury - rozpracované investice</t>
  </si>
  <si>
    <t>aktualizace PD, realizace</t>
  </si>
  <si>
    <t>Výměna elektroinstalce, kanalizace, rozvodu vody, oken na dvorní fasádě, podlah, dveří. Stavební úpravy sociálního zařízení, sanace sklepa, oprava fasády, instalace datových rozvodů.</t>
  </si>
  <si>
    <t xml:space="preserve">Elektroinstalace na budově A je z roku 1956, na budově C z období první republiky. </t>
  </si>
  <si>
    <t>rekonstrukce umýváren nového domova začne po ukončení realizace rekonstrukce nového domova</t>
  </si>
  <si>
    <t>nebo vyřadit jako zmařenou investici?</t>
  </si>
  <si>
    <t>Střední průmyslová škola, Přerov, Havlíčkova 2 -Rekonstrukce dílen praktického vyučování</t>
  </si>
  <si>
    <t>Nezapomenout dát do rozpočtu 2021</t>
  </si>
  <si>
    <t>Crlíková</t>
  </si>
  <si>
    <t>Hlaďo (Dlabal)</t>
  </si>
  <si>
    <t>Zvýšení kvality služeb a kapacity centra, budova je v podnájmu.</t>
  </si>
  <si>
    <t>Hlaďo</t>
  </si>
  <si>
    <t>Domov seniorů POHODA Chválkovice - Vybudování nového evakuačního výtahu v pavilonu B a v DS</t>
  </si>
  <si>
    <t>Výtah v DS byl již realizován, zbývá realizovat výtah v pavilonu B</t>
  </si>
  <si>
    <t xml:space="preserve">Vlastivědné muzeum Jesenicka - Rekonstrukce  Vodní tvrze </t>
  </si>
  <si>
    <t>IROP</t>
  </si>
  <si>
    <t>Střední odborná škola, Šumperk, Zemědělská 3 – venkovní kanalizace</t>
  </si>
  <si>
    <t xml:space="preserve">Jedná se  o rekonstrukci elektroinstalace, chemické laboratoře a vytvoření bezbariérového přístupu do budovy školy. </t>
  </si>
  <si>
    <t xml:space="preserve">Pracoviště Heřmanice - výstavba odborné učebny OV včetně trenažéru pro výuku autoškoly, rekonstrukce odborné učebny oboru opravář zemědělských strojů, vybudování odborných učeben pro obory včelař a další zemědělské obory.  </t>
  </si>
  <si>
    <t>Střední škola gastronomie a farmářství Jeseník - Pracoviště odborného výcviku cukrárny a pekárny</t>
  </si>
  <si>
    <r>
      <t xml:space="preserve">Úprava venkovních ploch areálu pro sportovní využití a možnost parkování. </t>
    </r>
    <r>
      <rPr>
        <sz val="10"/>
        <color rgb="FFFF0000"/>
        <rFont val="Arial CE"/>
        <charset val="238"/>
      </rPr>
      <t>Po dokončení mostu u Bristolu</t>
    </r>
  </si>
  <si>
    <t xml:space="preserve">Zpracování PD na celkovou rekonstrukci DM, který již neodpovídá současným normám. Jedná se o jeden z největších DM v kraji. </t>
  </si>
  <si>
    <t>lze udělat celé?</t>
  </si>
  <si>
    <t>Rekonstrukce stávajících zastaralých hřišť, které nesplňují bezpečnostní podmínky pro TV: atletická dráha (ovál 200 m, tartan), uvnitř oválu házenkářské hřiště a branky, - vrhačský sektor, skokanský sektor, volejbalové hřiště, basketbalové hřiště s koši, badmintonové hřiště  - tenisový kurt.</t>
  </si>
  <si>
    <t>Rekonstrukce velkých nevyužitých půdních prostor pro šatny zaměstnanců včetně chybějícího sociální zázemí. V současné době jsou šatny umístněny v nevyhovujících hygienických prostorách, nesplňují svou velikostí a vybavením hygienické požadavky. V uvolněných prostorách současných šaten by vznikly další prostory k využití pro uživatele sociální služby.</t>
  </si>
  <si>
    <t xml:space="preserve"> úprava PD, realizace</t>
  </si>
  <si>
    <t xml:space="preserve">Modernizace se týká 147 ks obytných buněk a 4 ks buněk pro rehabilitaci a zájmovou činnost klientů a dále zřízení společné koupelny ve 3. NP se 2 vanami a čistící místností. </t>
  </si>
  <si>
    <t xml:space="preserve">Výtah v budově 2A - SO-02 dosahuje stáří více než 10 let. Výtah je průchozí a obsluhuje 3 podlaží.  </t>
  </si>
  <si>
    <t xml:space="preserve">Výměna stávajícího dosluhujícího lůžkového výtahu za nový. </t>
  </si>
  <si>
    <t>III/37772 Určice - Alojzov</t>
  </si>
  <si>
    <t>Sanace krajů vozovky, rozrušení, reprofilace, obnova AC krytu, obnova odvodnění, v intravilánu obce Seloutky - frézování, pokládka AC.</t>
  </si>
  <si>
    <t>III/36635,III/44927 Stařechovice, Služín- průtah</t>
  </si>
  <si>
    <t>Stavební úpravy silnice.</t>
  </si>
  <si>
    <t>SOUČET</t>
  </si>
  <si>
    <t>2018 - 2020</t>
  </si>
  <si>
    <t>Pořízení transportních nosítek s podvozkem - každoročně 10 ks.</t>
  </si>
  <si>
    <t>Zdravotnická záchranná služba Olomouckého kraje, příspěvková organizace</t>
  </si>
  <si>
    <t>Pořízení defibrilátorů s monitorem a přísl. v rámci průběžné obnovy každoročně do nových 10 sanitních vozidel a 1 vozidla v setkávacím systému.</t>
  </si>
  <si>
    <t>Pořízení sanitních vozidel v rámci průběžné obnovy - každoročně 10 ks.</t>
  </si>
  <si>
    <t>Nákupy nad 200 tis. Kč</t>
  </si>
  <si>
    <t>Jiné zdroje (viz poznámka)*</t>
  </si>
  <si>
    <t>Návrh rozpočtu OK</t>
  </si>
  <si>
    <t>Fond rezervní</t>
  </si>
  <si>
    <t>z toho: spolifin. PO z FI</t>
  </si>
  <si>
    <t>Celkem v tis. Kč</t>
  </si>
  <si>
    <t>Poznámka*</t>
  </si>
  <si>
    <t xml:space="preserve">Celkové náklady s DPH v tis. Kč </t>
  </si>
  <si>
    <t>I/O</t>
  </si>
  <si>
    <t>Název PO OK</t>
  </si>
  <si>
    <t>Pořadí důležitosti</t>
  </si>
  <si>
    <t>Poř.č.</t>
  </si>
  <si>
    <t>Ing. Miroslava Březinová</t>
  </si>
  <si>
    <t xml:space="preserve">Správce: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</si>
  <si>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Odbor podpory řízení příspěvkových organizací</t>
  </si>
  <si>
    <t>Priorita</t>
  </si>
  <si>
    <t>II/367 Bedihošť - Kojetín</t>
  </si>
  <si>
    <t>Střední odborná škola a Střední odborné učiliště strojírenské a stavební, Jeseník, Dukelská 1240 - Výměna výtahu v budově dílen odborné výuky</t>
  </si>
  <si>
    <t xml:space="preserve"> Jedná se o celkovou rekonstrukci elektroinstalací v historické budově školy, neboť původní vedení již neodpovídá současným technickým požadavkům a místy ani bezpečnostním normám. Jednalo by se o kompletní výměnu elektrického vedení v celé budově, o výměnu rozvaděče, zářivkových těles a ostatního historizujícího osvětlení  (vzhledem k charakteru budovy) a kompletní rozvody datových sítí, včetně nového výkonného a bezpečného serveru.</t>
  </si>
  <si>
    <t xml:space="preserve">Odbor informačních technologií                                                                                                                                                             </t>
  </si>
  <si>
    <t>Mgr. Jiří Šafránek</t>
  </si>
  <si>
    <t>ORJ 06</t>
  </si>
  <si>
    <t>600130000000</t>
  </si>
  <si>
    <t>Obnova technologického centra</t>
  </si>
  <si>
    <t>aktualizace PD</t>
  </si>
  <si>
    <t>5a) Financování rozpracovaných investičních akcí hrazených z rozpočtu v roce 2020</t>
  </si>
  <si>
    <t>ORJ 19 - Oblast zdravotnictví - rozpracované investice hrazené z rozpočtu</t>
  </si>
  <si>
    <t>Celkem za ORJ 19 - oblast zdravotnictví - rozpracované investice</t>
  </si>
  <si>
    <t>Rozpracované investice - realizace (ORJ 17)</t>
  </si>
  <si>
    <t>Rozpracované investice - opravy (ORJ 17)</t>
  </si>
  <si>
    <t>Rozpracované investice - projektové dokumentace (ORJ 17)</t>
  </si>
  <si>
    <t>Rozpracované investice - cyklostezky (ORJ 17)</t>
  </si>
  <si>
    <t>Rozpracované investice - SSOK - realizace (ORJ 12)</t>
  </si>
  <si>
    <t>Rozpracované investice - realizace (ORJ 19)</t>
  </si>
  <si>
    <t>Rozpracované investice - SMN - realizace (ORJ 17)</t>
  </si>
  <si>
    <t>Rozpracované investice - nákup  (ORJ 19)</t>
  </si>
  <si>
    <t>Oblast informačních technologií - součet (ORJ 06)</t>
  </si>
  <si>
    <t>Investiční akce může být realizována až v současné době, neboť od roku 2018 bude možné napojení objektu na novou kanalizaci v obci.</t>
  </si>
  <si>
    <t xml:space="preserve">Jedná se o rekonstrukci dvou pavilonů (A, B) Domova mládeže U Sanatoria 1. Cílem je změna stávajícího stavu (pokoje se sociálním zařízením na patře) na pokoje hotelového typu (2 pokoje + sociální zařízení). </t>
  </si>
  <si>
    <t>III/44429 Šternberk, Hvězdné údolí</t>
  </si>
  <si>
    <t>Centrum bezpečí v Olomouci</t>
  </si>
  <si>
    <t>Oblast krizového řízení - součet (ORJ 17)</t>
  </si>
  <si>
    <t xml:space="preserve">Celkem                                v tis. Kč    </t>
  </si>
  <si>
    <t>ORJ 19 - Oblast kultury - rozpracované investice hrazené z rozpočtu</t>
  </si>
  <si>
    <t>Vynaloženo          k 31. 12. 2019          v tis. Kč</t>
  </si>
  <si>
    <t>Vynaloženo          k 31. 12. 2019              v tis. Kč</t>
  </si>
  <si>
    <t>Vynaloženo            k 31. 12. 2019            v tis. Kč</t>
  </si>
  <si>
    <t>Vynaloženo              k 31. 12. 2019             v tis. Kč</t>
  </si>
  <si>
    <t>Vynaloženo             k 31. 12. 2019              v tis. Kč</t>
  </si>
  <si>
    <t>Vynaloženo            k 31. 12. 2019           v tis. Kč</t>
  </si>
  <si>
    <t>Vynaloženo       k 31. 12.2019                 v tis. Kč</t>
  </si>
  <si>
    <t>Vynaloženo         k 31. 12. 2019       v tis. Kč</t>
  </si>
  <si>
    <t>Požadavky PO            na rozpočet OK</t>
  </si>
  <si>
    <t>Celkové náklady         v roce 2020</t>
  </si>
  <si>
    <t>2020-2025</t>
  </si>
  <si>
    <t>2020 - 2025</t>
  </si>
  <si>
    <t>Penzion u Třebůvky Loštice - Rekonstrukce bytových jader</t>
  </si>
  <si>
    <t>Zdravotnická záchranná služba Olomouckého kraje, příspěvková organizace - Sanitní vozidla - 30 ks</t>
  </si>
  <si>
    <t>Zdravotnická záchranná služba Olomouckého kraje, příspěvková organizace - Defibrilátory s monitorem a přísl. - 33 ks</t>
  </si>
  <si>
    <t>Zdravotnická záchranná služba Olomouckého kraje, příspěvková organizace - Transportní nosítka s podvozkem - 30 ks</t>
  </si>
  <si>
    <t xml:space="preserve">Namísto stávajících garážových stání pro vozidla, vznikne budova se dvěmi dílnami pro opravy strojů a zařízení a jednou rukodělnou dílnou pro opravy drobné mechanizace. </t>
  </si>
  <si>
    <t>Výstavba areálu nových dílen určených pro vzdělávání žáků technických oborů směřovaných do opravárenství v souvislosti s přemístěním výuky do nových prostor a opuštění stávajícího objektu v areálu Zámku Žádlovice.</t>
  </si>
  <si>
    <t xml:space="preserve">Modernizace lůžkových odd. 10,13 a lůžek sociální hospitalizace v Moravském Berouně s vybudování ménělůžkových pokojů se soc.zařízením, modernizace prostoru pro personál spojená s opravou zázemí odd., chodeb, centrál.schodiště a změna funkčnosti výtahu na evakuační. </t>
  </si>
  <si>
    <t>Technologické centrum je v provozu osm let. Komunikační technologie již není podporována, servery jsou za dobou své použitelnosti.</t>
  </si>
  <si>
    <t>Rekonstrukce místní komunikace vedoucí k DD - úhrada pozastávky a fakturace za 12/2019.</t>
  </si>
  <si>
    <t>Rekonstrukce šaten v budově teoretické výuky. PD si zajistila škola.</t>
  </si>
  <si>
    <t>Výměna výtahu - úhrada faktury za akci ukončenou v 12/2019.</t>
  </si>
  <si>
    <t>Oprava střechy.</t>
  </si>
  <si>
    <t>Rekonstrukce tělocvičny.</t>
  </si>
  <si>
    <t>Vybudování sportovního hřiště při ZŠ.</t>
  </si>
  <si>
    <t>2. etapa rekonstrukce kanalizace v objektu školy, v roce 2019 se řešila havárie na cca 100 m kanalizace.</t>
  </si>
  <si>
    <t>Kompletní výměna hliníkových elektrických rozvodů bez rozšiřování a modernizace vnitřní konektivity školy.</t>
  </si>
  <si>
    <t>Výstavba novostavby pro 2 domácnosti.</t>
  </si>
  <si>
    <t>Fasáda opravena v roce 2019, v roce 2020 bude realizována klimatizace.</t>
  </si>
  <si>
    <t>Doplnění klimatizační jednotky k záložnímu zdroji.</t>
  </si>
  <si>
    <t>Dokončení půdní vestavby - rozšíření provozní části objektu.</t>
  </si>
  <si>
    <t>Přístavba provozního a technického zázemí oddělní Litovel.</t>
  </si>
  <si>
    <t>Úhrada pozastávky.</t>
  </si>
  <si>
    <t>Rekonstrukce vybraných úseků a vybudování ostůvků na vjezdu do obce Čehovice, část akce uhradí STRABAG a.s. v rámci reklamace (24% - 7 440 tis. Kč).</t>
  </si>
  <si>
    <t>Oprava opěrné zdi.</t>
  </si>
  <si>
    <t>Na základě "Koncepce rozvoje cyklistické dopravy v Olomouckém kraji" schválené usnesením ROK č. UR/35/18/2018 ze dne 19. 2. 2018 má odbor investic připravit PD na vybrané cyklistické stezky a vykoupit pozemky pro obce.</t>
  </si>
  <si>
    <t>Příprava realizace cyklostezky.</t>
  </si>
  <si>
    <t>Dostavba depozitáře k vyřešení nedostatku depozitárních míst.</t>
  </si>
  <si>
    <t xml:space="preserve"> Jedná se o celkovou výměnu cca 1/5 konstrukcí krovů, jak ukázala předprojektová příprava a o opravu římsy nad parkánem na východní a severní straně VMO.</t>
  </si>
  <si>
    <t>Přestavba objektu dětského domova na zařízení rodinného typu. Jedná se o stavební úpravy stávající budovy a přístavby ke stávající budově pro umístění jedné rodinné buňky se zázemím.</t>
  </si>
  <si>
    <t>Přetavba stávající kočárkárny zdravotního střediska  na dvougaráž pro sanitní vozy.</t>
  </si>
  <si>
    <t>Cílem projektu je obnova vodního systému parku OLÚ Paseka spočívající v opravě dvou stávajících vodních ploch a jejich zapojení do kompozice parku a tím také do léčebného programu objektu.</t>
  </si>
  <si>
    <t>Hospodaření se srážkovými vodami na pracovišti v Moravském Berouně.</t>
  </si>
  <si>
    <t>Nová budova pavilonu interních oborů  - akce je spolufinancována Olomouckým krajem a Městem Šternberk.</t>
  </si>
  <si>
    <t>Projektová dokumentace "Centrum bezpečí v Olomouci".</t>
  </si>
  <si>
    <t>Petr mi řekne celkové náklady</t>
  </si>
  <si>
    <t>Celkem za ORJ 06 - oblast krajský úřad a zastupitelé - rozpracované investice</t>
  </si>
  <si>
    <t>Celkem za ORJ 17 - oblast školství - rozpracované investice</t>
  </si>
  <si>
    <t>ORJ 17 - Oblast školství - rozpracované investice hrazené z rozpočtu</t>
  </si>
  <si>
    <t>ORJ 17 - Oblast sociální - rozpracované investice hrazené z rozpočtu</t>
  </si>
  <si>
    <t>Celkem za ORJ 17 - oblast sociální - rozpracované investice</t>
  </si>
  <si>
    <t>ORJ 17 - Oblast dopravy - rozpracované investice hrazené z rozpočtu</t>
  </si>
  <si>
    <t>Celkem za ORJ 17 - oblast dopravy - rozpracované investice</t>
  </si>
  <si>
    <t>Opravy - rozpracované</t>
  </si>
  <si>
    <t>Projektové dokumentace  - rozpracované</t>
  </si>
  <si>
    <t>Projektová dokumentace - rozpracované</t>
  </si>
  <si>
    <t>SSOK - Oblast dopravy - rozpracované investice hrazené z rozpočtu</t>
  </si>
  <si>
    <t>Celkem za ORJ 12 - oblast dopravy - rozpracované investice</t>
  </si>
  <si>
    <t>ORJ 17 - Oblast kultury - rozpracované investice hrazené z rozpočtu</t>
  </si>
  <si>
    <t>Celkem za ORJ 17 - oblast kultury - rozpracované investice</t>
  </si>
  <si>
    <t>ORJ 17 - Oblast zdravotnictví - rozpracované investice hrazené z rozpočtu</t>
  </si>
  <si>
    <t>Celkem za ORJ 17 - oblast zdravotnictví - rozpracované investice</t>
  </si>
  <si>
    <t>ORJ 17 - Oblast zdravotnictví - nájemné SMN - rozpracované investice hrazené z rozpočtu</t>
  </si>
  <si>
    <t>Celkem za ORJ 17 - oblast zdravotnictví - nájemné SMN - rozpracované investice</t>
  </si>
  <si>
    <t>ORJ 17 - Oblast krizového řízení - rozpracované investice hrazené z rozpočtu</t>
  </si>
  <si>
    <t>Celkem za ORJ 17 - oblast krizového řízení - rozpracované investice</t>
  </si>
  <si>
    <t>ORJ 06 - Oblast krajský úřad a zastupitelé - rozpracované investice hrazené z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</si>
</sst>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[$-1010405]General"/>
  </numFmts>
  <fonts count="55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0"/>
      <name val="Arial CE"/>
      <family val="2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10"/>
      <color rgb="FFFF000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Arial CE"/>
      <family val="2"/>
      <charset val="238"/>
    </font>
    <font>
      <b/>
      <sz val="12"/>
      <name val="Arial CE"/>
      <charset val="238"/>
    </font>
    <font>
      <sz val="10"/>
      <color indexed="8"/>
      <name val="Arial"/>
      <family val="2"/>
      <charset val="238"/>
    </font>
    <font>
      <b/>
      <sz val="20"/>
      <color theme="1"/>
      <name val="Arial"/>
      <family val="2"/>
      <charset val="238"/>
    </font>
    <font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rgb="FFFF0000"/>
      <name val="Arial CE"/>
      <charset val="238"/>
    </font>
    <font>
      <sz val="22"/>
      <color rgb="FFFF0000"/>
      <name val="Arial"/>
      <family val="2"/>
      <charset val="238"/>
    </font>
    <font>
      <sz val="18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6.95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8" fillId="0" borderId="0"/>
    <xf numFmtId="0" fontId="2" fillId="0" borderId="0"/>
    <xf numFmtId="0" fontId="2" fillId="0" borderId="0">
      <alignment wrapText="1"/>
    </xf>
    <xf numFmtId="0" fontId="7" fillId="0" borderId="0"/>
    <xf numFmtId="0" fontId="2" fillId="0" borderId="0"/>
    <xf numFmtId="0" fontId="2" fillId="0" borderId="0"/>
    <xf numFmtId="0" fontId="1" fillId="0" borderId="0"/>
    <xf numFmtId="0" fontId="30" fillId="0" borderId="0">
      <alignment wrapText="1"/>
    </xf>
    <xf numFmtId="0" fontId="2" fillId="0" borderId="0"/>
    <xf numFmtId="0" fontId="2" fillId="0" borderId="0"/>
    <xf numFmtId="0" fontId="39" fillId="0" borderId="0">
      <alignment wrapText="1"/>
    </xf>
  </cellStyleXfs>
  <cellXfs count="313">
    <xf numFmtId="0" fontId="0" fillId="0" borderId="0" xfId="0"/>
    <xf numFmtId="0" fontId="3" fillId="0" borderId="0" xfId="1" applyFont="1" applyFill="1"/>
    <xf numFmtId="0" fontId="2" fillId="0" borderId="0" xfId="1" applyFill="1"/>
    <xf numFmtId="0" fontId="2" fillId="0" borderId="0" xfId="1" applyFill="1" applyAlignment="1"/>
    <xf numFmtId="3" fontId="2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2" fillId="0" borderId="0" xfId="1" applyNumberFormat="1" applyFill="1" applyAlignment="1">
      <alignment horizontal="right" vertical="center"/>
    </xf>
    <xf numFmtId="0" fontId="2" fillId="0" borderId="0" xfId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5" fillId="0" borderId="0" xfId="2" applyFont="1" applyFill="1"/>
    <xf numFmtId="3" fontId="5" fillId="0" borderId="0" xfId="2" applyNumberFormat="1" applyFont="1" applyFill="1"/>
    <xf numFmtId="3" fontId="5" fillId="0" borderId="0" xfId="2" applyNumberFormat="1" applyFont="1" applyFill="1" applyAlignment="1">
      <alignment horizontal="right" vertical="center"/>
    </xf>
    <xf numFmtId="0" fontId="5" fillId="0" borderId="0" xfId="2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3" fontId="11" fillId="0" borderId="0" xfId="0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vertical="center" indent="1"/>
    </xf>
    <xf numFmtId="3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7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4" fillId="2" borderId="1" xfId="5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3" fontId="14" fillId="2" borderId="1" xfId="5" applyNumberFormat="1" applyFont="1" applyFill="1" applyBorder="1" applyAlignment="1">
      <alignment horizontal="right" vertical="center" wrapText="1"/>
    </xf>
    <xf numFmtId="0" fontId="6" fillId="0" borderId="0" xfId="2" applyFont="1" applyFill="1" applyAlignment="1">
      <alignment horizontal="center"/>
    </xf>
    <xf numFmtId="0" fontId="13" fillId="0" borderId="0" xfId="2" applyFont="1" applyFill="1" applyAlignment="1">
      <alignment horizontal="right"/>
    </xf>
    <xf numFmtId="3" fontId="15" fillId="2" borderId="1" xfId="4" applyNumberFormat="1" applyFont="1" applyFill="1" applyBorder="1" applyAlignment="1">
      <alignment horizontal="right" vertical="center" wrapText="1"/>
    </xf>
    <xf numFmtId="0" fontId="15" fillId="2" borderId="1" xfId="5" applyFont="1" applyFill="1" applyBorder="1" applyAlignment="1">
      <alignment horizontal="center" vertical="center" wrapText="1"/>
    </xf>
    <xf numFmtId="0" fontId="16" fillId="0" borderId="0" xfId="0" applyFont="1" applyFill="1"/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17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vertical="center"/>
    </xf>
    <xf numFmtId="0" fontId="15" fillId="2" borderId="3" xfId="4" applyFont="1" applyFill="1" applyBorder="1" applyAlignment="1">
      <alignment vertical="center"/>
    </xf>
    <xf numFmtId="0" fontId="15" fillId="2" borderId="3" xfId="4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3" fontId="4" fillId="4" borderId="1" xfId="5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5" fillId="2" borderId="1" xfId="4" applyNumberFormat="1" applyFont="1" applyFill="1" applyBorder="1" applyAlignment="1">
      <alignment horizontal="center" vertical="center" wrapText="1"/>
    </xf>
    <xf numFmtId="3" fontId="14" fillId="2" borderId="1" xfId="5" applyNumberFormat="1" applyFont="1" applyFill="1" applyBorder="1" applyAlignment="1">
      <alignment horizontal="center" vertical="center" wrapText="1"/>
    </xf>
    <xf numFmtId="3" fontId="9" fillId="0" borderId="1" xfId="10" applyNumberFormat="1" applyFont="1" applyFill="1" applyBorder="1" applyAlignment="1">
      <alignment horizontal="right" vertical="center"/>
    </xf>
    <xf numFmtId="3" fontId="2" fillId="0" borderId="0" xfId="1" applyNumberFormat="1" applyFill="1" applyAlignment="1">
      <alignment horizontal="center" vertical="center"/>
    </xf>
    <xf numFmtId="3" fontId="5" fillId="0" borderId="0" xfId="2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3" fontId="6" fillId="0" borderId="1" xfId="10" applyNumberFormat="1" applyFont="1" applyFill="1" applyBorder="1" applyAlignment="1">
      <alignment horizontal="right" vertical="center"/>
    </xf>
    <xf numFmtId="3" fontId="0" fillId="0" borderId="0" xfId="1" applyNumberFormat="1" applyFont="1" applyFill="1" applyAlignment="1">
      <alignment horizontal="right" vertical="center"/>
    </xf>
    <xf numFmtId="49" fontId="20" fillId="0" borderId="1" xfId="11" applyNumberFormat="1" applyFont="1" applyFill="1" applyBorder="1" applyAlignment="1">
      <alignment horizontal="left" vertical="center" wrapText="1"/>
    </xf>
    <xf numFmtId="49" fontId="20" fillId="0" borderId="5" xfId="11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>
      <alignment horizontal="left" vertical="top" wrapText="1"/>
    </xf>
    <xf numFmtId="3" fontId="6" fillId="5" borderId="1" xfId="0" applyNumberFormat="1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right" vertical="center"/>
    </xf>
    <xf numFmtId="3" fontId="6" fillId="6" borderId="1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 applyProtection="1">
      <alignment vertical="center" wrapText="1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/>
    <xf numFmtId="0" fontId="0" fillId="6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0" fontId="27" fillId="0" borderId="1" xfId="12" applyFont="1" applyFill="1" applyBorder="1" applyAlignment="1" applyProtection="1">
      <alignment vertical="center" wrapText="1"/>
      <protection locked="0"/>
    </xf>
    <xf numFmtId="0" fontId="15" fillId="2" borderId="1" xfId="4" applyFont="1" applyFill="1" applyBorder="1" applyAlignment="1">
      <alignment vertical="center"/>
    </xf>
    <xf numFmtId="0" fontId="2" fillId="8" borderId="1" xfId="4" applyFont="1" applyFill="1" applyBorder="1" applyAlignment="1">
      <alignment horizontal="center" vertical="center"/>
    </xf>
    <xf numFmtId="0" fontId="2" fillId="8" borderId="1" xfId="4" applyFont="1" applyFill="1" applyBorder="1" applyAlignment="1">
      <alignment vertical="center"/>
    </xf>
    <xf numFmtId="0" fontId="15" fillId="8" borderId="1" xfId="4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3" fontId="0" fillId="8" borderId="1" xfId="4" applyNumberFormat="1" applyFont="1" applyFill="1" applyBorder="1" applyAlignment="1">
      <alignment horizontal="center" vertical="center" wrapText="1"/>
    </xf>
    <xf numFmtId="3" fontId="9" fillId="8" borderId="1" xfId="4" applyNumberFormat="1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8" borderId="1" xfId="0" applyNumberFormat="1" applyFont="1" applyFill="1" applyBorder="1" applyAlignment="1">
      <alignment horizontal="center" vertical="center" wrapText="1"/>
    </xf>
    <xf numFmtId="0" fontId="2" fillId="0" borderId="0" xfId="12" applyFill="1" applyAlignment="1">
      <alignment wrapText="1"/>
    </xf>
    <xf numFmtId="3" fontId="2" fillId="0" borderId="0" xfId="12" applyNumberFormat="1" applyFill="1" applyAlignment="1">
      <alignment horizontal="right" vertical="center"/>
    </xf>
    <xf numFmtId="0" fontId="4" fillId="0" borderId="0" xfId="12" applyFont="1" applyFill="1" applyAlignment="1">
      <alignment horizontal="center"/>
    </xf>
    <xf numFmtId="0" fontId="2" fillId="0" borderId="0" xfId="12" applyFill="1"/>
    <xf numFmtId="0" fontId="19" fillId="0" borderId="0" xfId="12" applyFont="1" applyAlignment="1">
      <alignment horizontal="right" vertical="center" wrapText="1"/>
    </xf>
    <xf numFmtId="0" fontId="2" fillId="3" borderId="1" xfId="12" applyFill="1" applyBorder="1" applyAlignment="1">
      <alignment vertical="center" wrapText="1"/>
    </xf>
    <xf numFmtId="3" fontId="15" fillId="2" borderId="1" xfId="13" applyNumberFormat="1" applyFont="1" applyFill="1" applyBorder="1" applyAlignment="1">
      <alignment horizontal="right" vertical="center" wrapText="1"/>
    </xf>
    <xf numFmtId="3" fontId="15" fillId="2" borderId="1" xfId="13" applyNumberFormat="1" applyFont="1" applyFill="1" applyBorder="1" applyAlignment="1">
      <alignment horizontal="center" vertical="center" wrapText="1"/>
    </xf>
    <xf numFmtId="0" fontId="16" fillId="0" borderId="0" xfId="12" applyFont="1" applyFill="1"/>
    <xf numFmtId="0" fontId="11" fillId="0" borderId="0" xfId="12" applyFont="1" applyFill="1" applyAlignment="1">
      <alignment wrapText="1"/>
    </xf>
    <xf numFmtId="0" fontId="11" fillId="0" borderId="0" xfId="12" applyFont="1" applyFill="1"/>
    <xf numFmtId="3" fontId="11" fillId="0" borderId="0" xfId="12" applyNumberFormat="1" applyFont="1" applyFill="1" applyAlignment="1">
      <alignment horizontal="right" wrapText="1"/>
    </xf>
    <xf numFmtId="3" fontId="11" fillId="0" borderId="0" xfId="12" applyNumberFormat="1" applyFont="1" applyFill="1" applyAlignment="1">
      <alignment horizontal="right" vertical="center" indent="1"/>
    </xf>
    <xf numFmtId="3" fontId="11" fillId="0" borderId="0" xfId="12" applyNumberFormat="1" applyFont="1" applyFill="1" applyAlignment="1">
      <alignment horizontal="center" vertical="center"/>
    </xf>
    <xf numFmtId="3" fontId="11" fillId="0" borderId="0" xfId="12" applyNumberFormat="1" applyFont="1" applyFill="1" applyAlignment="1">
      <alignment horizontal="right" vertical="center"/>
    </xf>
    <xf numFmtId="0" fontId="2" fillId="0" borderId="0" xfId="12" applyFill="1" applyAlignment="1">
      <alignment vertical="center" wrapText="1"/>
    </xf>
    <xf numFmtId="0" fontId="7" fillId="0" borderId="0" xfId="12" applyFont="1" applyFill="1"/>
    <xf numFmtId="0" fontId="2" fillId="0" borderId="0" xfId="12" applyFill="1" applyAlignment="1">
      <alignment horizontal="right" wrapText="1"/>
    </xf>
    <xf numFmtId="3" fontId="2" fillId="0" borderId="0" xfId="12" applyNumberFormat="1" applyFill="1" applyAlignment="1">
      <alignment horizontal="right" vertical="center" indent="1"/>
    </xf>
    <xf numFmtId="3" fontId="2" fillId="0" borderId="0" xfId="12" applyNumberFormat="1" applyFill="1" applyAlignment="1">
      <alignment horizontal="center" vertical="center"/>
    </xf>
    <xf numFmtId="0" fontId="1" fillId="0" borderId="0" xfId="14"/>
    <xf numFmtId="0" fontId="31" fillId="0" borderId="0" xfId="14" applyFont="1"/>
    <xf numFmtId="0" fontId="3" fillId="10" borderId="7" xfId="16" applyFont="1" applyFill="1" applyBorder="1" applyAlignment="1">
      <alignment horizontal="center" vertical="center" wrapText="1"/>
    </xf>
    <xf numFmtId="0" fontId="3" fillId="10" borderId="8" xfId="13" applyFont="1" applyFill="1" applyBorder="1" applyAlignment="1">
      <alignment horizontal="center" vertical="center" wrapText="1"/>
    </xf>
    <xf numFmtId="0" fontId="32" fillId="0" borderId="10" xfId="16" applyFont="1" applyFill="1" applyBorder="1" applyAlignment="1">
      <alignment horizontal="left" vertical="center" indent="1"/>
    </xf>
    <xf numFmtId="0" fontId="32" fillId="0" borderId="11" xfId="16" applyFont="1" applyFill="1" applyBorder="1" applyAlignment="1">
      <alignment horizontal="left" vertical="center" wrapText="1" indent="1"/>
    </xf>
    <xf numFmtId="3" fontId="32" fillId="8" borderId="12" xfId="16" applyNumberFormat="1" applyFont="1" applyFill="1" applyBorder="1" applyAlignment="1">
      <alignment horizontal="right" vertical="center" wrapText="1" indent="1"/>
    </xf>
    <xf numFmtId="0" fontId="32" fillId="0" borderId="13" xfId="16" applyFont="1" applyFill="1" applyBorder="1" applyAlignment="1">
      <alignment horizontal="left" vertical="center" indent="1"/>
    </xf>
    <xf numFmtId="3" fontId="3" fillId="12" borderId="6" xfId="17" applyNumberFormat="1" applyFont="1" applyFill="1" applyBorder="1" applyAlignment="1">
      <alignment horizontal="right" vertical="center" indent="1"/>
    </xf>
    <xf numFmtId="0" fontId="32" fillId="0" borderId="9" xfId="16" applyFont="1" applyFill="1" applyBorder="1" applyAlignment="1">
      <alignment horizontal="left" vertical="center" indent="1"/>
    </xf>
    <xf numFmtId="0" fontId="32" fillId="0" borderId="17" xfId="16" applyFont="1" applyFill="1" applyBorder="1" applyAlignment="1">
      <alignment horizontal="left" vertical="center" wrapText="1" indent="1"/>
    </xf>
    <xf numFmtId="3" fontId="32" fillId="11" borderId="18" xfId="17" applyNumberFormat="1" applyFont="1" applyFill="1" applyBorder="1" applyAlignment="1">
      <alignment horizontal="right" vertical="center" indent="1"/>
    </xf>
    <xf numFmtId="3" fontId="32" fillId="11" borderId="9" xfId="17" applyNumberFormat="1" applyFont="1" applyFill="1" applyBorder="1" applyAlignment="1">
      <alignment horizontal="right" vertical="center" indent="1"/>
    </xf>
    <xf numFmtId="0" fontId="32" fillId="0" borderId="12" xfId="16" applyFont="1" applyFill="1" applyBorder="1" applyAlignment="1">
      <alignment horizontal="left" vertical="center" indent="1"/>
    </xf>
    <xf numFmtId="3" fontId="32" fillId="8" borderId="14" xfId="16" applyNumberFormat="1" applyFont="1" applyFill="1" applyBorder="1" applyAlignment="1">
      <alignment horizontal="right" vertical="center" wrapText="1" indent="1"/>
    </xf>
    <xf numFmtId="3" fontId="3" fillId="12" borderId="15" xfId="17" applyNumberFormat="1" applyFont="1" applyFill="1" applyBorder="1" applyAlignment="1">
      <alignment horizontal="right" vertical="center" indent="1"/>
    </xf>
    <xf numFmtId="3" fontId="32" fillId="11" borderId="20" xfId="17" applyNumberFormat="1" applyFont="1" applyFill="1" applyBorder="1" applyAlignment="1">
      <alignment horizontal="right" vertical="center" indent="1"/>
    </xf>
    <xf numFmtId="0" fontId="32" fillId="0" borderId="14" xfId="16" applyFont="1" applyFill="1" applyBorder="1" applyAlignment="1">
      <alignment horizontal="left" vertical="center" indent="1"/>
    </xf>
    <xf numFmtId="3" fontId="3" fillId="12" borderId="8" xfId="17" applyNumberFormat="1" applyFont="1" applyFill="1" applyBorder="1" applyAlignment="1">
      <alignment horizontal="right" vertical="center" indent="1"/>
    </xf>
    <xf numFmtId="3" fontId="14" fillId="0" borderId="6" xfId="16" applyNumberFormat="1" applyFont="1" applyFill="1" applyBorder="1" applyAlignment="1">
      <alignment horizontal="right" vertical="center" indent="1"/>
    </xf>
    <xf numFmtId="0" fontId="1" fillId="0" borderId="0" xfId="14" applyFont="1"/>
    <xf numFmtId="3" fontId="32" fillId="11" borderId="12" xfId="17" applyNumberFormat="1" applyFont="1" applyFill="1" applyBorder="1" applyAlignment="1">
      <alignment horizontal="right" vertical="center" indent="1"/>
    </xf>
    <xf numFmtId="3" fontId="32" fillId="11" borderId="22" xfId="17" applyNumberFormat="1" applyFont="1" applyFill="1" applyBorder="1" applyAlignment="1">
      <alignment horizontal="right" vertical="center" indent="1"/>
    </xf>
    <xf numFmtId="3" fontId="32" fillId="11" borderId="21" xfId="17" applyNumberFormat="1" applyFont="1" applyFill="1" applyBorder="1" applyAlignment="1">
      <alignment horizontal="right" vertical="center" indent="1"/>
    </xf>
    <xf numFmtId="3" fontId="32" fillId="11" borderId="16" xfId="17" applyNumberFormat="1" applyFont="1" applyFill="1" applyBorder="1" applyAlignment="1">
      <alignment horizontal="right" vertical="center" indent="1"/>
    </xf>
    <xf numFmtId="0" fontId="34" fillId="6" borderId="1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Fill="1" applyAlignment="1"/>
    <xf numFmtId="3" fontId="6" fillId="7" borderId="1" xfId="0" applyNumberFormat="1" applyFont="1" applyFill="1" applyBorder="1" applyAlignment="1">
      <alignment horizontal="right" vertical="center"/>
    </xf>
    <xf numFmtId="0" fontId="0" fillId="7" borderId="1" xfId="0" applyNumberFormat="1" applyFont="1" applyFill="1" applyBorder="1" applyAlignment="1">
      <alignment horizontal="center" vertical="center"/>
    </xf>
    <xf numFmtId="0" fontId="36" fillId="13" borderId="0" xfId="0" applyFont="1" applyFill="1" applyAlignment="1">
      <alignment vertical="center"/>
    </xf>
    <xf numFmtId="0" fontId="17" fillId="5" borderId="1" xfId="0" applyFont="1" applyFill="1" applyBorder="1" applyAlignment="1" applyProtection="1">
      <alignment vertical="center" wrapText="1"/>
      <protection locked="0"/>
    </xf>
    <xf numFmtId="0" fontId="37" fillId="0" borderId="0" xfId="0" applyFont="1" applyFill="1"/>
    <xf numFmtId="0" fontId="17" fillId="14" borderId="1" xfId="0" applyFont="1" applyFill="1" applyBorder="1" applyAlignment="1" applyProtection="1">
      <alignment vertical="center" wrapText="1"/>
      <protection locked="0"/>
    </xf>
    <xf numFmtId="0" fontId="0" fillId="0" borderId="0" xfId="1" applyFont="1" applyFill="1" applyAlignment="1"/>
    <xf numFmtId="0" fontId="23" fillId="0" borderId="1" xfId="0" applyFont="1" applyFill="1" applyBorder="1" applyAlignment="1">
      <alignment horizontal="center" vertical="center" wrapText="1"/>
    </xf>
    <xf numFmtId="0" fontId="39" fillId="0" borderId="0" xfId="18">
      <alignment wrapText="1"/>
    </xf>
    <xf numFmtId="0" fontId="41" fillId="0" borderId="0" xfId="18" applyFont="1" applyFill="1" applyBorder="1" applyAlignment="1">
      <alignment horizontal="center" vertical="center" wrapText="1"/>
    </xf>
    <xf numFmtId="0" fontId="41" fillId="0" borderId="0" xfId="18" applyFont="1" applyFill="1" applyAlignment="1">
      <alignment horizontal="center" vertical="center" wrapText="1"/>
    </xf>
    <xf numFmtId="0" fontId="44" fillId="0" borderId="0" xfId="18" applyFont="1" applyFill="1" applyAlignment="1">
      <alignment horizontal="left" vertical="top" wrapText="1"/>
    </xf>
    <xf numFmtId="0" fontId="44" fillId="0" borderId="0" xfId="18" applyFont="1" applyFill="1" applyBorder="1" applyAlignment="1">
      <alignment horizontal="left" vertical="top" wrapText="1"/>
    </xf>
    <xf numFmtId="0" fontId="43" fillId="0" borderId="0" xfId="18" applyFont="1" applyFill="1" applyBorder="1" applyAlignment="1">
      <alignment horizontal="right" wrapText="1"/>
    </xf>
    <xf numFmtId="0" fontId="45" fillId="0" borderId="0" xfId="18" applyFont="1" applyFill="1" applyBorder="1" applyAlignment="1">
      <alignment horizontal="left" vertical="top" wrapText="1"/>
    </xf>
    <xf numFmtId="0" fontId="28" fillId="0" borderId="0" xfId="18" applyFont="1" applyFill="1" applyBorder="1" applyAlignment="1">
      <alignment horizontal="left" vertical="top" wrapText="1"/>
    </xf>
    <xf numFmtId="0" fontId="14" fillId="0" borderId="7" xfId="16" applyFont="1" applyFill="1" applyBorder="1" applyAlignment="1">
      <alignment horizontal="left" vertical="center" indent="1"/>
    </xf>
    <xf numFmtId="0" fontId="3" fillId="10" borderId="6" xfId="16" applyFont="1" applyFill="1" applyBorder="1" applyAlignment="1">
      <alignment horizontal="center" vertical="center" wrapText="1"/>
    </xf>
    <xf numFmtId="3" fontId="38" fillId="0" borderId="1" xfId="0" applyNumberFormat="1" applyFont="1" applyFill="1" applyBorder="1" applyAlignment="1">
      <alignment horizontal="right" vertical="center"/>
    </xf>
    <xf numFmtId="0" fontId="37" fillId="0" borderId="1" xfId="0" applyNumberFormat="1" applyFont="1" applyFill="1" applyBorder="1" applyAlignment="1">
      <alignment horizontal="center" vertical="center" wrapText="1"/>
    </xf>
    <xf numFmtId="3" fontId="46" fillId="0" borderId="1" xfId="0" applyNumberFormat="1" applyFont="1" applyFill="1" applyBorder="1" applyAlignment="1">
      <alignment horizontal="right" vertical="center"/>
    </xf>
    <xf numFmtId="3" fontId="47" fillId="0" borderId="1" xfId="0" applyNumberFormat="1" applyFont="1" applyFill="1" applyBorder="1" applyAlignment="1">
      <alignment horizontal="right" vertical="center"/>
    </xf>
    <xf numFmtId="49" fontId="17" fillId="0" borderId="1" xfId="11" applyNumberFormat="1" applyFont="1" applyFill="1" applyBorder="1" applyAlignment="1">
      <alignment horizontal="left" vertical="center" wrapText="1"/>
    </xf>
    <xf numFmtId="0" fontId="7" fillId="0" borderId="1" xfId="12" applyFont="1" applyFill="1" applyBorder="1" applyAlignment="1">
      <alignment horizontal="center" vertical="center" wrapText="1"/>
    </xf>
    <xf numFmtId="3" fontId="9" fillId="0" borderId="1" xfId="12" applyNumberFormat="1" applyFont="1" applyFill="1" applyBorder="1" applyAlignment="1">
      <alignment horizontal="right" vertical="center"/>
    </xf>
    <xf numFmtId="0" fontId="2" fillId="0" borderId="1" xfId="12" applyNumberFormat="1" applyFont="1" applyFill="1" applyBorder="1" applyAlignment="1">
      <alignment horizontal="center" vertical="center"/>
    </xf>
    <xf numFmtId="3" fontId="10" fillId="0" borderId="1" xfId="12" applyNumberFormat="1" applyFont="1" applyFill="1" applyBorder="1" applyAlignment="1">
      <alignment horizontal="right" vertical="center"/>
    </xf>
    <xf numFmtId="3" fontId="6" fillId="0" borderId="1" xfId="12" applyNumberFormat="1" applyFont="1" applyFill="1" applyBorder="1" applyAlignment="1">
      <alignment horizontal="right" vertical="center"/>
    </xf>
    <xf numFmtId="3" fontId="9" fillId="0" borderId="1" xfId="12" applyNumberFormat="1" applyFont="1" applyFill="1" applyBorder="1" applyAlignment="1">
      <alignment horizontal="center" vertical="center" wrapText="1"/>
    </xf>
    <xf numFmtId="0" fontId="2" fillId="0" borderId="0" xfId="12" applyFont="1" applyFill="1" applyAlignment="1">
      <alignment vertical="center"/>
    </xf>
    <xf numFmtId="14" fontId="5" fillId="0" borderId="0" xfId="2" applyNumberFormat="1" applyFont="1" applyFill="1" applyAlignment="1">
      <alignment horizontal="left"/>
    </xf>
    <xf numFmtId="49" fontId="2" fillId="0" borderId="1" xfId="12" applyNumberFormat="1" applyFont="1" applyFill="1" applyBorder="1" applyAlignment="1">
      <alignment horizontal="center" vertical="center"/>
    </xf>
    <xf numFmtId="0" fontId="2" fillId="0" borderId="1" xfId="12" applyFont="1" applyFill="1" applyBorder="1" applyAlignment="1">
      <alignment horizontal="center" vertical="center"/>
    </xf>
    <xf numFmtId="0" fontId="17" fillId="0" borderId="1" xfId="12" applyFont="1" applyFill="1" applyBorder="1" applyAlignment="1" applyProtection="1">
      <alignment vertical="center" wrapText="1"/>
      <protection locked="0"/>
    </xf>
    <xf numFmtId="0" fontId="7" fillId="0" borderId="1" xfId="12" applyFont="1" applyFill="1" applyBorder="1" applyAlignment="1" applyProtection="1">
      <alignment horizontal="left" vertical="center" wrapText="1"/>
      <protection locked="0"/>
    </xf>
    <xf numFmtId="3" fontId="2" fillId="0" borderId="1" xfId="12" applyNumberFormat="1" applyFont="1" applyFill="1" applyBorder="1" applyAlignment="1">
      <alignment horizontal="center" vertical="center" wrapText="1"/>
    </xf>
    <xf numFmtId="0" fontId="2" fillId="0" borderId="0" xfId="12" applyFont="1" applyFill="1"/>
    <xf numFmtId="0" fontId="0" fillId="8" borderId="1" xfId="4" applyFont="1" applyFill="1" applyBorder="1" applyAlignment="1">
      <alignment horizontal="center" vertical="center"/>
    </xf>
    <xf numFmtId="0" fontId="0" fillId="8" borderId="1" xfId="4" applyFont="1" applyFill="1" applyBorder="1" applyAlignment="1">
      <alignment vertical="center"/>
    </xf>
    <xf numFmtId="0" fontId="6" fillId="0" borderId="0" xfId="17" applyFont="1" applyFill="1" applyAlignment="1">
      <alignment horizontal="right"/>
    </xf>
    <xf numFmtId="0" fontId="28" fillId="0" borderId="1" xfId="12" applyFont="1" applyFill="1" applyBorder="1" applyAlignment="1">
      <alignment horizontal="left" vertical="center" wrapText="1"/>
    </xf>
    <xf numFmtId="0" fontId="32" fillId="2" borderId="9" xfId="16" applyFont="1" applyFill="1" applyBorder="1" applyAlignment="1">
      <alignment horizontal="right" vertical="center" wrapText="1" indent="1"/>
    </xf>
    <xf numFmtId="0" fontId="32" fillId="2" borderId="12" xfId="16" applyFont="1" applyFill="1" applyBorder="1" applyAlignment="1">
      <alignment horizontal="right" vertical="center" wrapText="1" indent="1"/>
    </xf>
    <xf numFmtId="0" fontId="33" fillId="15" borderId="6" xfId="16" applyFont="1" applyFill="1" applyBorder="1" applyAlignment="1">
      <alignment horizontal="right" vertical="center" indent="1"/>
    </xf>
    <xf numFmtId="0" fontId="32" fillId="2" borderId="14" xfId="16" applyFont="1" applyFill="1" applyBorder="1" applyAlignment="1">
      <alignment horizontal="right" vertical="center" wrapText="1" indent="1"/>
    </xf>
    <xf numFmtId="0" fontId="32" fillId="2" borderId="23" xfId="16" applyFont="1" applyFill="1" applyBorder="1" applyAlignment="1">
      <alignment horizontal="right" vertical="center" wrapText="1" indent="1"/>
    </xf>
    <xf numFmtId="3" fontId="3" fillId="15" borderId="15" xfId="17" applyNumberFormat="1" applyFont="1" applyFill="1" applyBorder="1" applyAlignment="1">
      <alignment horizontal="right" vertical="center" indent="1"/>
    </xf>
    <xf numFmtId="3" fontId="32" fillId="2" borderId="12" xfId="16" applyNumberFormat="1" applyFont="1" applyFill="1" applyBorder="1" applyAlignment="1">
      <alignment horizontal="right" vertical="center" wrapText="1" indent="1"/>
    </xf>
    <xf numFmtId="3" fontId="3" fillId="15" borderId="6" xfId="17" applyNumberFormat="1" applyFont="1" applyFill="1" applyBorder="1" applyAlignment="1">
      <alignment horizontal="right" vertical="center" indent="1"/>
    </xf>
    <xf numFmtId="3" fontId="32" fillId="15" borderId="9" xfId="17" applyNumberFormat="1" applyFont="1" applyFill="1" applyBorder="1" applyAlignment="1">
      <alignment horizontal="right" vertical="center" indent="1"/>
    </xf>
    <xf numFmtId="3" fontId="32" fillId="15" borderId="12" xfId="17" applyNumberFormat="1" applyFont="1" applyFill="1" applyBorder="1" applyAlignment="1">
      <alignment horizontal="right" vertical="center" indent="1"/>
    </xf>
    <xf numFmtId="3" fontId="32" fillId="15" borderId="20" xfId="17" applyNumberFormat="1" applyFont="1" applyFill="1" applyBorder="1" applyAlignment="1">
      <alignment horizontal="right" vertical="center" indent="1"/>
    </xf>
    <xf numFmtId="3" fontId="32" fillId="2" borderId="14" xfId="16" applyNumberFormat="1" applyFont="1" applyFill="1" applyBorder="1" applyAlignment="1">
      <alignment horizontal="right" vertical="center" wrapText="1" indent="1"/>
    </xf>
    <xf numFmtId="3" fontId="32" fillId="15" borderId="22" xfId="17" applyNumberFormat="1" applyFont="1" applyFill="1" applyBorder="1" applyAlignment="1">
      <alignment horizontal="right" vertical="center" indent="1"/>
    </xf>
    <xf numFmtId="3" fontId="1" fillId="0" borderId="0" xfId="14" applyNumberFormat="1"/>
    <xf numFmtId="3" fontId="9" fillId="13" borderId="1" xfId="0" applyNumberFormat="1" applyFont="1" applyFill="1" applyBorder="1" applyAlignment="1">
      <alignment horizontal="center" vertical="center" wrapText="1"/>
    </xf>
    <xf numFmtId="0" fontId="0" fillId="13" borderId="0" xfId="0" applyFill="1"/>
    <xf numFmtId="0" fontId="33" fillId="12" borderId="15" xfId="16" applyFont="1" applyFill="1" applyBorder="1" applyAlignment="1">
      <alignment horizontal="left" vertical="center" indent="1"/>
    </xf>
    <xf numFmtId="0" fontId="33" fillId="12" borderId="7" xfId="16" applyFont="1" applyFill="1" applyBorder="1" applyAlignment="1">
      <alignment horizontal="left" vertical="center" indent="1"/>
    </xf>
    <xf numFmtId="0" fontId="8" fillId="0" borderId="1" xfId="12" applyFont="1" applyFill="1" applyBorder="1" applyAlignment="1" applyProtection="1">
      <alignment vertical="center" wrapText="1"/>
      <protection locked="0"/>
    </xf>
    <xf numFmtId="1" fontId="0" fillId="0" borderId="1" xfId="12" applyNumberFormat="1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left" vertical="center"/>
    </xf>
    <xf numFmtId="0" fontId="14" fillId="2" borderId="1" xfId="4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13" applyFont="1" applyFill="1" applyBorder="1" applyAlignment="1">
      <alignment vertical="center"/>
    </xf>
    <xf numFmtId="0" fontId="14" fillId="2" borderId="1" xfId="13" applyFont="1" applyFill="1" applyBorder="1" applyAlignment="1">
      <alignment vertical="center"/>
    </xf>
    <xf numFmtId="0" fontId="40" fillId="2" borderId="1" xfId="18" applyFont="1" applyFill="1" applyBorder="1" applyAlignment="1">
      <alignment vertical="top" wrapText="1"/>
    </xf>
    <xf numFmtId="165" fontId="43" fillId="8" borderId="1" xfId="18" applyNumberFormat="1" applyFont="1" applyFill="1" applyBorder="1" applyAlignment="1">
      <alignment horizontal="center" vertical="center" wrapText="1"/>
    </xf>
    <xf numFmtId="0" fontId="43" fillId="8" borderId="1" xfId="18" applyFont="1" applyFill="1" applyBorder="1" applyAlignment="1">
      <alignment horizontal="center" vertical="center" wrapText="1"/>
    </xf>
    <xf numFmtId="0" fontId="43" fillId="8" borderId="1" xfId="18" applyFont="1" applyFill="1" applyBorder="1" applyAlignment="1">
      <alignment vertical="center" wrapText="1"/>
    </xf>
    <xf numFmtId="3" fontId="42" fillId="8" borderId="1" xfId="18" applyNumberFormat="1" applyFont="1" applyFill="1" applyBorder="1" applyAlignment="1">
      <alignment horizontal="right" vertical="center" wrapText="1"/>
    </xf>
    <xf numFmtId="0" fontId="44" fillId="3" borderId="1" xfId="18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40" fillId="2" borderId="1" xfId="18" applyFont="1" applyFill="1" applyBorder="1" applyAlignment="1">
      <alignment horizontal="left" vertical="top" wrapText="1"/>
    </xf>
    <xf numFmtId="3" fontId="14" fillId="2" borderId="6" xfId="16" applyNumberFormat="1" applyFont="1" applyFill="1" applyBorder="1" applyAlignment="1">
      <alignment horizontal="right" vertical="center" indent="1"/>
    </xf>
    <xf numFmtId="3" fontId="32" fillId="2" borderId="13" xfId="17" applyNumberFormat="1" applyFont="1" applyFill="1" applyBorder="1" applyAlignment="1">
      <alignment horizontal="right" vertical="center" indent="1"/>
    </xf>
    <xf numFmtId="3" fontId="32" fillId="15" borderId="19" xfId="17" applyNumberFormat="1" applyFont="1" applyFill="1" applyBorder="1" applyAlignment="1">
      <alignment horizontal="right" vertical="center" indent="1"/>
    </xf>
    <xf numFmtId="3" fontId="32" fillId="2" borderId="14" xfId="17" applyNumberFormat="1" applyFont="1" applyFill="1" applyBorder="1" applyAlignment="1">
      <alignment horizontal="right" vertical="center" indent="1"/>
    </xf>
    <xf numFmtId="3" fontId="32" fillId="15" borderId="10" xfId="17" applyNumberFormat="1" applyFont="1" applyFill="1" applyBorder="1" applyAlignment="1">
      <alignment horizontal="right" vertical="center" indent="1"/>
    </xf>
    <xf numFmtId="3" fontId="32" fillId="15" borderId="13" xfId="17" applyNumberFormat="1" applyFont="1" applyFill="1" applyBorder="1" applyAlignment="1">
      <alignment horizontal="right" vertical="center" indent="1"/>
    </xf>
    <xf numFmtId="3" fontId="32" fillId="2" borderId="13" xfId="16" applyNumberFormat="1" applyFont="1" applyFill="1" applyBorder="1" applyAlignment="1">
      <alignment horizontal="right" vertical="center" wrapText="1" indent="1"/>
    </xf>
    <xf numFmtId="3" fontId="6" fillId="2" borderId="1" xfId="0" applyNumberFormat="1" applyFont="1" applyFill="1" applyBorder="1" applyAlignment="1">
      <alignment horizontal="right" vertical="center"/>
    </xf>
    <xf numFmtId="3" fontId="6" fillId="2" borderId="1" xfId="10" applyNumberFormat="1" applyFont="1" applyFill="1" applyBorder="1" applyAlignment="1">
      <alignment horizontal="right" vertical="center"/>
    </xf>
    <xf numFmtId="3" fontId="6" fillId="2" borderId="1" xfId="12" applyNumberFormat="1" applyFont="1" applyFill="1" applyBorder="1" applyAlignment="1">
      <alignment horizontal="right" vertical="center"/>
    </xf>
    <xf numFmtId="0" fontId="48" fillId="8" borderId="1" xfId="18" applyFont="1" applyFill="1" applyBorder="1" applyAlignment="1">
      <alignment vertical="center" wrapText="1"/>
    </xf>
    <xf numFmtId="0" fontId="49" fillId="8" borderId="1" xfId="18" applyFont="1" applyFill="1" applyBorder="1" applyAlignment="1">
      <alignment horizontal="center" vertical="center" wrapText="1"/>
    </xf>
    <xf numFmtId="3" fontId="49" fillId="8" borderId="1" xfId="18" applyNumberFormat="1" applyFont="1" applyFill="1" applyBorder="1" applyAlignment="1">
      <alignment horizontal="right" vertical="center" wrapText="1"/>
    </xf>
    <xf numFmtId="3" fontId="48" fillId="2" borderId="1" xfId="18" applyNumberFormat="1" applyFont="1" applyFill="1" applyBorder="1" applyAlignment="1">
      <alignment horizontal="right" vertical="center" wrapText="1"/>
    </xf>
    <xf numFmtId="0" fontId="28" fillId="9" borderId="1" xfId="18" applyFont="1" applyFill="1" applyBorder="1" applyAlignment="1">
      <alignment vertical="top" wrapText="1"/>
    </xf>
    <xf numFmtId="165" fontId="28" fillId="8" borderId="1" xfId="18" applyNumberFormat="1" applyFont="1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>
      <alignment horizontal="left" vertical="center" wrapText="1"/>
    </xf>
    <xf numFmtId="0" fontId="50" fillId="2" borderId="1" xfId="4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51" fillId="2" borderId="1" xfId="4" applyFont="1" applyFill="1" applyBorder="1" applyAlignment="1">
      <alignment vertical="center"/>
    </xf>
    <xf numFmtId="0" fontId="22" fillId="0" borderId="1" xfId="12" applyFont="1" applyFill="1" applyBorder="1" applyAlignment="1" applyProtection="1">
      <alignment horizontal="left" vertical="center" wrapText="1"/>
      <protection locked="0"/>
    </xf>
    <xf numFmtId="0" fontId="51" fillId="2" borderId="3" xfId="4" applyFont="1" applyFill="1" applyBorder="1" applyAlignment="1">
      <alignment vertical="center"/>
    </xf>
    <xf numFmtId="0" fontId="22" fillId="0" borderId="1" xfId="12" applyFont="1" applyFill="1" applyBorder="1" applyAlignment="1" applyProtection="1">
      <alignment vertical="center" wrapText="1"/>
      <protection locked="0"/>
    </xf>
    <xf numFmtId="0" fontId="52" fillId="0" borderId="0" xfId="18" applyFont="1" applyFill="1" applyBorder="1" applyAlignment="1">
      <alignment horizontal="left" vertical="top"/>
    </xf>
    <xf numFmtId="0" fontId="40" fillId="0" borderId="0" xfId="18" applyFont="1" applyFill="1" applyBorder="1" applyAlignment="1">
      <alignment horizontal="left" vertical="top" wrapText="1"/>
    </xf>
    <xf numFmtId="0" fontId="5" fillId="0" borderId="0" xfId="18" applyFont="1">
      <alignment wrapText="1"/>
    </xf>
    <xf numFmtId="0" fontId="5" fillId="0" borderId="0" xfId="18" applyFont="1" applyAlignment="1">
      <alignment vertical="top" wrapText="1"/>
    </xf>
    <xf numFmtId="0" fontId="52" fillId="0" borderId="0" xfId="18" applyFont="1" applyFill="1" applyBorder="1" applyAlignment="1">
      <alignment vertical="top" wrapText="1"/>
    </xf>
    <xf numFmtId="3" fontId="54" fillId="2" borderId="1" xfId="18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0" fillId="5" borderId="0" xfId="0" applyFill="1"/>
    <xf numFmtId="3" fontId="3" fillId="4" borderId="1" xfId="2" applyNumberFormat="1" applyFont="1" applyFill="1" applyBorder="1" applyAlignment="1">
      <alignment horizontal="center" vertical="center"/>
    </xf>
    <xf numFmtId="0" fontId="42" fillId="8" borderId="1" xfId="18" applyFont="1" applyFill="1" applyBorder="1" applyAlignment="1">
      <alignment horizontal="center" vertical="center" wrapText="1"/>
    </xf>
    <xf numFmtId="0" fontId="41" fillId="4" borderId="1" xfId="18" applyFont="1" applyFill="1" applyBorder="1" applyAlignment="1">
      <alignment horizontal="center" vertical="center" wrapText="1"/>
    </xf>
    <xf numFmtId="0" fontId="48" fillId="9" borderId="1" xfId="18" applyFont="1" applyFill="1" applyBorder="1" applyAlignment="1">
      <alignment vertical="center" wrapText="1"/>
    </xf>
    <xf numFmtId="0" fontId="28" fillId="8" borderId="1" xfId="18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3" fillId="12" borderId="15" xfId="16" applyFont="1" applyFill="1" applyBorder="1" applyAlignment="1">
      <alignment horizontal="left" vertical="center" indent="1"/>
    </xf>
    <xf numFmtId="0" fontId="33" fillId="12" borderId="7" xfId="16" applyFont="1" applyFill="1" applyBorder="1" applyAlignment="1">
      <alignment horizontal="left" vertical="center" indent="1"/>
    </xf>
    <xf numFmtId="0" fontId="14" fillId="0" borderId="15" xfId="16" applyFont="1" applyFill="1" applyBorder="1" applyAlignment="1">
      <alignment horizontal="left" vertical="center" indent="1"/>
    </xf>
    <xf numFmtId="0" fontId="14" fillId="0" borderId="7" xfId="16" applyFont="1" applyFill="1" applyBorder="1" applyAlignment="1">
      <alignment horizontal="left" vertical="center" indent="1"/>
    </xf>
    <xf numFmtId="0" fontId="29" fillId="0" borderId="0" xfId="14" applyFont="1" applyAlignment="1">
      <alignment vertical="center"/>
    </xf>
    <xf numFmtId="0" fontId="30" fillId="0" borderId="0" xfId="15" applyAlignment="1">
      <alignment vertical="center"/>
    </xf>
    <xf numFmtId="0" fontId="3" fillId="10" borderId="6" xfId="16" applyFont="1" applyFill="1" applyBorder="1" applyAlignment="1">
      <alignment horizontal="center" vertical="center" wrapText="1"/>
    </xf>
    <xf numFmtId="0" fontId="33" fillId="12" borderId="20" xfId="16" applyFont="1" applyFill="1" applyBorder="1" applyAlignment="1">
      <alignment horizontal="left" vertical="center" indent="1"/>
    </xf>
    <xf numFmtId="0" fontId="9" fillId="11" borderId="24" xfId="16" applyFont="1" applyFill="1" applyBorder="1" applyAlignment="1">
      <alignment horizontal="center" vertical="center" wrapText="1"/>
    </xf>
    <xf numFmtId="0" fontId="9" fillId="11" borderId="18" xfId="16" applyFont="1" applyFill="1" applyBorder="1" applyAlignment="1">
      <alignment horizontal="center" vertical="center" wrapText="1"/>
    </xf>
    <xf numFmtId="0" fontId="9" fillId="11" borderId="25" xfId="16" applyFont="1" applyFill="1" applyBorder="1" applyAlignment="1">
      <alignment horizontal="center" vertical="center" wrapText="1"/>
    </xf>
    <xf numFmtId="0" fontId="9" fillId="11" borderId="24" xfId="16" applyFont="1" applyFill="1" applyBorder="1" applyAlignment="1">
      <alignment horizontal="center" vertical="center"/>
    </xf>
    <xf numFmtId="0" fontId="9" fillId="11" borderId="18" xfId="16" applyFont="1" applyFill="1" applyBorder="1" applyAlignment="1">
      <alignment horizontal="center" vertical="center"/>
    </xf>
    <xf numFmtId="0" fontId="9" fillId="11" borderId="25" xfId="16" applyFont="1" applyFill="1" applyBorder="1" applyAlignment="1">
      <alignment horizontal="center" vertical="center"/>
    </xf>
    <xf numFmtId="0" fontId="14" fillId="2" borderId="2" xfId="4" applyFont="1" applyFill="1" applyBorder="1" applyAlignment="1">
      <alignment horizontal="left" vertical="center"/>
    </xf>
    <xf numFmtId="0" fontId="14" fillId="2" borderId="3" xfId="4" applyFont="1" applyFill="1" applyBorder="1" applyAlignment="1">
      <alignment horizontal="left" vertical="center"/>
    </xf>
    <xf numFmtId="0" fontId="14" fillId="2" borderId="26" xfId="4" applyFont="1" applyFill="1" applyBorder="1" applyAlignment="1">
      <alignment horizontal="left" vertical="center"/>
    </xf>
    <xf numFmtId="0" fontId="14" fillId="3" borderId="1" xfId="3" applyFont="1" applyFill="1" applyBorder="1" applyAlignment="1">
      <alignment horizontal="left" vertical="center"/>
    </xf>
    <xf numFmtId="0" fontId="4" fillId="4" borderId="1" xfId="4" applyFont="1" applyFill="1" applyBorder="1" applyAlignment="1">
      <alignment horizontal="center" vertical="center" textRotation="90" wrapText="1"/>
    </xf>
    <xf numFmtId="0" fontId="4" fillId="4" borderId="1" xfId="4" applyFont="1" applyFill="1" applyBorder="1" applyAlignment="1">
      <alignment horizontal="center" vertical="center" wrapText="1"/>
    </xf>
    <xf numFmtId="164" fontId="4" fillId="4" borderId="1" xfId="4" applyNumberFormat="1" applyFont="1" applyFill="1" applyBorder="1" applyAlignment="1">
      <alignment horizontal="center" vertical="center" wrapText="1"/>
    </xf>
    <xf numFmtId="3" fontId="4" fillId="4" borderId="1" xfId="4" applyNumberFormat="1" applyFont="1" applyFill="1" applyBorder="1" applyAlignment="1">
      <alignment horizontal="center" vertical="center" wrapText="1"/>
    </xf>
    <xf numFmtId="164" fontId="4" fillId="4" borderId="1" xfId="4" applyNumberFormat="1" applyFont="1" applyFill="1" applyBorder="1" applyAlignment="1">
      <alignment horizontal="center" vertical="center" textRotation="90" wrapText="1"/>
    </xf>
    <xf numFmtId="3" fontId="3" fillId="4" borderId="1" xfId="2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14" fillId="3" borderId="2" xfId="3" applyFont="1" applyFill="1" applyBorder="1" applyAlignment="1">
      <alignment horizontal="left" vertical="center"/>
    </xf>
    <xf numFmtId="0" fontId="14" fillId="3" borderId="3" xfId="3" applyFont="1" applyFill="1" applyBorder="1" applyAlignment="1">
      <alignment horizontal="left" vertical="center"/>
    </xf>
    <xf numFmtId="0" fontId="4" fillId="4" borderId="5" xfId="4" applyFont="1" applyFill="1" applyBorder="1" applyAlignment="1">
      <alignment horizontal="center" vertical="center" wrapText="1"/>
    </xf>
    <xf numFmtId="0" fontId="4" fillId="4" borderId="4" xfId="4" applyFont="1" applyFill="1" applyBorder="1" applyAlignment="1">
      <alignment horizontal="center" vertical="center" wrapText="1"/>
    </xf>
    <xf numFmtId="0" fontId="4" fillId="4" borderId="1" xfId="13" applyFont="1" applyFill="1" applyBorder="1" applyAlignment="1">
      <alignment horizontal="center" vertical="center" textRotation="90" wrapText="1"/>
    </xf>
    <xf numFmtId="0" fontId="4" fillId="4" borderId="1" xfId="13" applyFont="1" applyFill="1" applyBorder="1" applyAlignment="1">
      <alignment horizontal="center" vertical="center" wrapText="1"/>
    </xf>
    <xf numFmtId="164" fontId="4" fillId="4" borderId="1" xfId="13" applyNumberFormat="1" applyFont="1" applyFill="1" applyBorder="1" applyAlignment="1">
      <alignment horizontal="center" vertical="center" wrapText="1"/>
    </xf>
    <xf numFmtId="3" fontId="4" fillId="4" borderId="1" xfId="13" applyNumberFormat="1" applyFont="1" applyFill="1" applyBorder="1" applyAlignment="1">
      <alignment horizontal="center" vertical="center" wrapText="1"/>
    </xf>
    <xf numFmtId="164" fontId="4" fillId="4" borderId="1" xfId="13" applyNumberFormat="1" applyFont="1" applyFill="1" applyBorder="1" applyAlignment="1">
      <alignment horizontal="center" vertical="center" textRotation="90" wrapText="1"/>
    </xf>
    <xf numFmtId="0" fontId="14" fillId="2" borderId="1" xfId="4" applyFont="1" applyFill="1" applyBorder="1" applyAlignment="1">
      <alignment horizontal="left" vertical="center"/>
    </xf>
    <xf numFmtId="0" fontId="53" fillId="0" borderId="0" xfId="18" applyFont="1" applyFill="1" applyBorder="1" applyAlignment="1">
      <alignment horizontal="left" vertical="top" wrapText="1"/>
    </xf>
    <xf numFmtId="0" fontId="41" fillId="4" borderId="1" xfId="18" applyFont="1" applyFill="1" applyBorder="1" applyAlignment="1">
      <alignment horizontal="center" vertical="center" wrapText="1"/>
    </xf>
    <xf numFmtId="0" fontId="39" fillId="4" borderId="1" xfId="18" applyFill="1" applyBorder="1" applyAlignment="1">
      <alignment wrapText="1"/>
    </xf>
    <xf numFmtId="0" fontId="42" fillId="8" borderId="1" xfId="18" applyFont="1" applyFill="1" applyBorder="1" applyAlignment="1">
      <alignment horizontal="center" vertical="center" wrapText="1"/>
    </xf>
    <xf numFmtId="0" fontId="14" fillId="2" borderId="2" xfId="13" applyFont="1" applyFill="1" applyBorder="1" applyAlignment="1">
      <alignment horizontal="left" vertical="center"/>
    </xf>
    <xf numFmtId="0" fontId="14" fillId="2" borderId="3" xfId="13" applyFont="1" applyFill="1" applyBorder="1" applyAlignment="1">
      <alignment horizontal="left" vertical="center"/>
    </xf>
    <xf numFmtId="0" fontId="14" fillId="2" borderId="26" xfId="13" applyFont="1" applyFill="1" applyBorder="1" applyAlignment="1">
      <alignment horizontal="left" vertical="center"/>
    </xf>
  </cellXfs>
  <cellStyles count="19">
    <cellStyle name="Normální" xfId="0" builtinId="0"/>
    <cellStyle name="Normální 11 2 3" xfId="9"/>
    <cellStyle name="normální 2" xfId="6"/>
    <cellStyle name="Normální 2 2" xfId="14"/>
    <cellStyle name="Normální 3" xfId="8"/>
    <cellStyle name="Normální 3 2" xfId="12"/>
    <cellStyle name="normální 4" xfId="7"/>
    <cellStyle name="Normální 5" xfId="10"/>
    <cellStyle name="Normální 6" xfId="15"/>
    <cellStyle name="Normální 7" xfId="18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Investice 2005-školství - úprava (probráno se SEK) 2" xfId="13"/>
    <cellStyle name="normální_Kultura -Přehled investic PO OKPP na rok 2009 - 3.10.2008" xfId="11"/>
    <cellStyle name="normální_kultura2-upravené priority-3" xfId="5"/>
    <cellStyle name="normální_Požadavky na investice 2005 a plnění 2004-úprava 2" xfId="16"/>
    <cellStyle name="normální_Sešit1 2" xfId="17"/>
    <cellStyle name="normální_Sociální - investice a opravy 2009 - sumarizace vč. prior - 10-12-2008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../AKCE%20-%20SEZNAM%20AKC&#205;%20DLE%20ORG/Akce%202017/Zdravotnictv&#237;/6000510132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4"/>
  <sheetViews>
    <sheetView showGridLines="0" view="pageBreakPreview" zoomScale="90" zoomScaleNormal="80" zoomScaleSheetLayoutView="90" workbookViewId="0">
      <selection activeCell="J14" sqref="J14"/>
    </sheetView>
  </sheetViews>
  <sheetFormatPr defaultRowHeight="15" x14ac:dyDescent="0.25"/>
  <cols>
    <col min="1" max="1" width="3" style="108" customWidth="1"/>
    <col min="2" max="2" width="27.28515625" style="108" customWidth="1"/>
    <col min="3" max="3" width="82.7109375" style="108" customWidth="1"/>
    <col min="4" max="4" width="26.28515625" style="108" customWidth="1"/>
    <col min="5" max="5" width="22.85546875" style="108" bestFit="1" customWidth="1"/>
    <col min="6" max="6" width="26.5703125" style="108" customWidth="1"/>
    <col min="7" max="7" width="23.42578125" style="108" customWidth="1"/>
    <col min="8" max="258" width="9.140625" style="108"/>
    <col min="259" max="259" width="27.28515625" style="108" customWidth="1"/>
    <col min="260" max="260" width="72.5703125" style="108" customWidth="1"/>
    <col min="261" max="261" width="27.42578125" style="108" customWidth="1"/>
    <col min="262" max="262" width="32.140625" style="108" customWidth="1"/>
    <col min="263" max="263" width="32.7109375" style="108" customWidth="1"/>
    <col min="264" max="514" width="9.140625" style="108"/>
    <col min="515" max="515" width="27.28515625" style="108" customWidth="1"/>
    <col min="516" max="516" width="72.5703125" style="108" customWidth="1"/>
    <col min="517" max="517" width="27.42578125" style="108" customWidth="1"/>
    <col min="518" max="518" width="32.140625" style="108" customWidth="1"/>
    <col min="519" max="519" width="32.7109375" style="108" customWidth="1"/>
    <col min="520" max="770" width="9.140625" style="108"/>
    <col min="771" max="771" width="27.28515625" style="108" customWidth="1"/>
    <col min="772" max="772" width="72.5703125" style="108" customWidth="1"/>
    <col min="773" max="773" width="27.42578125" style="108" customWidth="1"/>
    <col min="774" max="774" width="32.140625" style="108" customWidth="1"/>
    <col min="775" max="775" width="32.7109375" style="108" customWidth="1"/>
    <col min="776" max="1026" width="9.140625" style="108"/>
    <col min="1027" max="1027" width="27.28515625" style="108" customWidth="1"/>
    <col min="1028" max="1028" width="72.5703125" style="108" customWidth="1"/>
    <col min="1029" max="1029" width="27.42578125" style="108" customWidth="1"/>
    <col min="1030" max="1030" width="32.140625" style="108" customWidth="1"/>
    <col min="1031" max="1031" width="32.7109375" style="108" customWidth="1"/>
    <col min="1032" max="1282" width="9.140625" style="108"/>
    <col min="1283" max="1283" width="27.28515625" style="108" customWidth="1"/>
    <col min="1284" max="1284" width="72.5703125" style="108" customWidth="1"/>
    <col min="1285" max="1285" width="27.42578125" style="108" customWidth="1"/>
    <col min="1286" max="1286" width="32.140625" style="108" customWidth="1"/>
    <col min="1287" max="1287" width="32.7109375" style="108" customWidth="1"/>
    <col min="1288" max="1538" width="9.140625" style="108"/>
    <col min="1539" max="1539" width="27.28515625" style="108" customWidth="1"/>
    <col min="1540" max="1540" width="72.5703125" style="108" customWidth="1"/>
    <col min="1541" max="1541" width="27.42578125" style="108" customWidth="1"/>
    <col min="1542" max="1542" width="32.140625" style="108" customWidth="1"/>
    <col min="1543" max="1543" width="32.7109375" style="108" customWidth="1"/>
    <col min="1544" max="1794" width="9.140625" style="108"/>
    <col min="1795" max="1795" width="27.28515625" style="108" customWidth="1"/>
    <col min="1796" max="1796" width="72.5703125" style="108" customWidth="1"/>
    <col min="1797" max="1797" width="27.42578125" style="108" customWidth="1"/>
    <col min="1798" max="1798" width="32.140625" style="108" customWidth="1"/>
    <col min="1799" max="1799" width="32.7109375" style="108" customWidth="1"/>
    <col min="1800" max="2050" width="9.140625" style="108"/>
    <col min="2051" max="2051" width="27.28515625" style="108" customWidth="1"/>
    <col min="2052" max="2052" width="72.5703125" style="108" customWidth="1"/>
    <col min="2053" max="2053" width="27.42578125" style="108" customWidth="1"/>
    <col min="2054" max="2054" width="32.140625" style="108" customWidth="1"/>
    <col min="2055" max="2055" width="32.7109375" style="108" customWidth="1"/>
    <col min="2056" max="2306" width="9.140625" style="108"/>
    <col min="2307" max="2307" width="27.28515625" style="108" customWidth="1"/>
    <col min="2308" max="2308" width="72.5703125" style="108" customWidth="1"/>
    <col min="2309" max="2309" width="27.42578125" style="108" customWidth="1"/>
    <col min="2310" max="2310" width="32.140625" style="108" customWidth="1"/>
    <col min="2311" max="2311" width="32.7109375" style="108" customWidth="1"/>
    <col min="2312" max="2562" width="9.140625" style="108"/>
    <col min="2563" max="2563" width="27.28515625" style="108" customWidth="1"/>
    <col min="2564" max="2564" width="72.5703125" style="108" customWidth="1"/>
    <col min="2565" max="2565" width="27.42578125" style="108" customWidth="1"/>
    <col min="2566" max="2566" width="32.140625" style="108" customWidth="1"/>
    <col min="2567" max="2567" width="32.7109375" style="108" customWidth="1"/>
    <col min="2568" max="2818" width="9.140625" style="108"/>
    <col min="2819" max="2819" width="27.28515625" style="108" customWidth="1"/>
    <col min="2820" max="2820" width="72.5703125" style="108" customWidth="1"/>
    <col min="2821" max="2821" width="27.42578125" style="108" customWidth="1"/>
    <col min="2822" max="2822" width="32.140625" style="108" customWidth="1"/>
    <col min="2823" max="2823" width="32.7109375" style="108" customWidth="1"/>
    <col min="2824" max="3074" width="9.140625" style="108"/>
    <col min="3075" max="3075" width="27.28515625" style="108" customWidth="1"/>
    <col min="3076" max="3076" width="72.5703125" style="108" customWidth="1"/>
    <col min="3077" max="3077" width="27.42578125" style="108" customWidth="1"/>
    <col min="3078" max="3078" width="32.140625" style="108" customWidth="1"/>
    <col min="3079" max="3079" width="32.7109375" style="108" customWidth="1"/>
    <col min="3080" max="3330" width="9.140625" style="108"/>
    <col min="3331" max="3331" width="27.28515625" style="108" customWidth="1"/>
    <col min="3332" max="3332" width="72.5703125" style="108" customWidth="1"/>
    <col min="3333" max="3333" width="27.42578125" style="108" customWidth="1"/>
    <col min="3334" max="3334" width="32.140625" style="108" customWidth="1"/>
    <col min="3335" max="3335" width="32.7109375" style="108" customWidth="1"/>
    <col min="3336" max="3586" width="9.140625" style="108"/>
    <col min="3587" max="3587" width="27.28515625" style="108" customWidth="1"/>
    <col min="3588" max="3588" width="72.5703125" style="108" customWidth="1"/>
    <col min="3589" max="3589" width="27.42578125" style="108" customWidth="1"/>
    <col min="3590" max="3590" width="32.140625" style="108" customWidth="1"/>
    <col min="3591" max="3591" width="32.7109375" style="108" customWidth="1"/>
    <col min="3592" max="3842" width="9.140625" style="108"/>
    <col min="3843" max="3843" width="27.28515625" style="108" customWidth="1"/>
    <col min="3844" max="3844" width="72.5703125" style="108" customWidth="1"/>
    <col min="3845" max="3845" width="27.42578125" style="108" customWidth="1"/>
    <col min="3846" max="3846" width="32.140625" style="108" customWidth="1"/>
    <col min="3847" max="3847" width="32.7109375" style="108" customWidth="1"/>
    <col min="3848" max="4098" width="9.140625" style="108"/>
    <col min="4099" max="4099" width="27.28515625" style="108" customWidth="1"/>
    <col min="4100" max="4100" width="72.5703125" style="108" customWidth="1"/>
    <col min="4101" max="4101" width="27.42578125" style="108" customWidth="1"/>
    <col min="4102" max="4102" width="32.140625" style="108" customWidth="1"/>
    <col min="4103" max="4103" width="32.7109375" style="108" customWidth="1"/>
    <col min="4104" max="4354" width="9.140625" style="108"/>
    <col min="4355" max="4355" width="27.28515625" style="108" customWidth="1"/>
    <col min="4356" max="4356" width="72.5703125" style="108" customWidth="1"/>
    <col min="4357" max="4357" width="27.42578125" style="108" customWidth="1"/>
    <col min="4358" max="4358" width="32.140625" style="108" customWidth="1"/>
    <col min="4359" max="4359" width="32.7109375" style="108" customWidth="1"/>
    <col min="4360" max="4610" width="9.140625" style="108"/>
    <col min="4611" max="4611" width="27.28515625" style="108" customWidth="1"/>
    <col min="4612" max="4612" width="72.5703125" style="108" customWidth="1"/>
    <col min="4613" max="4613" width="27.42578125" style="108" customWidth="1"/>
    <col min="4614" max="4614" width="32.140625" style="108" customWidth="1"/>
    <col min="4615" max="4615" width="32.7109375" style="108" customWidth="1"/>
    <col min="4616" max="4866" width="9.140625" style="108"/>
    <col min="4867" max="4867" width="27.28515625" style="108" customWidth="1"/>
    <col min="4868" max="4868" width="72.5703125" style="108" customWidth="1"/>
    <col min="4869" max="4869" width="27.42578125" style="108" customWidth="1"/>
    <col min="4870" max="4870" width="32.140625" style="108" customWidth="1"/>
    <col min="4871" max="4871" width="32.7109375" style="108" customWidth="1"/>
    <col min="4872" max="5122" width="9.140625" style="108"/>
    <col min="5123" max="5123" width="27.28515625" style="108" customWidth="1"/>
    <col min="5124" max="5124" width="72.5703125" style="108" customWidth="1"/>
    <col min="5125" max="5125" width="27.42578125" style="108" customWidth="1"/>
    <col min="5126" max="5126" width="32.140625" style="108" customWidth="1"/>
    <col min="5127" max="5127" width="32.7109375" style="108" customWidth="1"/>
    <col min="5128" max="5378" width="9.140625" style="108"/>
    <col min="5379" max="5379" width="27.28515625" style="108" customWidth="1"/>
    <col min="5380" max="5380" width="72.5703125" style="108" customWidth="1"/>
    <col min="5381" max="5381" width="27.42578125" style="108" customWidth="1"/>
    <col min="5382" max="5382" width="32.140625" style="108" customWidth="1"/>
    <col min="5383" max="5383" width="32.7109375" style="108" customWidth="1"/>
    <col min="5384" max="5634" width="9.140625" style="108"/>
    <col min="5635" max="5635" width="27.28515625" style="108" customWidth="1"/>
    <col min="5636" max="5636" width="72.5703125" style="108" customWidth="1"/>
    <col min="5637" max="5637" width="27.42578125" style="108" customWidth="1"/>
    <col min="5638" max="5638" width="32.140625" style="108" customWidth="1"/>
    <col min="5639" max="5639" width="32.7109375" style="108" customWidth="1"/>
    <col min="5640" max="5890" width="9.140625" style="108"/>
    <col min="5891" max="5891" width="27.28515625" style="108" customWidth="1"/>
    <col min="5892" max="5892" width="72.5703125" style="108" customWidth="1"/>
    <col min="5893" max="5893" width="27.42578125" style="108" customWidth="1"/>
    <col min="5894" max="5894" width="32.140625" style="108" customWidth="1"/>
    <col min="5895" max="5895" width="32.7109375" style="108" customWidth="1"/>
    <col min="5896" max="6146" width="9.140625" style="108"/>
    <col min="6147" max="6147" width="27.28515625" style="108" customWidth="1"/>
    <col min="6148" max="6148" width="72.5703125" style="108" customWidth="1"/>
    <col min="6149" max="6149" width="27.42578125" style="108" customWidth="1"/>
    <col min="6150" max="6150" width="32.140625" style="108" customWidth="1"/>
    <col min="6151" max="6151" width="32.7109375" style="108" customWidth="1"/>
    <col min="6152" max="6402" width="9.140625" style="108"/>
    <col min="6403" max="6403" width="27.28515625" style="108" customWidth="1"/>
    <col min="6404" max="6404" width="72.5703125" style="108" customWidth="1"/>
    <col min="6405" max="6405" width="27.42578125" style="108" customWidth="1"/>
    <col min="6406" max="6406" width="32.140625" style="108" customWidth="1"/>
    <col min="6407" max="6407" width="32.7109375" style="108" customWidth="1"/>
    <col min="6408" max="6658" width="9.140625" style="108"/>
    <col min="6659" max="6659" width="27.28515625" style="108" customWidth="1"/>
    <col min="6660" max="6660" width="72.5703125" style="108" customWidth="1"/>
    <col min="6661" max="6661" width="27.42578125" style="108" customWidth="1"/>
    <col min="6662" max="6662" width="32.140625" style="108" customWidth="1"/>
    <col min="6663" max="6663" width="32.7109375" style="108" customWidth="1"/>
    <col min="6664" max="6914" width="9.140625" style="108"/>
    <col min="6915" max="6915" width="27.28515625" style="108" customWidth="1"/>
    <col min="6916" max="6916" width="72.5703125" style="108" customWidth="1"/>
    <col min="6917" max="6917" width="27.42578125" style="108" customWidth="1"/>
    <col min="6918" max="6918" width="32.140625" style="108" customWidth="1"/>
    <col min="6919" max="6919" width="32.7109375" style="108" customWidth="1"/>
    <col min="6920" max="7170" width="9.140625" style="108"/>
    <col min="7171" max="7171" width="27.28515625" style="108" customWidth="1"/>
    <col min="7172" max="7172" width="72.5703125" style="108" customWidth="1"/>
    <col min="7173" max="7173" width="27.42578125" style="108" customWidth="1"/>
    <col min="7174" max="7174" width="32.140625" style="108" customWidth="1"/>
    <col min="7175" max="7175" width="32.7109375" style="108" customWidth="1"/>
    <col min="7176" max="7426" width="9.140625" style="108"/>
    <col min="7427" max="7427" width="27.28515625" style="108" customWidth="1"/>
    <col min="7428" max="7428" width="72.5703125" style="108" customWidth="1"/>
    <col min="7429" max="7429" width="27.42578125" style="108" customWidth="1"/>
    <col min="7430" max="7430" width="32.140625" style="108" customWidth="1"/>
    <col min="7431" max="7431" width="32.7109375" style="108" customWidth="1"/>
    <col min="7432" max="7682" width="9.140625" style="108"/>
    <col min="7683" max="7683" width="27.28515625" style="108" customWidth="1"/>
    <col min="7684" max="7684" width="72.5703125" style="108" customWidth="1"/>
    <col min="7685" max="7685" width="27.42578125" style="108" customWidth="1"/>
    <col min="7686" max="7686" width="32.140625" style="108" customWidth="1"/>
    <col min="7687" max="7687" width="32.7109375" style="108" customWidth="1"/>
    <col min="7688" max="7938" width="9.140625" style="108"/>
    <col min="7939" max="7939" width="27.28515625" style="108" customWidth="1"/>
    <col min="7940" max="7940" width="72.5703125" style="108" customWidth="1"/>
    <col min="7941" max="7941" width="27.42578125" style="108" customWidth="1"/>
    <col min="7942" max="7942" width="32.140625" style="108" customWidth="1"/>
    <col min="7943" max="7943" width="32.7109375" style="108" customWidth="1"/>
    <col min="7944" max="8194" width="9.140625" style="108"/>
    <col min="8195" max="8195" width="27.28515625" style="108" customWidth="1"/>
    <col min="8196" max="8196" width="72.5703125" style="108" customWidth="1"/>
    <col min="8197" max="8197" width="27.42578125" style="108" customWidth="1"/>
    <col min="8198" max="8198" width="32.140625" style="108" customWidth="1"/>
    <col min="8199" max="8199" width="32.7109375" style="108" customWidth="1"/>
    <col min="8200" max="8450" width="9.140625" style="108"/>
    <col min="8451" max="8451" width="27.28515625" style="108" customWidth="1"/>
    <col min="8452" max="8452" width="72.5703125" style="108" customWidth="1"/>
    <col min="8453" max="8453" width="27.42578125" style="108" customWidth="1"/>
    <col min="8454" max="8454" width="32.140625" style="108" customWidth="1"/>
    <col min="8455" max="8455" width="32.7109375" style="108" customWidth="1"/>
    <col min="8456" max="8706" width="9.140625" style="108"/>
    <col min="8707" max="8707" width="27.28515625" style="108" customWidth="1"/>
    <col min="8708" max="8708" width="72.5703125" style="108" customWidth="1"/>
    <col min="8709" max="8709" width="27.42578125" style="108" customWidth="1"/>
    <col min="8710" max="8710" width="32.140625" style="108" customWidth="1"/>
    <col min="8711" max="8711" width="32.7109375" style="108" customWidth="1"/>
    <col min="8712" max="8962" width="9.140625" style="108"/>
    <col min="8963" max="8963" width="27.28515625" style="108" customWidth="1"/>
    <col min="8964" max="8964" width="72.5703125" style="108" customWidth="1"/>
    <col min="8965" max="8965" width="27.42578125" style="108" customWidth="1"/>
    <col min="8966" max="8966" width="32.140625" style="108" customWidth="1"/>
    <col min="8967" max="8967" width="32.7109375" style="108" customWidth="1"/>
    <col min="8968" max="9218" width="9.140625" style="108"/>
    <col min="9219" max="9219" width="27.28515625" style="108" customWidth="1"/>
    <col min="9220" max="9220" width="72.5703125" style="108" customWidth="1"/>
    <col min="9221" max="9221" width="27.42578125" style="108" customWidth="1"/>
    <col min="9222" max="9222" width="32.140625" style="108" customWidth="1"/>
    <col min="9223" max="9223" width="32.7109375" style="108" customWidth="1"/>
    <col min="9224" max="9474" width="9.140625" style="108"/>
    <col min="9475" max="9475" width="27.28515625" style="108" customWidth="1"/>
    <col min="9476" max="9476" width="72.5703125" style="108" customWidth="1"/>
    <col min="9477" max="9477" width="27.42578125" style="108" customWidth="1"/>
    <col min="9478" max="9478" width="32.140625" style="108" customWidth="1"/>
    <col min="9479" max="9479" width="32.7109375" style="108" customWidth="1"/>
    <col min="9480" max="9730" width="9.140625" style="108"/>
    <col min="9731" max="9731" width="27.28515625" style="108" customWidth="1"/>
    <col min="9732" max="9732" width="72.5703125" style="108" customWidth="1"/>
    <col min="9733" max="9733" width="27.42578125" style="108" customWidth="1"/>
    <col min="9734" max="9734" width="32.140625" style="108" customWidth="1"/>
    <col min="9735" max="9735" width="32.7109375" style="108" customWidth="1"/>
    <col min="9736" max="9986" width="9.140625" style="108"/>
    <col min="9987" max="9987" width="27.28515625" style="108" customWidth="1"/>
    <col min="9988" max="9988" width="72.5703125" style="108" customWidth="1"/>
    <col min="9989" max="9989" width="27.42578125" style="108" customWidth="1"/>
    <col min="9990" max="9990" width="32.140625" style="108" customWidth="1"/>
    <col min="9991" max="9991" width="32.7109375" style="108" customWidth="1"/>
    <col min="9992" max="10242" width="9.140625" style="108"/>
    <col min="10243" max="10243" width="27.28515625" style="108" customWidth="1"/>
    <col min="10244" max="10244" width="72.5703125" style="108" customWidth="1"/>
    <col min="10245" max="10245" width="27.42578125" style="108" customWidth="1"/>
    <col min="10246" max="10246" width="32.140625" style="108" customWidth="1"/>
    <col min="10247" max="10247" width="32.7109375" style="108" customWidth="1"/>
    <col min="10248" max="10498" width="9.140625" style="108"/>
    <col min="10499" max="10499" width="27.28515625" style="108" customWidth="1"/>
    <col min="10500" max="10500" width="72.5703125" style="108" customWidth="1"/>
    <col min="10501" max="10501" width="27.42578125" style="108" customWidth="1"/>
    <col min="10502" max="10502" width="32.140625" style="108" customWidth="1"/>
    <col min="10503" max="10503" width="32.7109375" style="108" customWidth="1"/>
    <col min="10504" max="10754" width="9.140625" style="108"/>
    <col min="10755" max="10755" width="27.28515625" style="108" customWidth="1"/>
    <col min="10756" max="10756" width="72.5703125" style="108" customWidth="1"/>
    <col min="10757" max="10757" width="27.42578125" style="108" customWidth="1"/>
    <col min="10758" max="10758" width="32.140625" style="108" customWidth="1"/>
    <col min="10759" max="10759" width="32.7109375" style="108" customWidth="1"/>
    <col min="10760" max="11010" width="9.140625" style="108"/>
    <col min="11011" max="11011" width="27.28515625" style="108" customWidth="1"/>
    <col min="11012" max="11012" width="72.5703125" style="108" customWidth="1"/>
    <col min="11013" max="11013" width="27.42578125" style="108" customWidth="1"/>
    <col min="11014" max="11014" width="32.140625" style="108" customWidth="1"/>
    <col min="11015" max="11015" width="32.7109375" style="108" customWidth="1"/>
    <col min="11016" max="11266" width="9.140625" style="108"/>
    <col min="11267" max="11267" width="27.28515625" style="108" customWidth="1"/>
    <col min="11268" max="11268" width="72.5703125" style="108" customWidth="1"/>
    <col min="11269" max="11269" width="27.42578125" style="108" customWidth="1"/>
    <col min="11270" max="11270" width="32.140625" style="108" customWidth="1"/>
    <col min="11271" max="11271" width="32.7109375" style="108" customWidth="1"/>
    <col min="11272" max="11522" width="9.140625" style="108"/>
    <col min="11523" max="11523" width="27.28515625" style="108" customWidth="1"/>
    <col min="11524" max="11524" width="72.5703125" style="108" customWidth="1"/>
    <col min="11525" max="11525" width="27.42578125" style="108" customWidth="1"/>
    <col min="11526" max="11526" width="32.140625" style="108" customWidth="1"/>
    <col min="11527" max="11527" width="32.7109375" style="108" customWidth="1"/>
    <col min="11528" max="11778" width="9.140625" style="108"/>
    <col min="11779" max="11779" width="27.28515625" style="108" customWidth="1"/>
    <col min="11780" max="11780" width="72.5703125" style="108" customWidth="1"/>
    <col min="11781" max="11781" width="27.42578125" style="108" customWidth="1"/>
    <col min="11782" max="11782" width="32.140625" style="108" customWidth="1"/>
    <col min="11783" max="11783" width="32.7109375" style="108" customWidth="1"/>
    <col min="11784" max="12034" width="9.140625" style="108"/>
    <col min="12035" max="12035" width="27.28515625" style="108" customWidth="1"/>
    <col min="12036" max="12036" width="72.5703125" style="108" customWidth="1"/>
    <col min="12037" max="12037" width="27.42578125" style="108" customWidth="1"/>
    <col min="12038" max="12038" width="32.140625" style="108" customWidth="1"/>
    <col min="12039" max="12039" width="32.7109375" style="108" customWidth="1"/>
    <col min="12040" max="12290" width="9.140625" style="108"/>
    <col min="12291" max="12291" width="27.28515625" style="108" customWidth="1"/>
    <col min="12292" max="12292" width="72.5703125" style="108" customWidth="1"/>
    <col min="12293" max="12293" width="27.42578125" style="108" customWidth="1"/>
    <col min="12294" max="12294" width="32.140625" style="108" customWidth="1"/>
    <col min="12295" max="12295" width="32.7109375" style="108" customWidth="1"/>
    <col min="12296" max="12546" width="9.140625" style="108"/>
    <col min="12547" max="12547" width="27.28515625" style="108" customWidth="1"/>
    <col min="12548" max="12548" width="72.5703125" style="108" customWidth="1"/>
    <col min="12549" max="12549" width="27.42578125" style="108" customWidth="1"/>
    <col min="12550" max="12550" width="32.140625" style="108" customWidth="1"/>
    <col min="12551" max="12551" width="32.7109375" style="108" customWidth="1"/>
    <col min="12552" max="12802" width="9.140625" style="108"/>
    <col min="12803" max="12803" width="27.28515625" style="108" customWidth="1"/>
    <col min="12804" max="12804" width="72.5703125" style="108" customWidth="1"/>
    <col min="12805" max="12805" width="27.42578125" style="108" customWidth="1"/>
    <col min="12806" max="12806" width="32.140625" style="108" customWidth="1"/>
    <col min="12807" max="12807" width="32.7109375" style="108" customWidth="1"/>
    <col min="12808" max="13058" width="9.140625" style="108"/>
    <col min="13059" max="13059" width="27.28515625" style="108" customWidth="1"/>
    <col min="13060" max="13060" width="72.5703125" style="108" customWidth="1"/>
    <col min="13061" max="13061" width="27.42578125" style="108" customWidth="1"/>
    <col min="13062" max="13062" width="32.140625" style="108" customWidth="1"/>
    <col min="13063" max="13063" width="32.7109375" style="108" customWidth="1"/>
    <col min="13064" max="13314" width="9.140625" style="108"/>
    <col min="13315" max="13315" width="27.28515625" style="108" customWidth="1"/>
    <col min="13316" max="13316" width="72.5703125" style="108" customWidth="1"/>
    <col min="13317" max="13317" width="27.42578125" style="108" customWidth="1"/>
    <col min="13318" max="13318" width="32.140625" style="108" customWidth="1"/>
    <col min="13319" max="13319" width="32.7109375" style="108" customWidth="1"/>
    <col min="13320" max="13570" width="9.140625" style="108"/>
    <col min="13571" max="13571" width="27.28515625" style="108" customWidth="1"/>
    <col min="13572" max="13572" width="72.5703125" style="108" customWidth="1"/>
    <col min="13573" max="13573" width="27.42578125" style="108" customWidth="1"/>
    <col min="13574" max="13574" width="32.140625" style="108" customWidth="1"/>
    <col min="13575" max="13575" width="32.7109375" style="108" customWidth="1"/>
    <col min="13576" max="13826" width="9.140625" style="108"/>
    <col min="13827" max="13827" width="27.28515625" style="108" customWidth="1"/>
    <col min="13828" max="13828" width="72.5703125" style="108" customWidth="1"/>
    <col min="13829" max="13829" width="27.42578125" style="108" customWidth="1"/>
    <col min="13830" max="13830" width="32.140625" style="108" customWidth="1"/>
    <col min="13831" max="13831" width="32.7109375" style="108" customWidth="1"/>
    <col min="13832" max="14082" width="9.140625" style="108"/>
    <col min="14083" max="14083" width="27.28515625" style="108" customWidth="1"/>
    <col min="14084" max="14084" width="72.5703125" style="108" customWidth="1"/>
    <col min="14085" max="14085" width="27.42578125" style="108" customWidth="1"/>
    <col min="14086" max="14086" width="32.140625" style="108" customWidth="1"/>
    <col min="14087" max="14087" width="32.7109375" style="108" customWidth="1"/>
    <col min="14088" max="14338" width="9.140625" style="108"/>
    <col min="14339" max="14339" width="27.28515625" style="108" customWidth="1"/>
    <col min="14340" max="14340" width="72.5703125" style="108" customWidth="1"/>
    <col min="14341" max="14341" width="27.42578125" style="108" customWidth="1"/>
    <col min="14342" max="14342" width="32.140625" style="108" customWidth="1"/>
    <col min="14343" max="14343" width="32.7109375" style="108" customWidth="1"/>
    <col min="14344" max="14594" width="9.140625" style="108"/>
    <col min="14595" max="14595" width="27.28515625" style="108" customWidth="1"/>
    <col min="14596" max="14596" width="72.5703125" style="108" customWidth="1"/>
    <col min="14597" max="14597" width="27.42578125" style="108" customWidth="1"/>
    <col min="14598" max="14598" width="32.140625" style="108" customWidth="1"/>
    <col min="14599" max="14599" width="32.7109375" style="108" customWidth="1"/>
    <col min="14600" max="14850" width="9.140625" style="108"/>
    <col min="14851" max="14851" width="27.28515625" style="108" customWidth="1"/>
    <col min="14852" max="14852" width="72.5703125" style="108" customWidth="1"/>
    <col min="14853" max="14853" width="27.42578125" style="108" customWidth="1"/>
    <col min="14854" max="14854" width="32.140625" style="108" customWidth="1"/>
    <col min="14855" max="14855" width="32.7109375" style="108" customWidth="1"/>
    <col min="14856" max="15106" width="9.140625" style="108"/>
    <col min="15107" max="15107" width="27.28515625" style="108" customWidth="1"/>
    <col min="15108" max="15108" width="72.5703125" style="108" customWidth="1"/>
    <col min="15109" max="15109" width="27.42578125" style="108" customWidth="1"/>
    <col min="15110" max="15110" width="32.140625" style="108" customWidth="1"/>
    <col min="15111" max="15111" width="32.7109375" style="108" customWidth="1"/>
    <col min="15112" max="15362" width="9.140625" style="108"/>
    <col min="15363" max="15363" width="27.28515625" style="108" customWidth="1"/>
    <col min="15364" max="15364" width="72.5703125" style="108" customWidth="1"/>
    <col min="15365" max="15365" width="27.42578125" style="108" customWidth="1"/>
    <col min="15366" max="15366" width="32.140625" style="108" customWidth="1"/>
    <col min="15367" max="15367" width="32.7109375" style="108" customWidth="1"/>
    <col min="15368" max="15618" width="9.140625" style="108"/>
    <col min="15619" max="15619" width="27.28515625" style="108" customWidth="1"/>
    <col min="15620" max="15620" width="72.5703125" style="108" customWidth="1"/>
    <col min="15621" max="15621" width="27.42578125" style="108" customWidth="1"/>
    <col min="15622" max="15622" width="32.140625" style="108" customWidth="1"/>
    <col min="15623" max="15623" width="32.7109375" style="108" customWidth="1"/>
    <col min="15624" max="15874" width="9.140625" style="108"/>
    <col min="15875" max="15875" width="27.28515625" style="108" customWidth="1"/>
    <col min="15876" max="15876" width="72.5703125" style="108" customWidth="1"/>
    <col min="15877" max="15877" width="27.42578125" style="108" customWidth="1"/>
    <col min="15878" max="15878" width="32.140625" style="108" customWidth="1"/>
    <col min="15879" max="15879" width="32.7109375" style="108" customWidth="1"/>
    <col min="15880" max="16130" width="9.140625" style="108"/>
    <col min="16131" max="16131" width="27.28515625" style="108" customWidth="1"/>
    <col min="16132" max="16132" width="72.5703125" style="108" customWidth="1"/>
    <col min="16133" max="16133" width="27.42578125" style="108" customWidth="1"/>
    <col min="16134" max="16134" width="32.140625" style="108" customWidth="1"/>
    <col min="16135" max="16135" width="32.7109375" style="108" customWidth="1"/>
    <col min="16136" max="16384" width="9.140625" style="108"/>
  </cols>
  <sheetData>
    <row r="1" spans="1:8" ht="30" customHeight="1" x14ac:dyDescent="0.25">
      <c r="A1" s="266" t="s">
        <v>461</v>
      </c>
      <c r="B1" s="267"/>
      <c r="C1" s="267"/>
      <c r="D1" s="267"/>
      <c r="E1" s="267"/>
      <c r="F1" s="267"/>
      <c r="G1" s="267"/>
    </row>
    <row r="2" spans="1:8" ht="20.100000000000001" customHeight="1" thickBot="1" x14ac:dyDescent="0.4">
      <c r="A2" s="109"/>
      <c r="G2" s="174" t="s">
        <v>19</v>
      </c>
    </row>
    <row r="3" spans="1:8" ht="54.75" thickBot="1" x14ac:dyDescent="0.3">
      <c r="A3" s="268" t="s">
        <v>1</v>
      </c>
      <c r="B3" s="268"/>
      <c r="C3" s="110" t="s">
        <v>382</v>
      </c>
      <c r="D3" s="152" t="s">
        <v>396</v>
      </c>
      <c r="E3" s="152" t="s">
        <v>383</v>
      </c>
      <c r="F3" s="152" t="s">
        <v>488</v>
      </c>
      <c r="G3" s="111" t="s">
        <v>489</v>
      </c>
    </row>
    <row r="4" spans="1:8" ht="18" x14ac:dyDescent="0.25">
      <c r="A4" s="270"/>
      <c r="B4" s="112" t="s">
        <v>384</v>
      </c>
      <c r="C4" s="113" t="s">
        <v>464</v>
      </c>
      <c r="D4" s="176">
        <v>0</v>
      </c>
      <c r="E4" s="114">
        <v>0</v>
      </c>
      <c r="F4" s="182">
        <f>'školství - ORJ 17'!Q8</f>
        <v>89255</v>
      </c>
      <c r="G4" s="182">
        <f>SUM(D4:F4)</f>
        <v>89255</v>
      </c>
    </row>
    <row r="5" spans="1:8" ht="18" x14ac:dyDescent="0.25">
      <c r="A5" s="271"/>
      <c r="B5" s="115" t="s">
        <v>384</v>
      </c>
      <c r="C5" s="113" t="s">
        <v>465</v>
      </c>
      <c r="D5" s="177">
        <v>0</v>
      </c>
      <c r="E5" s="114">
        <v>0</v>
      </c>
      <c r="F5" s="182">
        <f>'školství - ORJ 17'!Q15</f>
        <v>33234</v>
      </c>
      <c r="G5" s="219">
        <f t="shared" ref="G5:G6" si="0">SUM(D5:F5)</f>
        <v>33234</v>
      </c>
    </row>
    <row r="6" spans="1:8" ht="18.75" thickBot="1" x14ac:dyDescent="0.3">
      <c r="A6" s="272"/>
      <c r="B6" s="115" t="s">
        <v>384</v>
      </c>
      <c r="C6" s="113" t="s">
        <v>466</v>
      </c>
      <c r="D6" s="177">
        <v>0</v>
      </c>
      <c r="E6" s="114">
        <v>0</v>
      </c>
      <c r="F6" s="182">
        <f>'školství - ORJ 17'!O20</f>
        <v>13452</v>
      </c>
      <c r="G6" s="219">
        <f t="shared" si="0"/>
        <v>13452</v>
      </c>
    </row>
    <row r="7" spans="1:8" ht="21" thickBot="1" x14ac:dyDescent="0.3">
      <c r="A7" s="262" t="s">
        <v>385</v>
      </c>
      <c r="B7" s="263"/>
      <c r="C7" s="263"/>
      <c r="D7" s="178">
        <f>SUM(D4:D6)</f>
        <v>0</v>
      </c>
      <c r="E7" s="116">
        <f>SUM(E4:E6)</f>
        <v>0</v>
      </c>
      <c r="F7" s="183">
        <f>SUM(F4:F6)</f>
        <v>135941</v>
      </c>
      <c r="G7" s="183">
        <f>SUM(G4:G6)</f>
        <v>135941</v>
      </c>
    </row>
    <row r="8" spans="1:8" ht="18" x14ac:dyDescent="0.25">
      <c r="A8" s="273"/>
      <c r="B8" s="117" t="s">
        <v>386</v>
      </c>
      <c r="C8" s="118" t="s">
        <v>464</v>
      </c>
      <c r="D8" s="176">
        <v>0</v>
      </c>
      <c r="E8" s="120">
        <v>0</v>
      </c>
      <c r="F8" s="184">
        <f>'sociální - ORJ 17'!R8</f>
        <v>199705</v>
      </c>
      <c r="G8" s="184">
        <f t="shared" ref="G8:G10" si="1">SUM(D8:F8)</f>
        <v>199705</v>
      </c>
    </row>
    <row r="9" spans="1:8" ht="18" x14ac:dyDescent="0.25">
      <c r="A9" s="274"/>
      <c r="B9" s="121" t="s">
        <v>386</v>
      </c>
      <c r="C9" s="113" t="s">
        <v>465</v>
      </c>
      <c r="D9" s="177">
        <v>0</v>
      </c>
      <c r="E9" s="119">
        <v>0</v>
      </c>
      <c r="F9" s="185">
        <f>'sociální - ORJ 17'!R25</f>
        <v>1330</v>
      </c>
      <c r="G9" s="220">
        <f t="shared" si="1"/>
        <v>1330</v>
      </c>
    </row>
    <row r="10" spans="1:8" ht="18.75" thickBot="1" x14ac:dyDescent="0.3">
      <c r="A10" s="275"/>
      <c r="B10" s="121" t="s">
        <v>386</v>
      </c>
      <c r="C10" s="113" t="s">
        <v>466</v>
      </c>
      <c r="D10" s="177">
        <v>0</v>
      </c>
      <c r="E10" s="122">
        <v>0</v>
      </c>
      <c r="F10" s="182">
        <f>'sociální - ORJ 17'!R27</f>
        <v>7974</v>
      </c>
      <c r="G10" s="221">
        <f t="shared" si="1"/>
        <v>7974</v>
      </c>
    </row>
    <row r="11" spans="1:8" ht="21" thickBot="1" x14ac:dyDescent="0.3">
      <c r="A11" s="262" t="s">
        <v>387</v>
      </c>
      <c r="B11" s="263"/>
      <c r="C11" s="263"/>
      <c r="D11" s="178">
        <f>SUM(D8:D10)</f>
        <v>0</v>
      </c>
      <c r="E11" s="123">
        <f>SUM(E8:E10)</f>
        <v>0</v>
      </c>
      <c r="F11" s="181">
        <f>SUM(F8:F10)</f>
        <v>209009</v>
      </c>
      <c r="G11" s="183">
        <f>SUM(G8:G10)</f>
        <v>209009</v>
      </c>
    </row>
    <row r="12" spans="1:8" ht="18" x14ac:dyDescent="0.25">
      <c r="A12" s="273"/>
      <c r="B12" s="117" t="s">
        <v>390</v>
      </c>
      <c r="C12" s="113" t="s">
        <v>464</v>
      </c>
      <c r="D12" s="176">
        <v>0</v>
      </c>
      <c r="E12" s="124">
        <v>0</v>
      </c>
      <c r="F12" s="186">
        <f>'doprava - ORJ 17'!O8</f>
        <v>31560</v>
      </c>
      <c r="G12" s="184">
        <f t="shared" ref="G12:G15" si="2">SUM(D12:F12)</f>
        <v>31560</v>
      </c>
    </row>
    <row r="13" spans="1:8" ht="18" x14ac:dyDescent="0.25">
      <c r="A13" s="274"/>
      <c r="B13" s="121" t="s">
        <v>390</v>
      </c>
      <c r="C13" s="113" t="s">
        <v>466</v>
      </c>
      <c r="D13" s="177">
        <v>0</v>
      </c>
      <c r="E13" s="122">
        <v>0</v>
      </c>
      <c r="F13" s="187">
        <f>'doprava - ORJ 17'!Q13</f>
        <v>41096</v>
      </c>
      <c r="G13" s="182">
        <f t="shared" si="2"/>
        <v>41096</v>
      </c>
    </row>
    <row r="14" spans="1:8" ht="18" x14ac:dyDescent="0.25">
      <c r="A14" s="274"/>
      <c r="B14" s="121" t="s">
        <v>390</v>
      </c>
      <c r="C14" s="113" t="s">
        <v>467</v>
      </c>
      <c r="D14" s="179">
        <v>0</v>
      </c>
      <c r="E14" s="122">
        <v>0</v>
      </c>
      <c r="F14" s="187">
        <f>'doprava - ORJ 17'!Q30</f>
        <v>2000</v>
      </c>
      <c r="G14" s="182">
        <f t="shared" si="2"/>
        <v>2000</v>
      </c>
    </row>
    <row r="15" spans="1:8" ht="18.75" thickBot="1" x14ac:dyDescent="0.3">
      <c r="A15" s="275"/>
      <c r="B15" s="121" t="s">
        <v>390</v>
      </c>
      <c r="C15" s="113" t="s">
        <v>468</v>
      </c>
      <c r="D15" s="180">
        <v>0</v>
      </c>
      <c r="E15" s="122">
        <v>0</v>
      </c>
      <c r="F15" s="187">
        <f>'SSOK - ORJ 12 '!Q8</f>
        <v>99484</v>
      </c>
      <c r="G15" s="182">
        <f t="shared" si="2"/>
        <v>99484</v>
      </c>
      <c r="H15" s="189"/>
    </row>
    <row r="16" spans="1:8" ht="21" thickBot="1" x14ac:dyDescent="0.3">
      <c r="A16" s="262" t="s">
        <v>391</v>
      </c>
      <c r="B16" s="263"/>
      <c r="C16" s="263"/>
      <c r="D16" s="181">
        <f>SUM(D12:D15)</f>
        <v>0</v>
      </c>
      <c r="E16" s="123">
        <f>SUM(E12:E15)</f>
        <v>0</v>
      </c>
      <c r="F16" s="181">
        <f>SUM(F12:F15)</f>
        <v>174140</v>
      </c>
      <c r="G16" s="183">
        <f>SUM(G12:G15)</f>
        <v>174140</v>
      </c>
    </row>
    <row r="17" spans="1:7" ht="18" x14ac:dyDescent="0.25">
      <c r="A17" s="273"/>
      <c r="B17" s="117" t="s">
        <v>388</v>
      </c>
      <c r="C17" s="113" t="s">
        <v>464</v>
      </c>
      <c r="D17" s="176">
        <v>0</v>
      </c>
      <c r="E17" s="132">
        <v>0</v>
      </c>
      <c r="F17" s="184">
        <f>'kultura - ORJ 17'!Q8</f>
        <v>36550</v>
      </c>
      <c r="G17" s="184">
        <f t="shared" ref="G17:G20" si="3">SUM(D17:F17)</f>
        <v>36550</v>
      </c>
    </row>
    <row r="18" spans="1:7" ht="18" x14ac:dyDescent="0.25">
      <c r="A18" s="274"/>
      <c r="B18" s="121" t="s">
        <v>388</v>
      </c>
      <c r="C18" s="113" t="s">
        <v>465</v>
      </c>
      <c r="D18" s="177">
        <v>0</v>
      </c>
      <c r="E18" s="131">
        <v>0</v>
      </c>
      <c r="F18" s="185">
        <f>'kultura - ORJ 17'!Q11</f>
        <v>15956</v>
      </c>
      <c r="G18" s="185">
        <f t="shared" si="3"/>
        <v>15956</v>
      </c>
    </row>
    <row r="19" spans="1:7" ht="18" x14ac:dyDescent="0.25">
      <c r="A19" s="274"/>
      <c r="B19" s="121" t="s">
        <v>388</v>
      </c>
      <c r="C19" s="113" t="s">
        <v>466</v>
      </c>
      <c r="D19" s="177">
        <v>0</v>
      </c>
      <c r="E19" s="130">
        <v>0</v>
      </c>
      <c r="F19" s="188">
        <f>'kultura - ORJ 17'!Q13</f>
        <v>3450</v>
      </c>
      <c r="G19" s="185">
        <f t="shared" si="3"/>
        <v>3450</v>
      </c>
    </row>
    <row r="20" spans="1:7" ht="18.75" thickBot="1" x14ac:dyDescent="0.3">
      <c r="A20" s="275"/>
      <c r="B20" s="125" t="s">
        <v>388</v>
      </c>
      <c r="C20" s="113" t="s">
        <v>469</v>
      </c>
      <c r="D20" s="177">
        <v>0</v>
      </c>
      <c r="E20" s="122">
        <v>0</v>
      </c>
      <c r="F20" s="187">
        <f>'kultura - ORJ 19'!Q8</f>
        <v>2750</v>
      </c>
      <c r="G20" s="187">
        <f t="shared" si="3"/>
        <v>2750</v>
      </c>
    </row>
    <row r="21" spans="1:7" ht="21" thickBot="1" x14ac:dyDescent="0.3">
      <c r="A21" s="269" t="s">
        <v>389</v>
      </c>
      <c r="B21" s="263"/>
      <c r="C21" s="263"/>
      <c r="D21" s="178">
        <f>SUM(D17:D20)</f>
        <v>0</v>
      </c>
      <c r="E21" s="116">
        <f>SUM(E17:E20)</f>
        <v>0</v>
      </c>
      <c r="F21" s="183">
        <f>SUM(F17:F20)</f>
        <v>58706</v>
      </c>
      <c r="G21" s="183">
        <f>SUM(G17:G20)</f>
        <v>58706</v>
      </c>
    </row>
    <row r="22" spans="1:7" ht="18" x14ac:dyDescent="0.25">
      <c r="A22" s="273"/>
      <c r="B22" s="117" t="s">
        <v>392</v>
      </c>
      <c r="C22" s="118" t="s">
        <v>464</v>
      </c>
      <c r="D22" s="177">
        <v>0</v>
      </c>
      <c r="E22" s="120">
        <v>0</v>
      </c>
      <c r="F22" s="184">
        <f>'zdravotnictí - ORJ 17'!Q8</f>
        <v>57936</v>
      </c>
      <c r="G22" s="222">
        <f t="shared" ref="G22:G25" si="4">SUM(D22:F22)</f>
        <v>57936</v>
      </c>
    </row>
    <row r="23" spans="1:7" ht="18" x14ac:dyDescent="0.25">
      <c r="A23" s="274"/>
      <c r="B23" s="121" t="s">
        <v>392</v>
      </c>
      <c r="C23" s="113" t="s">
        <v>466</v>
      </c>
      <c r="D23" s="177">
        <v>0</v>
      </c>
      <c r="E23" s="129">
        <v>0</v>
      </c>
      <c r="F23" s="185">
        <f>'zdravotnictí - ORJ 17'!Q12</f>
        <v>3600</v>
      </c>
      <c r="G23" s="223">
        <f t="shared" si="4"/>
        <v>3600</v>
      </c>
    </row>
    <row r="24" spans="1:7" ht="18" x14ac:dyDescent="0.25">
      <c r="A24" s="274"/>
      <c r="B24" s="125" t="s">
        <v>392</v>
      </c>
      <c r="C24" s="113" t="s">
        <v>470</v>
      </c>
      <c r="D24" s="182">
        <f>'zdravotnictví - SMN - ORJ 17 '!P15</f>
        <v>28875</v>
      </c>
      <c r="E24" s="122">
        <v>0</v>
      </c>
      <c r="F24" s="187">
        <f>'zdravotnictví - SMN - ORJ 17 '!Q15+'zdravotnictví - SMN - ORJ 17 '!R15</f>
        <v>54082</v>
      </c>
      <c r="G24" s="224">
        <f>SUM(D24:F24)</f>
        <v>82957</v>
      </c>
    </row>
    <row r="25" spans="1:7" ht="18.75" thickBot="1" x14ac:dyDescent="0.3">
      <c r="A25" s="275"/>
      <c r="B25" s="125" t="s">
        <v>392</v>
      </c>
      <c r="C25" s="113" t="s">
        <v>471</v>
      </c>
      <c r="D25" s="182">
        <v>0</v>
      </c>
      <c r="E25" s="122">
        <v>0</v>
      </c>
      <c r="F25" s="187">
        <f>'zdravotnictví - ORJ 19'!S13</f>
        <v>32218</v>
      </c>
      <c r="G25" s="224">
        <f t="shared" si="4"/>
        <v>32218</v>
      </c>
    </row>
    <row r="26" spans="1:7" ht="21" thickBot="1" x14ac:dyDescent="0.3">
      <c r="A26" s="262" t="s">
        <v>393</v>
      </c>
      <c r="B26" s="263"/>
      <c r="C26" s="263"/>
      <c r="D26" s="116">
        <f>SUM(D22:D25)</f>
        <v>28875</v>
      </c>
      <c r="E26" s="116">
        <f>SUM(E22:E25)</f>
        <v>0</v>
      </c>
      <c r="F26" s="116">
        <f>SUM(F22:F25)</f>
        <v>147836</v>
      </c>
      <c r="G26" s="126">
        <f>SUM(G22:G25)</f>
        <v>176711</v>
      </c>
    </row>
    <row r="27" spans="1:7" ht="21" thickBot="1" x14ac:dyDescent="0.3">
      <c r="A27" s="192" t="s">
        <v>477</v>
      </c>
      <c r="B27" s="193"/>
      <c r="C27" s="193"/>
      <c r="D27" s="116">
        <v>0</v>
      </c>
      <c r="E27" s="116">
        <f>'krizov. řízení - ORJ 17'!P17</f>
        <v>0</v>
      </c>
      <c r="F27" s="116">
        <f>'krizov. řízení - ORJ 17'!Q17</f>
        <v>1650</v>
      </c>
      <c r="G27" s="126">
        <f>SUM(F27)</f>
        <v>1650</v>
      </c>
    </row>
    <row r="28" spans="1:7" ht="21" thickBot="1" x14ac:dyDescent="0.3">
      <c r="A28" s="262" t="s">
        <v>472</v>
      </c>
      <c r="B28" s="263"/>
      <c r="C28" s="263"/>
      <c r="D28" s="116">
        <v>0</v>
      </c>
      <c r="E28" s="116">
        <f>SUM(E22:E26)</f>
        <v>0</v>
      </c>
      <c r="F28" s="116">
        <f>'OIT - ORJ 06 '!O14</f>
        <v>22000</v>
      </c>
      <c r="G28" s="126">
        <f>SUM(F28)</f>
        <v>22000</v>
      </c>
    </row>
    <row r="29" spans="1:7" ht="24" thickBot="1" x14ac:dyDescent="0.3">
      <c r="A29" s="264" t="s">
        <v>394</v>
      </c>
      <c r="B29" s="265"/>
      <c r="C29" s="151"/>
      <c r="D29" s="218">
        <f>D7+D11+D21+D16+D26+D28+D27</f>
        <v>28875</v>
      </c>
      <c r="E29" s="127">
        <f>E7+E11+E21+E16+E26+E28+E27</f>
        <v>0</v>
      </c>
      <c r="F29" s="218">
        <f>F7+F11+F21+F16+F26+F28+F27</f>
        <v>749282</v>
      </c>
      <c r="G29" s="218">
        <f>G7+G11+G21+G16+G26+G28+G27</f>
        <v>778157</v>
      </c>
    </row>
    <row r="34" spans="7:7" x14ac:dyDescent="0.25">
      <c r="G34" s="128" t="s">
        <v>395</v>
      </c>
    </row>
  </sheetData>
  <mergeCells count="14">
    <mergeCell ref="A26:C26"/>
    <mergeCell ref="A29:B29"/>
    <mergeCell ref="A1:G1"/>
    <mergeCell ref="A3:B3"/>
    <mergeCell ref="A7:C7"/>
    <mergeCell ref="A11:C11"/>
    <mergeCell ref="A16:C16"/>
    <mergeCell ref="A21:C21"/>
    <mergeCell ref="A28:C28"/>
    <mergeCell ref="A4:A6"/>
    <mergeCell ref="A8:A10"/>
    <mergeCell ref="A12:A15"/>
    <mergeCell ref="A17:A20"/>
    <mergeCell ref="A22:A25"/>
  </mergeCells>
  <pageMargins left="0.70866141732283472" right="0.70866141732283472" top="0.78740157480314965" bottom="0.78740157480314965" header="0.31496062992125984" footer="0.31496062992125984"/>
  <pageSetup paperSize="9" scale="63" firstPageNumber="95" fitToHeight="0" orientation="landscape" useFirstPageNumber="1" r:id="rId1"/>
  <headerFooter>
    <oddFooter>&amp;L&amp;"Arial,Kurzíva"Zastupitelstvo Olomouckého kraje 16-12-2019
7. - Rozpočet Olomouckého kraje na rok 2020 - návrh rozpočtu
Příloha č. 5a) Financování rozpracovaných investičních akcí hrazených z rozpočtu v roce 2020&amp;R&amp;"Arial,Kurzíva"Strana &amp;P (Celkem 140)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:X13"/>
  <sheetViews>
    <sheetView showGridLines="0" view="pageBreakPreview" zoomScale="80" zoomScaleNormal="100" zoomScaleSheetLayoutView="80" workbookViewId="0">
      <selection activeCell="A8" sqref="A8"/>
    </sheetView>
  </sheetViews>
  <sheetFormatPr defaultColWidth="9.140625" defaultRowHeight="12.75" x14ac:dyDescent="0.2"/>
  <cols>
    <col min="1" max="1" width="4.7109375" style="143" customWidth="1"/>
    <col min="2" max="2" width="5.42578125" style="143" hidden="1" customWidth="1"/>
    <col min="3" max="3" width="3.7109375" style="143" hidden="1" customWidth="1"/>
    <col min="4" max="4" width="7.7109375" style="143" customWidth="1"/>
    <col min="5" max="6" width="4.42578125" style="143" hidden="1" customWidth="1"/>
    <col min="7" max="7" width="3.5703125" style="143" hidden="1" customWidth="1"/>
    <col min="8" max="8" width="10.42578125" style="143" hidden="1" customWidth="1"/>
    <col min="9" max="9" width="60.5703125" style="143" hidden="1" customWidth="1"/>
    <col min="10" max="10" width="116.28515625" style="143" customWidth="1"/>
    <col min="11" max="11" width="47.5703125" style="143" customWidth="1"/>
    <col min="12" max="12" width="6.140625" style="143" customWidth="1"/>
    <col min="13" max="13" width="12.28515625" style="143" customWidth="1"/>
    <col min="14" max="14" width="13.140625" style="143" customWidth="1"/>
    <col min="15" max="15" width="15.28515625" style="143" customWidth="1"/>
    <col min="16" max="16" width="12.85546875" style="143" customWidth="1"/>
    <col min="17" max="17" width="12.28515625" style="143" customWidth="1"/>
    <col min="18" max="18" width="11" style="143" customWidth="1"/>
    <col min="19" max="19" width="13.28515625" style="143" customWidth="1"/>
    <col min="20" max="20" width="9.7109375" style="143" hidden="1" customWidth="1"/>
    <col min="21" max="21" width="16.42578125" style="143" customWidth="1"/>
    <col min="22" max="22" width="10.7109375" style="143" customWidth="1"/>
    <col min="23" max="23" width="4.5703125" style="143" customWidth="1"/>
    <col min="24" max="24" width="5.7109375" style="143" customWidth="1"/>
    <col min="25" max="16384" width="9.140625" style="143"/>
  </cols>
  <sheetData>
    <row r="1" spans="1:24" ht="17.25" customHeight="1" x14ac:dyDescent="0.2">
      <c r="A1" s="306" t="s">
        <v>450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147"/>
      <c r="R1" s="147"/>
      <c r="S1" s="147"/>
      <c r="T1" s="147"/>
      <c r="U1" s="147"/>
      <c r="V1" s="150"/>
      <c r="W1" s="147"/>
      <c r="X1" s="146"/>
    </row>
    <row r="2" spans="1:24" ht="15.75" customHeight="1" x14ac:dyDescent="0.2">
      <c r="A2" s="241" t="s">
        <v>449</v>
      </c>
      <c r="B2" s="242"/>
      <c r="C2" s="243"/>
      <c r="D2" s="243"/>
      <c r="E2" s="244"/>
      <c r="F2" s="244"/>
      <c r="G2" s="244"/>
      <c r="H2" s="244"/>
      <c r="J2" s="245" t="s">
        <v>448</v>
      </c>
      <c r="K2" s="149" t="s">
        <v>378</v>
      </c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6"/>
    </row>
    <row r="3" spans="1:24" ht="12" customHeight="1" x14ac:dyDescent="0.2">
      <c r="A3" s="241"/>
      <c r="B3" s="242"/>
      <c r="C3" s="243"/>
      <c r="D3" s="243"/>
      <c r="E3" s="244"/>
      <c r="F3" s="244"/>
      <c r="G3" s="244"/>
      <c r="H3" s="244"/>
      <c r="J3" s="245" t="s">
        <v>17</v>
      </c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6"/>
    </row>
    <row r="4" spans="1:24" ht="25.5" customHeight="1" x14ac:dyDescent="0.2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47" t="s">
        <v>19</v>
      </c>
      <c r="V4" s="148"/>
      <c r="W4" s="147"/>
      <c r="X4" s="146"/>
    </row>
    <row r="5" spans="1:24" ht="25.5" customHeight="1" x14ac:dyDescent="0.2">
      <c r="A5" s="279" t="s">
        <v>462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147"/>
      <c r="X5" s="146"/>
    </row>
    <row r="6" spans="1:24" ht="25.5" customHeight="1" x14ac:dyDescent="0.2">
      <c r="A6" s="280" t="s">
        <v>447</v>
      </c>
      <c r="B6" s="281" t="s">
        <v>446</v>
      </c>
      <c r="C6" s="281" t="s">
        <v>1</v>
      </c>
      <c r="D6" s="281" t="s">
        <v>22</v>
      </c>
      <c r="E6" s="281" t="s">
        <v>3</v>
      </c>
      <c r="F6" s="281" t="s">
        <v>4</v>
      </c>
      <c r="G6" s="281" t="s">
        <v>5</v>
      </c>
      <c r="H6" s="281" t="s">
        <v>2</v>
      </c>
      <c r="I6" s="281" t="s">
        <v>445</v>
      </c>
      <c r="J6" s="281" t="s">
        <v>6</v>
      </c>
      <c r="K6" s="281" t="s">
        <v>7</v>
      </c>
      <c r="L6" s="282" t="s">
        <v>444</v>
      </c>
      <c r="M6" s="282" t="s">
        <v>443</v>
      </c>
      <c r="N6" s="282" t="s">
        <v>10</v>
      </c>
      <c r="O6" s="282" t="s">
        <v>486</v>
      </c>
      <c r="P6" s="285" t="s">
        <v>27</v>
      </c>
      <c r="Q6" s="285"/>
      <c r="R6" s="285"/>
      <c r="S6" s="285"/>
      <c r="T6" s="256"/>
      <c r="U6" s="283" t="s">
        <v>28</v>
      </c>
      <c r="V6" s="307" t="s">
        <v>442</v>
      </c>
      <c r="W6" s="147"/>
      <c r="X6" s="146"/>
    </row>
    <row r="7" spans="1:24" ht="51" customHeight="1" x14ac:dyDescent="0.2">
      <c r="A7" s="280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2"/>
      <c r="M7" s="282"/>
      <c r="N7" s="282"/>
      <c r="O7" s="282"/>
      <c r="P7" s="48" t="s">
        <v>441</v>
      </c>
      <c r="Q7" s="48" t="s">
        <v>440</v>
      </c>
      <c r="R7" s="48" t="s">
        <v>439</v>
      </c>
      <c r="S7" s="48" t="s">
        <v>438</v>
      </c>
      <c r="T7" s="258" t="s">
        <v>437</v>
      </c>
      <c r="U7" s="283"/>
      <c r="V7" s="308"/>
      <c r="W7" s="144"/>
      <c r="X7" s="144"/>
    </row>
    <row r="8" spans="1:24" ht="24.95" customHeight="1" x14ac:dyDescent="0.2">
      <c r="A8" s="79" t="s">
        <v>436</v>
      </c>
      <c r="B8" s="79"/>
      <c r="C8" s="79"/>
      <c r="D8" s="79"/>
      <c r="E8" s="79"/>
      <c r="F8" s="79"/>
      <c r="G8" s="79"/>
      <c r="H8" s="79"/>
      <c r="I8" s="79"/>
      <c r="J8" s="217"/>
      <c r="K8" s="217"/>
      <c r="L8" s="202"/>
      <c r="M8" s="34">
        <f>SUM(M9:M11)</f>
        <v>96266</v>
      </c>
      <c r="N8" s="34"/>
      <c r="O8" s="34">
        <f t="shared" ref="O8:U8" si="0">SUM(O9:O11)</f>
        <v>64048</v>
      </c>
      <c r="P8" s="34">
        <f t="shared" si="0"/>
        <v>32218</v>
      </c>
      <c r="Q8" s="34">
        <f t="shared" si="0"/>
        <v>0</v>
      </c>
      <c r="R8" s="34">
        <f t="shared" si="0"/>
        <v>0</v>
      </c>
      <c r="S8" s="34">
        <f t="shared" si="0"/>
        <v>32218</v>
      </c>
      <c r="T8" s="34">
        <f t="shared" si="0"/>
        <v>0</v>
      </c>
      <c r="U8" s="34">
        <f t="shared" si="0"/>
        <v>0</v>
      </c>
      <c r="V8" s="202"/>
      <c r="W8" s="145"/>
      <c r="X8" s="144"/>
    </row>
    <row r="9" spans="1:24" ht="31.5" x14ac:dyDescent="0.2">
      <c r="A9" s="203">
        <v>1</v>
      </c>
      <c r="B9" s="203">
        <v>1</v>
      </c>
      <c r="C9" s="204" t="s">
        <v>32</v>
      </c>
      <c r="D9" s="260">
        <v>63</v>
      </c>
      <c r="E9" s="204">
        <v>3533</v>
      </c>
      <c r="F9" s="204">
        <v>6351</v>
      </c>
      <c r="G9" s="204">
        <v>14</v>
      </c>
      <c r="H9" s="204">
        <v>66014001704</v>
      </c>
      <c r="I9" s="228" t="s">
        <v>433</v>
      </c>
      <c r="J9" s="259" t="s">
        <v>493</v>
      </c>
      <c r="K9" s="232" t="s">
        <v>435</v>
      </c>
      <c r="L9" s="229"/>
      <c r="M9" s="230">
        <f>O9+P9</f>
        <v>73615</v>
      </c>
      <c r="N9" s="233" t="s">
        <v>431</v>
      </c>
      <c r="O9" s="230">
        <v>49012</v>
      </c>
      <c r="P9" s="230">
        <f>Q9+S9</f>
        <v>24603</v>
      </c>
      <c r="Q9" s="230">
        <v>0</v>
      </c>
      <c r="R9" s="230">
        <v>0</v>
      </c>
      <c r="S9" s="231">
        <v>24603</v>
      </c>
      <c r="T9" s="230">
        <v>0</v>
      </c>
      <c r="U9" s="230">
        <f>M9-O9-P9</f>
        <v>0</v>
      </c>
      <c r="V9" s="205"/>
      <c r="W9" s="145"/>
      <c r="X9" s="144"/>
    </row>
    <row r="10" spans="1:24" ht="38.25" x14ac:dyDescent="0.2">
      <c r="A10" s="203">
        <v>2</v>
      </c>
      <c r="B10" s="203">
        <v>1</v>
      </c>
      <c r="C10" s="204" t="s">
        <v>32</v>
      </c>
      <c r="D10" s="260">
        <v>63</v>
      </c>
      <c r="E10" s="204">
        <v>3533</v>
      </c>
      <c r="F10" s="204">
        <v>6351</v>
      </c>
      <c r="G10" s="204">
        <v>14</v>
      </c>
      <c r="H10" s="204">
        <v>66014001704</v>
      </c>
      <c r="I10" s="228" t="s">
        <v>433</v>
      </c>
      <c r="J10" s="259" t="s">
        <v>494</v>
      </c>
      <c r="K10" s="232" t="s">
        <v>434</v>
      </c>
      <c r="L10" s="229"/>
      <c r="M10" s="230">
        <f>O10+P10</f>
        <v>18335</v>
      </c>
      <c r="N10" s="233" t="s">
        <v>431</v>
      </c>
      <c r="O10" s="230">
        <v>12159</v>
      </c>
      <c r="P10" s="230">
        <f>Q10+S10</f>
        <v>6176</v>
      </c>
      <c r="Q10" s="230">
        <v>0</v>
      </c>
      <c r="R10" s="230">
        <v>0</v>
      </c>
      <c r="S10" s="231">
        <v>6176</v>
      </c>
      <c r="T10" s="230">
        <v>0</v>
      </c>
      <c r="U10" s="230">
        <f>M10-O10-P10</f>
        <v>0</v>
      </c>
      <c r="V10" s="205"/>
      <c r="W10" s="145"/>
      <c r="X10" s="144"/>
    </row>
    <row r="11" spans="1:24" ht="31.5" x14ac:dyDescent="0.2">
      <c r="A11" s="203">
        <v>3</v>
      </c>
      <c r="B11" s="203">
        <v>1</v>
      </c>
      <c r="C11" s="204" t="s">
        <v>32</v>
      </c>
      <c r="D11" s="260">
        <v>63</v>
      </c>
      <c r="E11" s="204">
        <v>3533</v>
      </c>
      <c r="F11" s="204">
        <v>6351</v>
      </c>
      <c r="G11" s="204">
        <v>14</v>
      </c>
      <c r="H11" s="204">
        <v>66014001704</v>
      </c>
      <c r="I11" s="228" t="s">
        <v>433</v>
      </c>
      <c r="J11" s="259" t="s">
        <v>495</v>
      </c>
      <c r="K11" s="232" t="s">
        <v>432</v>
      </c>
      <c r="L11" s="229"/>
      <c r="M11" s="230">
        <f>O11+P11</f>
        <v>4316</v>
      </c>
      <c r="N11" s="233" t="s">
        <v>431</v>
      </c>
      <c r="O11" s="230">
        <v>2877</v>
      </c>
      <c r="P11" s="230">
        <f>Q11+S11</f>
        <v>1439</v>
      </c>
      <c r="Q11" s="230">
        <v>0</v>
      </c>
      <c r="R11" s="230">
        <v>0</v>
      </c>
      <c r="S11" s="231">
        <v>1439</v>
      </c>
      <c r="T11" s="230">
        <v>0</v>
      </c>
      <c r="U11" s="230">
        <f>M11-O11-P11</f>
        <v>0</v>
      </c>
      <c r="V11" s="205"/>
      <c r="W11" s="145"/>
      <c r="X11" s="144"/>
    </row>
    <row r="12" spans="1:24" ht="12.75" hidden="1" customHeight="1" x14ac:dyDescent="0.2">
      <c r="A12" s="309" t="s">
        <v>430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206">
        <f>SUM(M9:M11)</f>
        <v>96266</v>
      </c>
      <c r="N12" s="206"/>
      <c r="O12" s="206">
        <f t="shared" ref="O12:U12" si="1">SUM(O9:O11)</f>
        <v>64048</v>
      </c>
      <c r="P12" s="206">
        <f t="shared" si="1"/>
        <v>32218</v>
      </c>
      <c r="Q12" s="206">
        <f t="shared" si="1"/>
        <v>0</v>
      </c>
      <c r="R12" s="206">
        <f t="shared" si="1"/>
        <v>0</v>
      </c>
      <c r="S12" s="206">
        <f t="shared" si="1"/>
        <v>32218</v>
      </c>
      <c r="T12" s="206">
        <f t="shared" si="1"/>
        <v>0</v>
      </c>
      <c r="U12" s="206">
        <f t="shared" si="1"/>
        <v>0</v>
      </c>
      <c r="V12" s="257"/>
      <c r="W12" s="145"/>
      <c r="X12" s="144"/>
    </row>
    <row r="13" spans="1:24" ht="35.1" customHeight="1" x14ac:dyDescent="0.2">
      <c r="A13" s="305" t="s">
        <v>463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197"/>
      <c r="M13" s="246">
        <f>SUM(M9:M11)</f>
        <v>96266</v>
      </c>
      <c r="N13" s="246"/>
      <c r="O13" s="246">
        <f t="shared" ref="O13:U13" si="2">SUM(O9:O11)</f>
        <v>64048</v>
      </c>
      <c r="P13" s="246">
        <f t="shared" si="2"/>
        <v>32218</v>
      </c>
      <c r="Q13" s="246">
        <f t="shared" si="2"/>
        <v>0</v>
      </c>
      <c r="R13" s="246">
        <f t="shared" si="2"/>
        <v>0</v>
      </c>
      <c r="S13" s="246">
        <f t="shared" si="2"/>
        <v>32218</v>
      </c>
      <c r="T13" s="246">
        <f t="shared" si="2"/>
        <v>0</v>
      </c>
      <c r="U13" s="246">
        <f t="shared" si="2"/>
        <v>0</v>
      </c>
      <c r="V13" s="207"/>
    </row>
  </sheetData>
  <mergeCells count="22">
    <mergeCell ref="G6:G7"/>
    <mergeCell ref="M6:M7"/>
    <mergeCell ref="H6:H7"/>
    <mergeCell ref="A12:L12"/>
    <mergeCell ref="K6:K7"/>
    <mergeCell ref="L6:L7"/>
    <mergeCell ref="P6:S6"/>
    <mergeCell ref="A13:K13"/>
    <mergeCell ref="A1:P1"/>
    <mergeCell ref="A5:V5"/>
    <mergeCell ref="A6:A7"/>
    <mergeCell ref="B6:B7"/>
    <mergeCell ref="C6:C7"/>
    <mergeCell ref="D6:D7"/>
    <mergeCell ref="I6:I7"/>
    <mergeCell ref="J6:J7"/>
    <mergeCell ref="U6:U7"/>
    <mergeCell ref="V6:V7"/>
    <mergeCell ref="N6:N7"/>
    <mergeCell ref="O6:O7"/>
    <mergeCell ref="E6:E7"/>
    <mergeCell ref="F6:F7"/>
  </mergeCells>
  <pageMargins left="0.70866141732283472" right="0.70866141732283472" top="0.78740157480314965" bottom="0.78740157480314965" header="0.31496062992125984" footer="0.31496062992125984"/>
  <pageSetup paperSize="9" scale="46" firstPageNumber="108" fitToHeight="0" orientation="landscape" useFirstPageNumber="1" r:id="rId1"/>
  <headerFooter>
    <oddFooter>&amp;L&amp;"Arial,Kurzíva"Zastupitelstvo Olomouckého kraje 16-12-2019
7. - Rozpočet Olomouckého kraje na rok 2020 - návrh rozpočtu
Příloha č. 5a) Financování rozpracovaných investičních akcí hrazených z rozpočtu v roce 2020&amp;R&amp;"Arial,Kurzíva"Strana &amp;P (Celkem 140)</oddFooter>
  </headerFooter>
  <colBreaks count="1" manualBreakCount="1">
    <brk id="21" max="1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28"/>
  <sheetViews>
    <sheetView showGridLines="0" view="pageBreakPreview" zoomScale="80" zoomScaleNormal="66" zoomScaleSheetLayoutView="80" workbookViewId="0">
      <pane ySplit="7" topLeftCell="A8" activePane="bottomLeft" state="frozenSplit"/>
      <selection sqref="A1:G1"/>
      <selection pane="bottomLeft" activeCell="A17" sqref="A17:I17"/>
    </sheetView>
  </sheetViews>
  <sheetFormatPr defaultColWidth="9.140625" defaultRowHeight="12.75" outlineLevelCol="1" x14ac:dyDescent="0.2"/>
  <cols>
    <col min="1" max="1" width="4.7109375" style="10" customWidth="1"/>
    <col min="2" max="2" width="6" style="10" hidden="1" customWidth="1"/>
    <col min="3" max="4" width="5.5703125" style="10" hidden="1" customWidth="1" outlineLevel="1"/>
    <col min="5" max="5" width="7.7109375" style="10" customWidth="1" outlineLevel="1"/>
    <col min="6" max="6" width="3.7109375" style="10" hidden="1" customWidth="1" outlineLevel="1"/>
    <col min="7" max="7" width="14.85546875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8.5703125" style="6" customWidth="1"/>
    <col min="13" max="13" width="13.7109375" style="59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43.5703125" style="15" hidden="1" customWidth="1"/>
    <col min="20" max="20" width="0" style="10" hidden="1" customWidth="1"/>
    <col min="21" max="16384" width="9.140625" style="10"/>
  </cols>
  <sheetData>
    <row r="1" spans="1:22" ht="18" x14ac:dyDescent="0.25">
      <c r="A1" s="1" t="s">
        <v>24</v>
      </c>
      <c r="B1" s="2"/>
      <c r="C1" s="2"/>
      <c r="D1" s="2"/>
      <c r="E1" s="2"/>
      <c r="F1" s="2"/>
      <c r="G1" s="2"/>
      <c r="H1" s="3"/>
      <c r="I1" s="4"/>
      <c r="J1" s="2"/>
      <c r="M1" s="56"/>
      <c r="N1" s="7"/>
      <c r="P1" s="7"/>
      <c r="Q1" s="7"/>
      <c r="R1" s="62"/>
      <c r="S1" s="8"/>
      <c r="T1" s="9"/>
    </row>
    <row r="2" spans="1:22" ht="15.75" x14ac:dyDescent="0.25">
      <c r="A2" s="11" t="s">
        <v>23</v>
      </c>
      <c r="B2" s="11"/>
      <c r="C2" s="11"/>
      <c r="E2" s="11"/>
      <c r="F2" s="11"/>
      <c r="G2" s="11"/>
      <c r="H2" s="11" t="s">
        <v>30</v>
      </c>
      <c r="I2" s="33" t="s">
        <v>31</v>
      </c>
      <c r="J2" s="32"/>
      <c r="M2" s="57"/>
      <c r="N2" s="13"/>
      <c r="P2" s="13"/>
      <c r="Q2" s="13"/>
      <c r="R2" s="13"/>
      <c r="S2" s="14"/>
      <c r="T2" s="9"/>
    </row>
    <row r="3" spans="1:22" ht="17.25" customHeight="1" x14ac:dyDescent="0.2">
      <c r="A3" s="11"/>
      <c r="B3" s="11"/>
      <c r="C3" s="11"/>
      <c r="E3" s="11"/>
      <c r="F3" s="11"/>
      <c r="G3" s="11"/>
      <c r="H3" s="11" t="s">
        <v>17</v>
      </c>
      <c r="I3" s="12"/>
      <c r="J3" s="11"/>
      <c r="M3" s="57"/>
      <c r="N3" s="13"/>
      <c r="P3" s="13"/>
      <c r="Q3" s="13"/>
      <c r="S3" s="14"/>
      <c r="T3" s="9"/>
    </row>
    <row r="4" spans="1:22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57"/>
      <c r="N4" s="13"/>
      <c r="P4" s="13"/>
      <c r="Q4" s="13"/>
      <c r="R4" s="47" t="s">
        <v>19</v>
      </c>
      <c r="S4" s="14"/>
      <c r="T4" s="9"/>
    </row>
    <row r="5" spans="1:22" ht="25.5" customHeight="1" x14ac:dyDescent="0.2">
      <c r="A5" s="279" t="s">
        <v>545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49"/>
    </row>
    <row r="6" spans="1:22" ht="25.5" customHeight="1" x14ac:dyDescent="0.2">
      <c r="A6" s="280" t="s">
        <v>0</v>
      </c>
      <c r="B6" s="280" t="s">
        <v>1</v>
      </c>
      <c r="C6" s="281" t="s">
        <v>3</v>
      </c>
      <c r="D6" s="281" t="s">
        <v>4</v>
      </c>
      <c r="E6" s="281" t="s">
        <v>22</v>
      </c>
      <c r="F6" s="281" t="s">
        <v>5</v>
      </c>
      <c r="G6" s="281" t="s">
        <v>2</v>
      </c>
      <c r="H6" s="281" t="s">
        <v>6</v>
      </c>
      <c r="I6" s="282" t="s">
        <v>7</v>
      </c>
      <c r="J6" s="284" t="s">
        <v>8</v>
      </c>
      <c r="K6" s="282" t="s">
        <v>9</v>
      </c>
      <c r="L6" s="282" t="s">
        <v>15</v>
      </c>
      <c r="M6" s="282" t="s">
        <v>10</v>
      </c>
      <c r="N6" s="283" t="s">
        <v>481</v>
      </c>
      <c r="O6" s="285" t="s">
        <v>27</v>
      </c>
      <c r="P6" s="285"/>
      <c r="Q6" s="285"/>
      <c r="R6" s="283" t="s">
        <v>28</v>
      </c>
      <c r="S6" s="283" t="s">
        <v>11</v>
      </c>
    </row>
    <row r="7" spans="1:22" ht="58.7" customHeight="1" x14ac:dyDescent="0.2">
      <c r="A7" s="280"/>
      <c r="B7" s="280"/>
      <c r="C7" s="281"/>
      <c r="D7" s="281"/>
      <c r="E7" s="281"/>
      <c r="F7" s="281"/>
      <c r="G7" s="281"/>
      <c r="H7" s="281"/>
      <c r="I7" s="282"/>
      <c r="J7" s="284"/>
      <c r="K7" s="282"/>
      <c r="L7" s="282"/>
      <c r="M7" s="282"/>
      <c r="N7" s="283"/>
      <c r="O7" s="48" t="s">
        <v>16</v>
      </c>
      <c r="P7" s="48" t="s">
        <v>25</v>
      </c>
      <c r="Q7" s="48" t="s">
        <v>12</v>
      </c>
      <c r="R7" s="283"/>
      <c r="S7" s="283"/>
    </row>
    <row r="8" spans="1:22" s="36" customFormat="1" ht="25.5" customHeight="1" x14ac:dyDescent="0.3">
      <c r="A8" s="79" t="s">
        <v>114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34">
        <f>SUM(L9:L10)</f>
        <v>1650</v>
      </c>
      <c r="M8" s="53"/>
      <c r="N8" s="34">
        <f>SUM(N9:N10)</f>
        <v>0</v>
      </c>
      <c r="O8" s="34">
        <f>SUM(O9:O10)</f>
        <v>1650</v>
      </c>
      <c r="P8" s="34">
        <f>SUM(P9:P10)</f>
        <v>0</v>
      </c>
      <c r="Q8" s="34">
        <f>SUM(Q9:Q10)</f>
        <v>1650</v>
      </c>
      <c r="R8" s="34">
        <f>SUM(R9:R10)</f>
        <v>0</v>
      </c>
      <c r="S8" s="35"/>
    </row>
    <row r="9" spans="1:22" s="91" customFormat="1" ht="39" customHeight="1" x14ac:dyDescent="0.2">
      <c r="A9" s="158">
        <v>1</v>
      </c>
      <c r="B9" s="158"/>
      <c r="C9" s="158">
        <v>5273</v>
      </c>
      <c r="D9" s="158">
        <v>6121</v>
      </c>
      <c r="E9" s="158">
        <v>61</v>
      </c>
      <c r="F9" s="158">
        <v>16</v>
      </c>
      <c r="G9" s="195">
        <v>60008101448</v>
      </c>
      <c r="H9" s="194" t="s">
        <v>476</v>
      </c>
      <c r="I9" s="169" t="s">
        <v>525</v>
      </c>
      <c r="J9" s="158"/>
      <c r="K9" s="158"/>
      <c r="L9" s="159">
        <v>1650</v>
      </c>
      <c r="M9" s="160">
        <v>2020</v>
      </c>
      <c r="N9" s="161">
        <v>0</v>
      </c>
      <c r="O9" s="162">
        <v>1650</v>
      </c>
      <c r="P9" s="161">
        <v>0</v>
      </c>
      <c r="Q9" s="227">
        <v>1650</v>
      </c>
      <c r="R9" s="159">
        <v>0</v>
      </c>
      <c r="S9" s="163" t="s">
        <v>18</v>
      </c>
      <c r="T9" s="91" t="s">
        <v>20</v>
      </c>
    </row>
    <row r="10" spans="1:22" ht="45" hidden="1" customHeight="1" x14ac:dyDescent="0.2">
      <c r="A10" s="16"/>
      <c r="B10" s="16"/>
      <c r="C10" s="16"/>
      <c r="D10" s="16"/>
      <c r="E10" s="16"/>
      <c r="F10" s="16"/>
      <c r="G10" s="17"/>
      <c r="H10" s="40"/>
      <c r="I10" s="29"/>
      <c r="J10" s="16"/>
      <c r="K10" s="16"/>
      <c r="L10" s="51"/>
      <c r="M10" s="41"/>
      <c r="N10" s="52"/>
      <c r="O10" s="50"/>
      <c r="P10" s="52"/>
      <c r="Q10" s="50"/>
      <c r="R10" s="51"/>
      <c r="S10" s="28"/>
      <c r="U10" s="42"/>
      <c r="V10" s="139"/>
    </row>
    <row r="11" spans="1:22" s="36" customFormat="1" ht="20.25" hidden="1" x14ac:dyDescent="0.3">
      <c r="A11" s="79" t="s">
        <v>56</v>
      </c>
      <c r="B11" s="79"/>
      <c r="C11" s="79"/>
      <c r="D11" s="79"/>
      <c r="E11" s="79"/>
      <c r="F11" s="79"/>
      <c r="G11" s="79"/>
      <c r="H11" s="79"/>
      <c r="I11" s="196"/>
      <c r="J11" s="79"/>
      <c r="K11" s="79"/>
      <c r="L11" s="34">
        <f>SUM(L12:L12)</f>
        <v>0</v>
      </c>
      <c r="M11" s="53"/>
      <c r="N11" s="34">
        <f>SUM(N12:N12)</f>
        <v>0</v>
      </c>
      <c r="O11" s="34">
        <f>SUM(O12:O12)</f>
        <v>0</v>
      </c>
      <c r="P11" s="34">
        <f>SUM(P12:P12)</f>
        <v>0</v>
      </c>
      <c r="Q11" s="34">
        <f>SUM(Q12:Q12)</f>
        <v>0</v>
      </c>
      <c r="R11" s="34">
        <f>SUM(R12:R12)</f>
        <v>0</v>
      </c>
      <c r="S11" s="35"/>
    </row>
    <row r="12" spans="1:22" ht="15.75" hidden="1" x14ac:dyDescent="0.2">
      <c r="A12" s="16"/>
      <c r="B12" s="16"/>
      <c r="C12" s="16"/>
      <c r="D12" s="16"/>
      <c r="E12" s="16"/>
      <c r="F12" s="16"/>
      <c r="G12" s="17"/>
      <c r="H12" s="157"/>
      <c r="I12" s="29"/>
      <c r="J12" s="16"/>
      <c r="K12" s="16"/>
      <c r="L12" s="51"/>
      <c r="M12" s="43"/>
      <c r="N12" s="52"/>
      <c r="O12" s="50"/>
      <c r="P12" s="52"/>
      <c r="Q12" s="50"/>
      <c r="R12" s="51"/>
      <c r="S12" s="28"/>
    </row>
    <row r="13" spans="1:22" s="36" customFormat="1" ht="20.25" hidden="1" x14ac:dyDescent="0.3">
      <c r="A13" s="79" t="s">
        <v>162</v>
      </c>
      <c r="B13" s="79"/>
      <c r="C13" s="79"/>
      <c r="D13" s="79"/>
      <c r="E13" s="79"/>
      <c r="F13" s="79"/>
      <c r="G13" s="79"/>
      <c r="H13" s="79"/>
      <c r="I13" s="196"/>
      <c r="J13" s="79"/>
      <c r="K13" s="79"/>
      <c r="L13" s="34">
        <f>SUM(L14:L16)</f>
        <v>0</v>
      </c>
      <c r="M13" s="53"/>
      <c r="N13" s="34">
        <f>SUM(N14:N16)</f>
        <v>0</v>
      </c>
      <c r="O13" s="34">
        <f>SUM(O14:O16)</f>
        <v>0</v>
      </c>
      <c r="P13" s="34">
        <f>SUM(P14:P16)</f>
        <v>0</v>
      </c>
      <c r="Q13" s="34">
        <f>SUM(Q14:Q16)</f>
        <v>0</v>
      </c>
      <c r="R13" s="34">
        <f>SUM(R14:R16)</f>
        <v>0</v>
      </c>
      <c r="S13" s="35"/>
    </row>
    <row r="14" spans="1:22" ht="75.75" hidden="1" customHeight="1" x14ac:dyDescent="0.2">
      <c r="A14" s="16"/>
      <c r="B14" s="16"/>
      <c r="C14" s="16"/>
      <c r="D14" s="16"/>
      <c r="E14" s="16"/>
      <c r="F14" s="16"/>
      <c r="G14" s="17"/>
      <c r="H14" s="40"/>
      <c r="I14" s="29"/>
      <c r="J14" s="16"/>
      <c r="K14" s="16"/>
      <c r="L14" s="51"/>
      <c r="M14" s="41"/>
      <c r="N14" s="52"/>
      <c r="O14" s="50"/>
      <c r="P14" s="52"/>
      <c r="Q14" s="50"/>
      <c r="R14" s="51"/>
      <c r="S14" s="28"/>
    </row>
    <row r="15" spans="1:22" s="42" customFormat="1" ht="45" hidden="1" customHeight="1" x14ac:dyDescent="0.2">
      <c r="A15" s="16"/>
      <c r="B15" s="16"/>
      <c r="C15" s="16"/>
      <c r="D15" s="16"/>
      <c r="E15" s="16"/>
      <c r="F15" s="16"/>
      <c r="G15" s="38"/>
      <c r="H15" s="40"/>
      <c r="I15" s="29"/>
      <c r="J15" s="16"/>
      <c r="K15" s="16"/>
      <c r="L15" s="51"/>
      <c r="M15" s="43"/>
      <c r="N15" s="52"/>
      <c r="O15" s="50"/>
      <c r="P15" s="55"/>
      <c r="Q15" s="61"/>
      <c r="R15" s="55"/>
      <c r="S15" s="28"/>
    </row>
    <row r="16" spans="1:22" ht="45" hidden="1" customHeight="1" x14ac:dyDescent="0.2">
      <c r="A16" s="16"/>
      <c r="B16" s="16"/>
      <c r="C16" s="16"/>
      <c r="D16" s="16"/>
      <c r="E16" s="16"/>
      <c r="F16" s="16"/>
      <c r="G16" s="17"/>
      <c r="H16" s="40"/>
      <c r="I16" s="29"/>
      <c r="J16" s="16"/>
      <c r="K16" s="16"/>
      <c r="L16" s="51"/>
      <c r="M16" s="43"/>
      <c r="N16" s="52"/>
      <c r="O16" s="50"/>
      <c r="P16" s="52"/>
      <c r="Q16" s="50"/>
      <c r="R16" s="51"/>
      <c r="S16" s="28"/>
    </row>
    <row r="17" spans="1:20" ht="35.25" customHeight="1" x14ac:dyDescent="0.2">
      <c r="A17" s="276" t="s">
        <v>546</v>
      </c>
      <c r="B17" s="277"/>
      <c r="C17" s="277"/>
      <c r="D17" s="277"/>
      <c r="E17" s="277"/>
      <c r="F17" s="277"/>
      <c r="G17" s="277"/>
      <c r="H17" s="277"/>
      <c r="I17" s="278"/>
      <c r="J17" s="197"/>
      <c r="K17" s="197"/>
      <c r="L17" s="31">
        <f>+L11+L8+L13</f>
        <v>1650</v>
      </c>
      <c r="M17" s="54"/>
      <c r="N17" s="31">
        <f>+N11+N8+N13</f>
        <v>0</v>
      </c>
      <c r="O17" s="31">
        <f>+O11+O8+O13</f>
        <v>1650</v>
      </c>
      <c r="P17" s="31">
        <f>+P11+P8+P13</f>
        <v>0</v>
      </c>
      <c r="Q17" s="31">
        <f>+Q11+Q8+Q13</f>
        <v>1650</v>
      </c>
      <c r="R17" s="31">
        <f>+R11+R8+R13</f>
        <v>0</v>
      </c>
      <c r="S17" s="27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22"/>
      <c r="I18" s="5"/>
      <c r="J18" s="23"/>
      <c r="K18" s="19"/>
      <c r="L18" s="20"/>
      <c r="M18" s="58"/>
      <c r="N18" s="21"/>
      <c r="S18" s="15"/>
      <c r="T18" s="10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24"/>
      <c r="K19" s="25"/>
      <c r="L19" s="26"/>
      <c r="M19" s="59"/>
      <c r="S19" s="15"/>
      <c r="T19" s="10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24"/>
      <c r="K20" s="25"/>
      <c r="L20" s="26"/>
      <c r="M20" s="59"/>
      <c r="S20" s="15"/>
      <c r="T20" s="10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0"/>
      <c r="K21" s="25"/>
      <c r="L21" s="26"/>
      <c r="M21" s="59"/>
      <c r="S21" s="15"/>
      <c r="T21" s="10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5"/>
      <c r="L22" s="26"/>
      <c r="M22" s="59"/>
      <c r="S22" s="15"/>
      <c r="T22" s="10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5"/>
      <c r="L23" s="26"/>
      <c r="M23" s="59"/>
      <c r="S23" s="15"/>
      <c r="T23" s="10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5"/>
      <c r="L24" s="26"/>
      <c r="M24" s="59"/>
      <c r="S24" s="15"/>
      <c r="T24" s="10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L25" s="26"/>
      <c r="M25" s="59"/>
      <c r="S25" s="15"/>
      <c r="T25" s="10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5"/>
      <c r="L26" s="26"/>
      <c r="M26" s="59"/>
      <c r="S26" s="15"/>
      <c r="T26" s="10"/>
    </row>
    <row r="27" spans="1:20" s="6" customForma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5"/>
      <c r="L27" s="26"/>
      <c r="M27" s="59"/>
      <c r="S27" s="15"/>
      <c r="T27" s="10"/>
    </row>
    <row r="28" spans="1:20" s="6" customForma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5"/>
      <c r="L28" s="26"/>
      <c r="M28" s="59"/>
      <c r="S28" s="15"/>
      <c r="T28" s="10"/>
    </row>
  </sheetData>
  <mergeCells count="19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A17:I17"/>
    <mergeCell ref="S6:S7"/>
    <mergeCell ref="J6:J7"/>
    <mergeCell ref="K6:K7"/>
    <mergeCell ref="L6:L7"/>
    <mergeCell ref="M6:M7"/>
    <mergeCell ref="N6:N7"/>
    <mergeCell ref="O6:Q6"/>
  </mergeCells>
  <pageMargins left="0.70866141732283472" right="0.70866141732283472" top="0.78740157480314965" bottom="0.78740157480314965" header="0.31496062992125984" footer="0.31496062992125984"/>
  <pageSetup paperSize="9" scale="47" firstPageNumber="109" fitToHeight="0" orientation="landscape" useFirstPageNumber="1" r:id="rId1"/>
  <headerFooter>
    <oddFooter>&amp;L&amp;"Arial,Kurzíva"Zastupitelstvo Olomouckého kraje 16-12-2019
7. - Rozpočet Olomouckého kraje na rok 2020 - návrh rozpočtu
Příloha č. 5a) Financování rozpracovaných investičních akcí hrazených z rozpočtu v roce 2020&amp;R&amp;"Arial,Kurzíva"Strana &amp;P (Celkem 140)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6"/>
  <sheetViews>
    <sheetView showGridLines="0" tabSelected="1" view="pageBreakPreview" zoomScale="80" zoomScaleNormal="66" zoomScaleSheetLayoutView="80" workbookViewId="0">
      <pane ySplit="7" topLeftCell="A8" activePane="bottomLeft" state="frozenSplit"/>
      <selection sqref="A1:G1"/>
      <selection pane="bottomLeft" activeCell="A5" sqref="A5:R5"/>
    </sheetView>
  </sheetViews>
  <sheetFormatPr defaultColWidth="9.140625" defaultRowHeight="12.75" outlineLevelCol="1" x14ac:dyDescent="0.2"/>
  <cols>
    <col min="1" max="1" width="4.7109375" style="91" customWidth="1"/>
    <col min="2" max="2" width="6" style="91" hidden="1" customWidth="1"/>
    <col min="3" max="4" width="5.5703125" style="91" hidden="1" customWidth="1" outlineLevel="1"/>
    <col min="5" max="5" width="7.7109375" style="91" customWidth="1" outlineLevel="1"/>
    <col min="6" max="6" width="3.7109375" style="91" hidden="1" customWidth="1" outlineLevel="1"/>
    <col min="7" max="7" width="18.28515625" style="91" hidden="1" customWidth="1" outlineLevel="1"/>
    <col min="8" max="8" width="70.7109375" style="91" customWidth="1" collapsed="1"/>
    <col min="9" max="9" width="70.7109375" style="91" customWidth="1"/>
    <col min="10" max="10" width="7.140625" style="91" customWidth="1"/>
    <col min="11" max="11" width="14.7109375" style="88" customWidth="1"/>
    <col min="12" max="12" width="14.28515625" style="89" customWidth="1"/>
    <col min="13" max="13" width="13.7109375" style="107" customWidth="1"/>
    <col min="14" max="14" width="15.140625" style="89" customWidth="1"/>
    <col min="15" max="15" width="14.85546875" style="89" customWidth="1"/>
    <col min="16" max="16" width="13.140625" style="89" customWidth="1"/>
    <col min="17" max="17" width="14.85546875" style="89" customWidth="1"/>
    <col min="18" max="18" width="14.42578125" style="89" customWidth="1"/>
    <col min="19" max="19" width="43.5703125" style="103" hidden="1" customWidth="1"/>
    <col min="20" max="20" width="0" style="91" hidden="1" customWidth="1"/>
    <col min="21" max="16384" width="9.140625" style="91"/>
  </cols>
  <sheetData>
    <row r="1" spans="1:20" ht="18" x14ac:dyDescent="0.25">
      <c r="A1" s="1" t="s">
        <v>455</v>
      </c>
      <c r="B1" s="2"/>
      <c r="C1" s="2"/>
      <c r="D1" s="2"/>
      <c r="E1" s="2"/>
      <c r="F1" s="2"/>
      <c r="G1" s="2"/>
      <c r="H1" s="3"/>
      <c r="I1" s="4"/>
      <c r="J1" s="2"/>
      <c r="M1" s="56"/>
      <c r="N1" s="7"/>
      <c r="P1" s="7"/>
      <c r="Q1" s="7"/>
      <c r="R1" s="62"/>
      <c r="S1" s="8"/>
      <c r="T1" s="90"/>
    </row>
    <row r="2" spans="1:20" ht="15.75" x14ac:dyDescent="0.25">
      <c r="A2" s="11" t="s">
        <v>23</v>
      </c>
      <c r="B2" s="11"/>
      <c r="C2" s="11"/>
      <c r="E2" s="11"/>
      <c r="F2" s="11"/>
      <c r="G2" s="11"/>
      <c r="H2" s="11" t="s">
        <v>456</v>
      </c>
      <c r="I2" s="33" t="s">
        <v>457</v>
      </c>
      <c r="J2" s="32"/>
      <c r="M2" s="57"/>
      <c r="N2" s="13"/>
      <c r="P2" s="13"/>
      <c r="Q2" s="13"/>
      <c r="R2" s="13"/>
      <c r="S2" s="14"/>
      <c r="T2" s="90"/>
    </row>
    <row r="3" spans="1:20" ht="17.25" customHeight="1" x14ac:dyDescent="0.2">
      <c r="A3" s="11"/>
      <c r="B3" s="11"/>
      <c r="C3" s="11"/>
      <c r="E3" s="11"/>
      <c r="F3" s="11"/>
      <c r="G3" s="11"/>
      <c r="H3" s="11" t="s">
        <v>17</v>
      </c>
      <c r="I3" s="12"/>
      <c r="J3" s="11"/>
      <c r="M3" s="57"/>
      <c r="N3" s="13"/>
      <c r="P3" s="13"/>
      <c r="Q3" s="13"/>
      <c r="S3" s="14"/>
      <c r="T3" s="90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65"/>
      <c r="I4" s="12"/>
      <c r="J4" s="11"/>
      <c r="M4" s="57"/>
      <c r="N4" s="13"/>
      <c r="P4" s="13"/>
      <c r="Q4" s="13"/>
      <c r="R4" s="92" t="s">
        <v>19</v>
      </c>
      <c r="S4" s="14"/>
      <c r="T4" s="90"/>
    </row>
    <row r="5" spans="1:20" ht="25.5" customHeight="1" x14ac:dyDescent="0.2">
      <c r="A5" s="279" t="s">
        <v>547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93"/>
    </row>
    <row r="6" spans="1:20" ht="25.5" customHeight="1" x14ac:dyDescent="0.2">
      <c r="A6" s="300" t="s">
        <v>0</v>
      </c>
      <c r="B6" s="300" t="s">
        <v>1</v>
      </c>
      <c r="C6" s="301" t="s">
        <v>3</v>
      </c>
      <c r="D6" s="301" t="s">
        <v>4</v>
      </c>
      <c r="E6" s="301" t="s">
        <v>22</v>
      </c>
      <c r="F6" s="301" t="s">
        <v>5</v>
      </c>
      <c r="G6" s="301" t="s">
        <v>2</v>
      </c>
      <c r="H6" s="301" t="s">
        <v>6</v>
      </c>
      <c r="I6" s="302" t="s">
        <v>7</v>
      </c>
      <c r="J6" s="304" t="s">
        <v>8</v>
      </c>
      <c r="K6" s="302" t="s">
        <v>9</v>
      </c>
      <c r="L6" s="302" t="s">
        <v>15</v>
      </c>
      <c r="M6" s="302" t="s">
        <v>10</v>
      </c>
      <c r="N6" s="303" t="s">
        <v>487</v>
      </c>
      <c r="O6" s="285" t="s">
        <v>27</v>
      </c>
      <c r="P6" s="285"/>
      <c r="Q6" s="285"/>
      <c r="R6" s="303" t="s">
        <v>28</v>
      </c>
      <c r="S6" s="303" t="s">
        <v>11</v>
      </c>
    </row>
    <row r="7" spans="1:20" ht="58.7" customHeight="1" x14ac:dyDescent="0.2">
      <c r="A7" s="300"/>
      <c r="B7" s="300"/>
      <c r="C7" s="301"/>
      <c r="D7" s="301"/>
      <c r="E7" s="301"/>
      <c r="F7" s="301"/>
      <c r="G7" s="301"/>
      <c r="H7" s="301"/>
      <c r="I7" s="302"/>
      <c r="J7" s="304"/>
      <c r="K7" s="302"/>
      <c r="L7" s="302"/>
      <c r="M7" s="302"/>
      <c r="N7" s="303"/>
      <c r="O7" s="48" t="s">
        <v>16</v>
      </c>
      <c r="P7" s="48" t="s">
        <v>25</v>
      </c>
      <c r="Q7" s="48" t="s">
        <v>12</v>
      </c>
      <c r="R7" s="303"/>
      <c r="S7" s="303"/>
    </row>
    <row r="8" spans="1:20" s="96" customFormat="1" ht="25.5" customHeight="1" x14ac:dyDescent="0.3">
      <c r="A8" s="200" t="s">
        <v>13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94">
        <f>SUM(L9:L9)</f>
        <v>22000</v>
      </c>
      <c r="M8" s="95"/>
      <c r="N8" s="94">
        <f>SUM(N9:N9)</f>
        <v>0</v>
      </c>
      <c r="O8" s="94">
        <f>SUM(O9:O9)</f>
        <v>22000</v>
      </c>
      <c r="P8" s="94">
        <f>SUM(P9:P9)</f>
        <v>0</v>
      </c>
      <c r="Q8" s="94">
        <f>SUM(Q9:Q9)</f>
        <v>22000</v>
      </c>
      <c r="R8" s="94">
        <f>SUM(R9:R9)</f>
        <v>0</v>
      </c>
      <c r="S8" s="35"/>
    </row>
    <row r="9" spans="1:20" ht="35.25" customHeight="1" x14ac:dyDescent="0.2">
      <c r="A9" s="158">
        <v>1</v>
      </c>
      <c r="B9" s="158"/>
      <c r="C9" s="158">
        <v>6172</v>
      </c>
      <c r="D9" s="158">
        <v>6125</v>
      </c>
      <c r="E9" s="158">
        <v>61</v>
      </c>
      <c r="F9" s="158">
        <v>16</v>
      </c>
      <c r="G9" s="166" t="s">
        <v>458</v>
      </c>
      <c r="H9" s="194" t="s">
        <v>459</v>
      </c>
      <c r="I9" s="240" t="s">
        <v>499</v>
      </c>
      <c r="J9" s="158"/>
      <c r="K9" s="158"/>
      <c r="L9" s="159">
        <v>22000</v>
      </c>
      <c r="M9" s="160">
        <v>2020</v>
      </c>
      <c r="N9" s="161">
        <v>0</v>
      </c>
      <c r="O9" s="162">
        <v>22000</v>
      </c>
      <c r="P9" s="161">
        <v>0</v>
      </c>
      <c r="Q9" s="227">
        <v>22000</v>
      </c>
      <c r="R9" s="159">
        <v>0</v>
      </c>
      <c r="S9" s="163" t="s">
        <v>18</v>
      </c>
      <c r="T9" s="91" t="s">
        <v>20</v>
      </c>
    </row>
    <row r="10" spans="1:20" s="96" customFormat="1" ht="20.25" hidden="1" x14ac:dyDescent="0.3">
      <c r="A10" s="200" t="s">
        <v>14</v>
      </c>
      <c r="B10" s="200"/>
      <c r="C10" s="200"/>
      <c r="D10" s="200"/>
      <c r="E10" s="200"/>
      <c r="F10" s="200"/>
      <c r="G10" s="200"/>
      <c r="H10" s="200"/>
      <c r="I10" s="208"/>
      <c r="J10" s="200"/>
      <c r="K10" s="200"/>
      <c r="L10" s="94">
        <f>SUM(L11:L13)</f>
        <v>0</v>
      </c>
      <c r="M10" s="95"/>
      <c r="N10" s="94">
        <f>SUM(N11:N13)</f>
        <v>0</v>
      </c>
      <c r="O10" s="94">
        <f>SUM(O11:O13)</f>
        <v>0</v>
      </c>
      <c r="P10" s="94">
        <f>SUM(P11:P13)</f>
        <v>0</v>
      </c>
      <c r="Q10" s="94">
        <f>SUM(Q11:Q13)</f>
        <v>0</v>
      </c>
      <c r="R10" s="94">
        <f>SUM(R11:R13)</f>
        <v>0</v>
      </c>
      <c r="S10" s="35"/>
    </row>
    <row r="11" spans="1:20" ht="50.25" hidden="1" customHeight="1" x14ac:dyDescent="0.2">
      <c r="A11" s="158">
        <v>1</v>
      </c>
      <c r="B11" s="158"/>
      <c r="C11" s="158"/>
      <c r="D11" s="158"/>
      <c r="E11" s="158"/>
      <c r="F11" s="158"/>
      <c r="G11" s="167"/>
      <c r="H11" s="168"/>
      <c r="I11" s="169"/>
      <c r="J11" s="158"/>
      <c r="K11" s="158"/>
      <c r="L11" s="159">
        <f t="shared" ref="L11:L13" si="0">N11+O11+R11</f>
        <v>0</v>
      </c>
      <c r="M11" s="160"/>
      <c r="N11" s="161"/>
      <c r="O11" s="162">
        <f t="shared" ref="O11:O13" si="1">P11+Q11</f>
        <v>0</v>
      </c>
      <c r="P11" s="161"/>
      <c r="Q11" s="162"/>
      <c r="R11" s="159"/>
      <c r="S11" s="163"/>
      <c r="T11" s="91" t="s">
        <v>20</v>
      </c>
    </row>
    <row r="12" spans="1:20" s="171" customFormat="1" ht="38.25" hidden="1" x14ac:dyDescent="0.2">
      <c r="A12" s="158">
        <v>2</v>
      </c>
      <c r="B12" s="158"/>
      <c r="C12" s="158"/>
      <c r="D12" s="158"/>
      <c r="E12" s="158"/>
      <c r="F12" s="158"/>
      <c r="G12" s="167"/>
      <c r="H12" s="168"/>
      <c r="I12" s="169"/>
      <c r="J12" s="158"/>
      <c r="K12" s="158"/>
      <c r="L12" s="159">
        <f t="shared" si="0"/>
        <v>0</v>
      </c>
      <c r="M12" s="160"/>
      <c r="N12" s="161"/>
      <c r="O12" s="162">
        <f t="shared" si="1"/>
        <v>0</v>
      </c>
      <c r="P12" s="161"/>
      <c r="Q12" s="162"/>
      <c r="R12" s="159"/>
      <c r="S12" s="170" t="s">
        <v>26</v>
      </c>
      <c r="T12" s="171" t="s">
        <v>21</v>
      </c>
    </row>
    <row r="13" spans="1:20" s="171" customFormat="1" ht="15.75" hidden="1" x14ac:dyDescent="0.2">
      <c r="A13" s="158">
        <v>3</v>
      </c>
      <c r="B13" s="158"/>
      <c r="C13" s="158"/>
      <c r="D13" s="158"/>
      <c r="E13" s="158"/>
      <c r="F13" s="158"/>
      <c r="G13" s="167"/>
      <c r="H13" s="168"/>
      <c r="I13" s="169"/>
      <c r="J13" s="158"/>
      <c r="K13" s="158"/>
      <c r="L13" s="159">
        <f t="shared" si="0"/>
        <v>0</v>
      </c>
      <c r="M13" s="160"/>
      <c r="N13" s="161"/>
      <c r="O13" s="162">
        <f t="shared" si="1"/>
        <v>0</v>
      </c>
      <c r="P13" s="161">
        <v>0</v>
      </c>
      <c r="Q13" s="162"/>
      <c r="R13" s="159"/>
      <c r="S13" s="170"/>
    </row>
    <row r="14" spans="1:20" ht="35.25" customHeight="1" x14ac:dyDescent="0.2">
      <c r="A14" s="310" t="s">
        <v>527</v>
      </c>
      <c r="B14" s="311"/>
      <c r="C14" s="311"/>
      <c r="D14" s="311"/>
      <c r="E14" s="311"/>
      <c r="F14" s="311"/>
      <c r="G14" s="311"/>
      <c r="H14" s="311"/>
      <c r="I14" s="312"/>
      <c r="J14" s="201"/>
      <c r="K14" s="201"/>
      <c r="L14" s="31">
        <f>+L10+L8</f>
        <v>22000</v>
      </c>
      <c r="M14" s="54"/>
      <c r="N14" s="31">
        <f>+N10+N8</f>
        <v>0</v>
      </c>
      <c r="O14" s="31">
        <f>+O10+O8</f>
        <v>22000</v>
      </c>
      <c r="P14" s="31">
        <f>+P10+P8</f>
        <v>0</v>
      </c>
      <c r="Q14" s="31">
        <f>+Q10+Q8</f>
        <v>22000</v>
      </c>
      <c r="R14" s="31">
        <f>+R10+R8</f>
        <v>0</v>
      </c>
      <c r="S14" s="27"/>
    </row>
    <row r="15" spans="1:20" s="89" customFormat="1" x14ac:dyDescent="0.2">
      <c r="A15" s="88"/>
      <c r="B15" s="88"/>
      <c r="C15" s="88"/>
      <c r="D15" s="88"/>
      <c r="E15" s="88"/>
      <c r="F15" s="88"/>
      <c r="G15" s="88"/>
      <c r="H15" s="97"/>
      <c r="I15" s="88"/>
      <c r="J15" s="98"/>
      <c r="K15" s="99"/>
      <c r="L15" s="100"/>
      <c r="M15" s="101"/>
      <c r="N15" s="102"/>
      <c r="S15" s="103"/>
      <c r="T15" s="91"/>
    </row>
    <row r="16" spans="1:20" s="89" customFormat="1" x14ac:dyDescent="0.2">
      <c r="A16" s="88"/>
      <c r="B16" s="88"/>
      <c r="C16" s="88"/>
      <c r="D16" s="88"/>
      <c r="E16" s="88"/>
      <c r="F16" s="88"/>
      <c r="G16" s="88"/>
      <c r="H16" s="88"/>
      <c r="I16" s="88"/>
      <c r="J16" s="104"/>
      <c r="K16" s="105"/>
      <c r="L16" s="106"/>
      <c r="M16" s="107"/>
      <c r="S16" s="103"/>
      <c r="T16" s="91"/>
    </row>
    <row r="17" spans="1:20" s="89" customFormat="1" x14ac:dyDescent="0.2">
      <c r="A17" s="88"/>
      <c r="B17" s="88"/>
      <c r="C17" s="88"/>
      <c r="D17" s="88"/>
      <c r="E17" s="88"/>
      <c r="F17" s="88"/>
      <c r="G17" s="88"/>
      <c r="H17" s="88"/>
      <c r="I17" s="88"/>
      <c r="J17" s="104"/>
      <c r="K17" s="105"/>
      <c r="L17" s="106"/>
      <c r="M17" s="107"/>
      <c r="S17" s="103"/>
      <c r="T17" s="91"/>
    </row>
    <row r="18" spans="1:20" s="89" customFormat="1" x14ac:dyDescent="0.2">
      <c r="A18" s="88"/>
      <c r="B18" s="88"/>
      <c r="C18" s="88"/>
      <c r="D18" s="88"/>
      <c r="E18" s="88"/>
      <c r="F18" s="88"/>
      <c r="G18" s="88"/>
      <c r="H18" s="88"/>
      <c r="I18" s="88"/>
      <c r="J18" s="91"/>
      <c r="K18" s="105"/>
      <c r="L18" s="106"/>
      <c r="M18" s="107"/>
      <c r="S18" s="103"/>
      <c r="T18" s="91"/>
    </row>
    <row r="19" spans="1:20" s="89" customFormat="1" x14ac:dyDescent="0.2">
      <c r="A19" s="88"/>
      <c r="B19" s="88"/>
      <c r="C19" s="88"/>
      <c r="D19" s="88"/>
      <c r="E19" s="88"/>
      <c r="F19" s="88"/>
      <c r="G19" s="88"/>
      <c r="H19" s="88"/>
      <c r="I19" s="88"/>
      <c r="J19" s="91"/>
      <c r="K19" s="105"/>
      <c r="L19" s="106"/>
      <c r="M19" s="107"/>
      <c r="S19" s="103"/>
      <c r="T19" s="91"/>
    </row>
    <row r="20" spans="1:20" s="89" customFormat="1" x14ac:dyDescent="0.2">
      <c r="A20" s="88"/>
      <c r="B20" s="88"/>
      <c r="C20" s="88"/>
      <c r="D20" s="88"/>
      <c r="E20" s="88"/>
      <c r="F20" s="88"/>
      <c r="G20" s="88"/>
      <c r="H20" s="88"/>
      <c r="I20" s="88"/>
      <c r="J20" s="91"/>
      <c r="K20" s="105"/>
      <c r="L20" s="106"/>
      <c r="M20" s="107"/>
      <c r="S20" s="103"/>
      <c r="T20" s="91"/>
    </row>
    <row r="21" spans="1:20" s="89" customFormat="1" x14ac:dyDescent="0.2">
      <c r="A21" s="88"/>
      <c r="B21" s="88"/>
      <c r="C21" s="88"/>
      <c r="D21" s="88"/>
      <c r="E21" s="88"/>
      <c r="F21" s="88"/>
      <c r="G21" s="88"/>
      <c r="H21" s="88"/>
      <c r="I21" s="88"/>
      <c r="J21" s="91"/>
      <c r="K21" s="105"/>
      <c r="L21" s="106"/>
      <c r="M21" s="107"/>
      <c r="S21" s="103"/>
      <c r="T21" s="91"/>
    </row>
    <row r="22" spans="1:20" s="89" customFormat="1" x14ac:dyDescent="0.2">
      <c r="A22" s="88"/>
      <c r="B22" s="88"/>
      <c r="C22" s="88"/>
      <c r="D22" s="88"/>
      <c r="E22" s="88"/>
      <c r="F22" s="88"/>
      <c r="G22" s="88"/>
      <c r="H22" s="88"/>
      <c r="I22" s="88"/>
      <c r="J22" s="91"/>
      <c r="K22" s="105"/>
      <c r="L22" s="106"/>
      <c r="M22" s="107"/>
      <c r="S22" s="103"/>
      <c r="T22" s="91"/>
    </row>
    <row r="23" spans="1:20" s="89" customFormat="1" x14ac:dyDescent="0.2">
      <c r="A23" s="88"/>
      <c r="B23" s="88"/>
      <c r="C23" s="88"/>
      <c r="D23" s="88"/>
      <c r="E23" s="88"/>
      <c r="F23" s="88"/>
      <c r="G23" s="88"/>
      <c r="H23" s="88"/>
      <c r="I23" s="88"/>
      <c r="J23" s="91"/>
      <c r="K23" s="105"/>
      <c r="L23" s="106"/>
      <c r="M23" s="107"/>
      <c r="S23" s="103"/>
      <c r="T23" s="91"/>
    </row>
    <row r="24" spans="1:20" s="89" customForma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91"/>
      <c r="K24" s="105"/>
      <c r="L24" s="106"/>
      <c r="M24" s="107"/>
      <c r="S24" s="103"/>
      <c r="T24" s="91"/>
    </row>
    <row r="25" spans="1:20" s="89" customFormat="1" x14ac:dyDescent="0.2">
      <c r="A25" s="88"/>
      <c r="B25" s="88"/>
      <c r="C25" s="88"/>
      <c r="D25" s="88"/>
      <c r="E25" s="88"/>
      <c r="F25" s="88"/>
      <c r="G25" s="88"/>
      <c r="H25" s="88"/>
      <c r="I25" s="88"/>
      <c r="J25" s="91"/>
      <c r="K25" s="105"/>
      <c r="L25" s="106"/>
      <c r="M25" s="107"/>
      <c r="S25" s="103"/>
      <c r="T25" s="91"/>
    </row>
    <row r="26" spans="1:20" s="89" customForma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91"/>
      <c r="K26" s="105"/>
      <c r="L26" s="106"/>
      <c r="M26" s="107"/>
      <c r="S26" s="103"/>
      <c r="T26" s="91"/>
    </row>
    <row r="27" spans="1:20" s="89" customFormat="1" x14ac:dyDescent="0.2">
      <c r="A27" s="88"/>
      <c r="B27" s="88"/>
      <c r="C27" s="88"/>
      <c r="D27" s="88"/>
      <c r="E27" s="88"/>
      <c r="F27" s="88"/>
      <c r="G27" s="88"/>
      <c r="H27" s="88"/>
      <c r="I27" s="88"/>
      <c r="J27" s="91"/>
      <c r="K27" s="105"/>
      <c r="L27" s="106"/>
      <c r="M27" s="107"/>
      <c r="S27" s="103"/>
      <c r="T27" s="91"/>
    </row>
    <row r="28" spans="1:20" s="89" customFormat="1" x14ac:dyDescent="0.2">
      <c r="A28" s="88"/>
      <c r="B28" s="88"/>
      <c r="C28" s="88"/>
      <c r="D28" s="88"/>
      <c r="E28" s="88"/>
      <c r="F28" s="88"/>
      <c r="G28" s="88"/>
      <c r="H28" s="88"/>
      <c r="I28" s="88"/>
      <c r="J28" s="91"/>
      <c r="K28" s="105"/>
      <c r="L28" s="106"/>
      <c r="M28" s="107"/>
      <c r="S28" s="103"/>
      <c r="T28" s="91"/>
    </row>
    <row r="29" spans="1:20" s="89" customFormat="1" x14ac:dyDescent="0.2">
      <c r="A29" s="88"/>
      <c r="B29" s="88"/>
      <c r="C29" s="88"/>
      <c r="D29" s="88"/>
      <c r="E29" s="88"/>
      <c r="F29" s="88"/>
      <c r="G29" s="88"/>
      <c r="H29" s="88"/>
      <c r="I29" s="88"/>
      <c r="J29" s="91"/>
      <c r="K29" s="105"/>
      <c r="L29" s="106"/>
      <c r="M29" s="107"/>
      <c r="S29" s="103"/>
      <c r="T29" s="91"/>
    </row>
    <row r="30" spans="1:20" s="89" customFormat="1" x14ac:dyDescent="0.2">
      <c r="A30" s="88"/>
      <c r="B30" s="88"/>
      <c r="C30" s="88"/>
      <c r="D30" s="88"/>
      <c r="E30" s="88"/>
      <c r="F30" s="88"/>
      <c r="G30" s="88"/>
      <c r="H30" s="88"/>
      <c r="I30" s="88"/>
      <c r="J30" s="91"/>
      <c r="K30" s="105"/>
      <c r="L30" s="106"/>
      <c r="M30" s="107"/>
      <c r="S30" s="103"/>
      <c r="T30" s="91"/>
    </row>
    <row r="31" spans="1:20" s="89" customFormat="1" x14ac:dyDescent="0.2">
      <c r="A31" s="88"/>
      <c r="B31" s="88"/>
      <c r="C31" s="88"/>
      <c r="D31" s="88"/>
      <c r="E31" s="88"/>
      <c r="F31" s="88"/>
      <c r="G31" s="88"/>
      <c r="H31" s="88"/>
      <c r="I31" s="88"/>
      <c r="J31" s="91"/>
      <c r="K31" s="105"/>
      <c r="L31" s="106"/>
      <c r="M31" s="107"/>
      <c r="S31" s="103"/>
      <c r="T31" s="91"/>
    </row>
    <row r="32" spans="1:20" s="89" customFormat="1" x14ac:dyDescent="0.2">
      <c r="A32" s="88"/>
      <c r="B32" s="88"/>
      <c r="C32" s="88"/>
      <c r="D32" s="88"/>
      <c r="E32" s="88"/>
      <c r="F32" s="88"/>
      <c r="G32" s="88"/>
      <c r="H32" s="88"/>
      <c r="I32" s="88"/>
      <c r="J32" s="91"/>
      <c r="K32" s="105"/>
      <c r="L32" s="106"/>
      <c r="M32" s="107"/>
      <c r="S32" s="103"/>
      <c r="T32" s="91"/>
    </row>
    <row r="33" spans="1:20" s="89" customFormat="1" x14ac:dyDescent="0.2">
      <c r="A33" s="88"/>
      <c r="B33" s="88"/>
      <c r="C33" s="88"/>
      <c r="D33" s="88"/>
      <c r="E33" s="88"/>
      <c r="F33" s="88"/>
      <c r="G33" s="88"/>
      <c r="H33" s="88"/>
      <c r="I33" s="88"/>
      <c r="J33" s="91"/>
      <c r="K33" s="105"/>
      <c r="L33" s="106"/>
      <c r="M33" s="107"/>
      <c r="S33" s="103"/>
      <c r="T33" s="91"/>
    </row>
    <row r="34" spans="1:20" s="89" customFormat="1" x14ac:dyDescent="0.2">
      <c r="A34" s="88"/>
      <c r="B34" s="88"/>
      <c r="C34" s="88"/>
      <c r="D34" s="88"/>
      <c r="E34" s="88"/>
      <c r="F34" s="88"/>
      <c r="G34" s="88"/>
      <c r="H34" s="88"/>
      <c r="I34" s="88"/>
      <c r="J34" s="91"/>
      <c r="K34" s="105"/>
      <c r="L34" s="106"/>
      <c r="M34" s="107"/>
      <c r="S34" s="103"/>
      <c r="T34" s="91"/>
    </row>
    <row r="35" spans="1:20" s="89" customFormat="1" x14ac:dyDescent="0.2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88"/>
      <c r="L35" s="106"/>
      <c r="M35" s="107"/>
      <c r="S35" s="103"/>
      <c r="T35" s="91"/>
    </row>
    <row r="36" spans="1:20" s="89" customFormat="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88"/>
      <c r="L36" s="106"/>
      <c r="M36" s="107"/>
      <c r="S36" s="103"/>
      <c r="T36" s="91"/>
    </row>
  </sheetData>
  <mergeCells count="19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A14:I14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39370078740157483" right="0.39370078740157483" top="0.6692913385826772" bottom="0.86614173228346458" header="0.27559055118110237" footer="0.39370078740157483"/>
  <pageSetup paperSize="9" scale="50" firstPageNumber="110" fitToHeight="2" orientation="landscape" useFirstPageNumber="1" r:id="rId1"/>
  <headerFooter alignWithMargins="0">
    <oddFooter>&amp;L&amp;"Arial,Kurzíva"Zastupitelstvo Olomouckého kraje 16-12-2019
7. - Rozpočet Olomouckého kraje na rok 2020 - návrh rozpočtu
Příloha č. 5a) Financování rozpracovaných investičních akcí hrazených z rozpočtu v roce 2020&amp;R&amp;"Arial,Kurzíva"Strana &amp;P (Celkem 140)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114"/>
  <sheetViews>
    <sheetView showGridLines="0" view="pageBreakPreview" zoomScale="80" zoomScaleNormal="66" zoomScaleSheetLayoutView="80" workbookViewId="0">
      <pane ySplit="7" topLeftCell="A8" activePane="bottomLeft" state="frozenSplit"/>
      <selection sqref="A1:G1"/>
      <selection pane="bottomLeft" activeCell="A21" sqref="A21"/>
    </sheetView>
  </sheetViews>
  <sheetFormatPr defaultColWidth="9.140625" defaultRowHeight="12.75" outlineLevelCol="1" x14ac:dyDescent="0.2"/>
  <cols>
    <col min="1" max="1" width="4.7109375" style="10" customWidth="1"/>
    <col min="2" max="2" width="6" style="10" hidden="1" customWidth="1"/>
    <col min="3" max="4" width="5.5703125" style="10" hidden="1" customWidth="1" outlineLevel="1"/>
    <col min="5" max="5" width="7.7109375" style="10" customWidth="1" outlineLevel="1"/>
    <col min="6" max="6" width="3.7109375" style="10" hidden="1" customWidth="1" outlineLevel="1"/>
    <col min="7" max="7" width="13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7" style="6" customWidth="1"/>
    <col min="13" max="13" width="13.7109375" style="59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43.5703125" style="15" hidden="1" customWidth="1"/>
    <col min="20" max="20" width="0" style="10" hidden="1" customWidth="1"/>
    <col min="21" max="16384" width="9.140625" style="10"/>
  </cols>
  <sheetData>
    <row r="1" spans="1:20" ht="18" x14ac:dyDescent="0.25">
      <c r="A1" s="1" t="s">
        <v>24</v>
      </c>
      <c r="B1" s="2"/>
      <c r="C1" s="2"/>
      <c r="D1" s="2"/>
      <c r="E1" s="2"/>
      <c r="F1" s="2"/>
      <c r="G1" s="2"/>
      <c r="H1" s="141"/>
      <c r="I1" s="4"/>
      <c r="J1" s="2"/>
      <c r="M1" s="56"/>
      <c r="N1" s="7"/>
      <c r="P1" s="7"/>
      <c r="Q1" s="7"/>
      <c r="R1" s="62"/>
      <c r="S1" s="8"/>
      <c r="T1" s="9"/>
    </row>
    <row r="2" spans="1:20" ht="15.75" x14ac:dyDescent="0.25">
      <c r="A2" s="11" t="s">
        <v>23</v>
      </c>
      <c r="B2" s="11"/>
      <c r="C2" s="11"/>
      <c r="E2" s="11"/>
      <c r="F2" s="11"/>
      <c r="G2" s="11"/>
      <c r="H2" s="11" t="s">
        <v>30</v>
      </c>
      <c r="I2" s="33" t="s">
        <v>31</v>
      </c>
      <c r="J2" s="32"/>
      <c r="M2" s="57"/>
      <c r="N2" s="13"/>
      <c r="P2" s="13"/>
      <c r="Q2" s="13"/>
      <c r="R2" s="13"/>
      <c r="S2" s="14"/>
      <c r="T2" s="9"/>
    </row>
    <row r="3" spans="1:20" ht="17.25" customHeight="1" x14ac:dyDescent="0.2">
      <c r="A3" s="11"/>
      <c r="B3" s="11"/>
      <c r="C3" s="11"/>
      <c r="E3" s="11"/>
      <c r="F3" s="11"/>
      <c r="G3" s="11"/>
      <c r="H3" s="11" t="s">
        <v>17</v>
      </c>
      <c r="I3" s="12"/>
      <c r="J3" s="11"/>
      <c r="M3" s="57"/>
      <c r="N3" s="13"/>
      <c r="P3" s="13"/>
      <c r="Q3" s="13"/>
      <c r="S3" s="14"/>
      <c r="T3" s="9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57"/>
      <c r="N4" s="13"/>
      <c r="P4" s="13"/>
      <c r="Q4" s="13"/>
      <c r="R4" s="47" t="s">
        <v>19</v>
      </c>
      <c r="S4" s="14"/>
      <c r="T4" s="9"/>
    </row>
    <row r="5" spans="1:20" ht="25.5" customHeight="1" x14ac:dyDescent="0.2">
      <c r="A5" s="279" t="s">
        <v>529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49"/>
    </row>
    <row r="6" spans="1:20" ht="25.5" customHeight="1" x14ac:dyDescent="0.2">
      <c r="A6" s="280" t="s">
        <v>0</v>
      </c>
      <c r="B6" s="280" t="s">
        <v>1</v>
      </c>
      <c r="C6" s="281" t="s">
        <v>3</v>
      </c>
      <c r="D6" s="281" t="s">
        <v>4</v>
      </c>
      <c r="E6" s="281" t="s">
        <v>22</v>
      </c>
      <c r="F6" s="281" t="s">
        <v>5</v>
      </c>
      <c r="G6" s="281" t="s">
        <v>2</v>
      </c>
      <c r="H6" s="281" t="s">
        <v>6</v>
      </c>
      <c r="I6" s="282" t="s">
        <v>7</v>
      </c>
      <c r="J6" s="284" t="s">
        <v>8</v>
      </c>
      <c r="K6" s="282" t="s">
        <v>9</v>
      </c>
      <c r="L6" s="282" t="s">
        <v>15</v>
      </c>
      <c r="M6" s="282" t="s">
        <v>10</v>
      </c>
      <c r="N6" s="283" t="s">
        <v>480</v>
      </c>
      <c r="O6" s="285" t="s">
        <v>27</v>
      </c>
      <c r="P6" s="285"/>
      <c r="Q6" s="285"/>
      <c r="R6" s="283" t="s">
        <v>28</v>
      </c>
      <c r="S6" s="283" t="s">
        <v>11</v>
      </c>
    </row>
    <row r="7" spans="1:20" ht="58.7" customHeight="1" x14ac:dyDescent="0.2">
      <c r="A7" s="280"/>
      <c r="B7" s="280"/>
      <c r="C7" s="281"/>
      <c r="D7" s="281"/>
      <c r="E7" s="281"/>
      <c r="F7" s="281"/>
      <c r="G7" s="281"/>
      <c r="H7" s="281"/>
      <c r="I7" s="282"/>
      <c r="J7" s="284"/>
      <c r="K7" s="282"/>
      <c r="L7" s="282"/>
      <c r="M7" s="282"/>
      <c r="N7" s="283"/>
      <c r="O7" s="48" t="s">
        <v>16</v>
      </c>
      <c r="P7" s="48" t="s">
        <v>25</v>
      </c>
      <c r="Q7" s="48" t="s">
        <v>12</v>
      </c>
      <c r="R7" s="283"/>
      <c r="S7" s="283"/>
    </row>
    <row r="8" spans="1:20" s="36" customFormat="1" ht="25.5" customHeight="1" x14ac:dyDescent="0.3">
      <c r="A8" s="79" t="s">
        <v>114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34">
        <f>SUM(L9:L14)</f>
        <v>132793</v>
      </c>
      <c r="M8" s="53"/>
      <c r="N8" s="34">
        <f>SUM(N9:N14)</f>
        <v>43538</v>
      </c>
      <c r="O8" s="34">
        <f>SUM(O9:O14)</f>
        <v>89255</v>
      </c>
      <c r="P8" s="34">
        <f>SUM(P9:P14)</f>
        <v>0</v>
      </c>
      <c r="Q8" s="34">
        <f>SUM(Q9:Q14)</f>
        <v>89255</v>
      </c>
      <c r="R8" s="34">
        <f>SUM(R9:R14)</f>
        <v>0</v>
      </c>
      <c r="S8" s="35"/>
    </row>
    <row r="9" spans="1:20" ht="51.75" customHeight="1" x14ac:dyDescent="0.2">
      <c r="A9" s="16">
        <v>1</v>
      </c>
      <c r="B9" s="16" t="s">
        <v>48</v>
      </c>
      <c r="C9" s="16" t="s">
        <v>34</v>
      </c>
      <c r="D9" s="16">
        <v>6121</v>
      </c>
      <c r="E9" s="16">
        <v>61</v>
      </c>
      <c r="F9" s="16">
        <v>10</v>
      </c>
      <c r="G9" s="17">
        <v>60001100827</v>
      </c>
      <c r="H9" s="18" t="s">
        <v>361</v>
      </c>
      <c r="I9" s="199" t="s">
        <v>500</v>
      </c>
      <c r="J9" s="16"/>
      <c r="K9" s="16" t="s">
        <v>362</v>
      </c>
      <c r="L9" s="51">
        <v>9026</v>
      </c>
      <c r="M9" s="41">
        <v>2019</v>
      </c>
      <c r="N9" s="52">
        <v>8123</v>
      </c>
      <c r="O9" s="50">
        <f t="shared" ref="O9" si="0">P9+Q9</f>
        <v>903</v>
      </c>
      <c r="P9" s="52">
        <v>0</v>
      </c>
      <c r="Q9" s="225">
        <v>903</v>
      </c>
      <c r="R9" s="51">
        <f>L9-N9-O9</f>
        <v>0</v>
      </c>
      <c r="S9" s="28" t="s">
        <v>18</v>
      </c>
      <c r="T9" s="10" t="s">
        <v>20</v>
      </c>
    </row>
    <row r="10" spans="1:20" ht="51.75" customHeight="1" x14ac:dyDescent="0.2">
      <c r="A10" s="16">
        <v>2</v>
      </c>
      <c r="B10" s="16" t="s">
        <v>37</v>
      </c>
      <c r="C10" s="16" t="s">
        <v>34</v>
      </c>
      <c r="D10" s="16">
        <v>6121</v>
      </c>
      <c r="E10" s="16">
        <v>61</v>
      </c>
      <c r="F10" s="16">
        <v>10</v>
      </c>
      <c r="G10" s="17">
        <v>60001101213</v>
      </c>
      <c r="H10" s="18" t="s">
        <v>66</v>
      </c>
      <c r="I10" s="199" t="s">
        <v>238</v>
      </c>
      <c r="J10" s="16"/>
      <c r="K10" s="16" t="s">
        <v>54</v>
      </c>
      <c r="L10" s="51">
        <v>45928</v>
      </c>
      <c r="M10" s="41" t="s">
        <v>223</v>
      </c>
      <c r="N10" s="52">
        <v>5748</v>
      </c>
      <c r="O10" s="50">
        <f t="shared" ref="O10" si="1">P10+Q10</f>
        <v>40180</v>
      </c>
      <c r="P10" s="52">
        <v>0</v>
      </c>
      <c r="Q10" s="225">
        <v>40180</v>
      </c>
      <c r="R10" s="51">
        <f>L10-N10-O10</f>
        <v>0</v>
      </c>
      <c r="S10" s="28" t="s">
        <v>18</v>
      </c>
      <c r="T10" s="10" t="s">
        <v>20</v>
      </c>
    </row>
    <row r="11" spans="1:20" ht="63.75" x14ac:dyDescent="0.2">
      <c r="A11" s="16">
        <v>3</v>
      </c>
      <c r="B11" s="16" t="s">
        <v>37</v>
      </c>
      <c r="C11" s="16">
        <v>3122</v>
      </c>
      <c r="D11" s="16">
        <v>6121</v>
      </c>
      <c r="E11" s="16">
        <v>61</v>
      </c>
      <c r="F11" s="16">
        <v>10</v>
      </c>
      <c r="G11" s="17">
        <v>60001101273</v>
      </c>
      <c r="H11" s="18" t="s">
        <v>69</v>
      </c>
      <c r="I11" s="198" t="s">
        <v>239</v>
      </c>
      <c r="J11" s="16"/>
      <c r="K11" s="16" t="s">
        <v>54</v>
      </c>
      <c r="L11" s="51">
        <v>38484</v>
      </c>
      <c r="M11" s="41" t="s">
        <v>223</v>
      </c>
      <c r="N11" s="52">
        <v>23280</v>
      </c>
      <c r="O11" s="50">
        <f>P11+Q11</f>
        <v>15204</v>
      </c>
      <c r="P11" s="52">
        <v>0</v>
      </c>
      <c r="Q11" s="225">
        <v>15204</v>
      </c>
      <c r="R11" s="51">
        <f t="shared" ref="R11:R14" si="2">L11-N11-O11</f>
        <v>0</v>
      </c>
      <c r="S11" s="28"/>
    </row>
    <row r="12" spans="1:20" ht="38.25" x14ac:dyDescent="0.2">
      <c r="A12" s="16">
        <v>4</v>
      </c>
      <c r="B12" s="16" t="s">
        <v>32</v>
      </c>
      <c r="C12" s="16">
        <v>3122</v>
      </c>
      <c r="D12" s="16">
        <v>6121</v>
      </c>
      <c r="E12" s="16">
        <v>61</v>
      </c>
      <c r="F12" s="16">
        <v>10</v>
      </c>
      <c r="G12" s="17">
        <v>60001101275</v>
      </c>
      <c r="H12" s="18" t="s">
        <v>115</v>
      </c>
      <c r="I12" s="198" t="s">
        <v>496</v>
      </c>
      <c r="J12" s="16"/>
      <c r="K12" s="16" t="s">
        <v>54</v>
      </c>
      <c r="L12" s="51">
        <v>23140</v>
      </c>
      <c r="M12" s="41" t="s">
        <v>223</v>
      </c>
      <c r="N12" s="52">
        <v>3520</v>
      </c>
      <c r="O12" s="50">
        <f>P12+Q12</f>
        <v>19620</v>
      </c>
      <c r="P12" s="52">
        <v>0</v>
      </c>
      <c r="Q12" s="225">
        <v>19620</v>
      </c>
      <c r="R12" s="51">
        <f t="shared" si="2"/>
        <v>0</v>
      </c>
      <c r="S12" s="28"/>
    </row>
    <row r="13" spans="1:20" ht="45" customHeight="1" x14ac:dyDescent="0.2">
      <c r="A13" s="16">
        <v>5</v>
      </c>
      <c r="B13" s="16" t="s">
        <v>32</v>
      </c>
      <c r="C13" s="16">
        <v>3127</v>
      </c>
      <c r="D13" s="16">
        <v>6121</v>
      </c>
      <c r="E13" s="16">
        <v>61</v>
      </c>
      <c r="F13" s="16">
        <v>10</v>
      </c>
      <c r="G13" s="17">
        <v>60001101373</v>
      </c>
      <c r="H13" s="18" t="s">
        <v>85</v>
      </c>
      <c r="I13" s="199" t="s">
        <v>501</v>
      </c>
      <c r="J13" s="16" t="s">
        <v>51</v>
      </c>
      <c r="K13" s="16" t="s">
        <v>52</v>
      </c>
      <c r="L13" s="51">
        <v>10998</v>
      </c>
      <c r="M13" s="41">
        <v>2020</v>
      </c>
      <c r="N13" s="52">
        <v>0</v>
      </c>
      <c r="O13" s="50">
        <f t="shared" ref="O13" si="3">P13+Q13</f>
        <v>10998</v>
      </c>
      <c r="P13" s="52">
        <v>0</v>
      </c>
      <c r="Q13" s="225">
        <v>10998</v>
      </c>
      <c r="R13" s="51">
        <f>L13-N13-O13</f>
        <v>0</v>
      </c>
      <c r="S13" s="28" t="s">
        <v>18</v>
      </c>
      <c r="T13" s="10" t="s">
        <v>20</v>
      </c>
    </row>
    <row r="14" spans="1:20" ht="38.25" x14ac:dyDescent="0.2">
      <c r="A14" s="16">
        <v>6</v>
      </c>
      <c r="B14" s="16" t="s">
        <v>37</v>
      </c>
      <c r="C14" s="16">
        <v>3122</v>
      </c>
      <c r="D14" s="16">
        <v>6121</v>
      </c>
      <c r="E14" s="16">
        <v>61</v>
      </c>
      <c r="F14" s="16">
        <v>10</v>
      </c>
      <c r="G14" s="17">
        <v>60001101385</v>
      </c>
      <c r="H14" s="18" t="s">
        <v>94</v>
      </c>
      <c r="I14" s="199" t="s">
        <v>240</v>
      </c>
      <c r="J14" s="16"/>
      <c r="K14" s="16" t="s">
        <v>54</v>
      </c>
      <c r="L14" s="51">
        <v>5217</v>
      </c>
      <c r="M14" s="41" t="s">
        <v>223</v>
      </c>
      <c r="N14" s="52">
        <v>2867</v>
      </c>
      <c r="O14" s="50">
        <f t="shared" ref="O14" si="4">P14+Q14</f>
        <v>2350</v>
      </c>
      <c r="P14" s="52">
        <v>0</v>
      </c>
      <c r="Q14" s="225">
        <v>2350</v>
      </c>
      <c r="R14" s="51">
        <f t="shared" si="2"/>
        <v>0</v>
      </c>
      <c r="S14" s="28" t="s">
        <v>18</v>
      </c>
      <c r="T14" s="10" t="s">
        <v>20</v>
      </c>
    </row>
    <row r="15" spans="1:20" s="36" customFormat="1" ht="20.25" x14ac:dyDescent="0.3">
      <c r="A15" s="79" t="s">
        <v>534</v>
      </c>
      <c r="B15" s="79"/>
      <c r="C15" s="79"/>
      <c r="D15" s="79"/>
      <c r="E15" s="79"/>
      <c r="F15" s="79"/>
      <c r="G15" s="79"/>
      <c r="H15" s="79"/>
      <c r="I15" s="235"/>
      <c r="J15" s="79"/>
      <c r="K15" s="79"/>
      <c r="L15" s="34">
        <f>SUM(L16:L19)</f>
        <v>53508</v>
      </c>
      <c r="M15" s="53"/>
      <c r="N15" s="34">
        <f>SUM(N16:N19)</f>
        <v>20274</v>
      </c>
      <c r="O15" s="34">
        <f>SUM(O16:O19)</f>
        <v>33234</v>
      </c>
      <c r="P15" s="34">
        <f>SUM(P16:P19)</f>
        <v>0</v>
      </c>
      <c r="Q15" s="34">
        <f>SUM(Q16:Q19)</f>
        <v>33234</v>
      </c>
      <c r="R15" s="34">
        <f>SUM(R16:R19)</f>
        <v>0</v>
      </c>
      <c r="S15" s="35"/>
    </row>
    <row r="16" spans="1:20" ht="50.25" customHeight="1" x14ac:dyDescent="0.2">
      <c r="A16" s="16">
        <v>1</v>
      </c>
      <c r="B16" s="16" t="s">
        <v>37</v>
      </c>
      <c r="C16" s="16">
        <v>3121</v>
      </c>
      <c r="D16" s="16">
        <v>5171</v>
      </c>
      <c r="E16" s="16">
        <v>51</v>
      </c>
      <c r="F16" s="16">
        <v>10</v>
      </c>
      <c r="G16" s="17">
        <v>60001101020</v>
      </c>
      <c r="H16" s="234" t="s">
        <v>62</v>
      </c>
      <c r="I16" s="199" t="s">
        <v>284</v>
      </c>
      <c r="J16" s="16"/>
      <c r="K16" s="16" t="s">
        <v>54</v>
      </c>
      <c r="L16" s="51">
        <v>39188</v>
      </c>
      <c r="M16" s="43" t="s">
        <v>223</v>
      </c>
      <c r="N16" s="52">
        <v>19948</v>
      </c>
      <c r="O16" s="50">
        <f t="shared" ref="O16:O19" si="5">P16+Q16</f>
        <v>19240</v>
      </c>
      <c r="P16" s="52">
        <v>0</v>
      </c>
      <c r="Q16" s="225">
        <v>19240</v>
      </c>
      <c r="R16" s="51">
        <f t="shared" ref="R16:R19" si="6">L16-N16-O16</f>
        <v>0</v>
      </c>
      <c r="S16" s="28"/>
      <c r="T16" s="10" t="s">
        <v>20</v>
      </c>
    </row>
    <row r="17" spans="1:20" ht="50.25" customHeight="1" x14ac:dyDescent="0.2">
      <c r="A17" s="16">
        <v>2</v>
      </c>
      <c r="B17" s="16" t="s">
        <v>222</v>
      </c>
      <c r="C17" s="16">
        <v>3127</v>
      </c>
      <c r="D17" s="16">
        <v>5171</v>
      </c>
      <c r="E17" s="16">
        <v>51</v>
      </c>
      <c r="F17" s="16">
        <v>10</v>
      </c>
      <c r="G17" s="17">
        <v>60001101359</v>
      </c>
      <c r="H17" s="234" t="s">
        <v>453</v>
      </c>
      <c r="I17" s="199" t="s">
        <v>502</v>
      </c>
      <c r="J17" s="16"/>
      <c r="K17" s="16" t="s">
        <v>54</v>
      </c>
      <c r="L17" s="51">
        <v>917</v>
      </c>
      <c r="M17" s="43">
        <v>2019</v>
      </c>
      <c r="N17" s="52">
        <v>0</v>
      </c>
      <c r="O17" s="50">
        <v>917</v>
      </c>
      <c r="P17" s="52">
        <v>0</v>
      </c>
      <c r="Q17" s="225">
        <v>917</v>
      </c>
      <c r="R17" s="51">
        <f t="shared" si="6"/>
        <v>0</v>
      </c>
      <c r="S17" s="28"/>
    </row>
    <row r="18" spans="1:20" ht="62.25" customHeight="1" x14ac:dyDescent="0.2">
      <c r="A18" s="16">
        <v>3</v>
      </c>
      <c r="B18" s="16" t="s">
        <v>37</v>
      </c>
      <c r="C18" s="16">
        <v>3122</v>
      </c>
      <c r="D18" s="16">
        <v>5171</v>
      </c>
      <c r="E18" s="16">
        <v>51</v>
      </c>
      <c r="F18" s="16">
        <v>10</v>
      </c>
      <c r="G18" s="17">
        <v>60001101379</v>
      </c>
      <c r="H18" s="18" t="s">
        <v>350</v>
      </c>
      <c r="I18" s="198" t="s">
        <v>503</v>
      </c>
      <c r="J18" s="16"/>
      <c r="K18" s="16" t="s">
        <v>54</v>
      </c>
      <c r="L18" s="51">
        <v>5366</v>
      </c>
      <c r="M18" s="41" t="s">
        <v>223</v>
      </c>
      <c r="N18" s="52">
        <v>166</v>
      </c>
      <c r="O18" s="50">
        <f>P18+Q18</f>
        <v>5200</v>
      </c>
      <c r="P18" s="52">
        <v>0</v>
      </c>
      <c r="Q18" s="225">
        <v>5200</v>
      </c>
      <c r="R18" s="51">
        <f>L18-N18-O18</f>
        <v>0</v>
      </c>
      <c r="S18" s="28"/>
    </row>
    <row r="19" spans="1:20" s="39" customFormat="1" ht="49.5" customHeight="1" x14ac:dyDescent="0.2">
      <c r="A19" s="16">
        <v>4</v>
      </c>
      <c r="B19" s="16" t="s">
        <v>60</v>
      </c>
      <c r="C19" s="16">
        <v>3114</v>
      </c>
      <c r="D19" s="16">
        <v>5171</v>
      </c>
      <c r="E19" s="16">
        <v>51</v>
      </c>
      <c r="F19" s="16">
        <v>10</v>
      </c>
      <c r="G19" s="38">
        <v>60001101392</v>
      </c>
      <c r="H19" s="18" t="s">
        <v>237</v>
      </c>
      <c r="I19" s="199" t="s">
        <v>279</v>
      </c>
      <c r="J19" s="16"/>
      <c r="K19" s="16" t="s">
        <v>54</v>
      </c>
      <c r="L19" s="51">
        <v>8037</v>
      </c>
      <c r="M19" s="43" t="s">
        <v>223</v>
      </c>
      <c r="N19" s="52">
        <v>160</v>
      </c>
      <c r="O19" s="50">
        <f t="shared" si="5"/>
        <v>7877</v>
      </c>
      <c r="P19" s="52">
        <v>0</v>
      </c>
      <c r="Q19" s="225">
        <v>7877</v>
      </c>
      <c r="R19" s="51">
        <f t="shared" si="6"/>
        <v>0</v>
      </c>
      <c r="S19" s="37" t="s">
        <v>26</v>
      </c>
      <c r="T19" s="39" t="s">
        <v>21</v>
      </c>
    </row>
    <row r="20" spans="1:20" s="36" customFormat="1" ht="20.25" x14ac:dyDescent="0.3">
      <c r="A20" s="79" t="s">
        <v>535</v>
      </c>
      <c r="B20" s="79"/>
      <c r="C20" s="79"/>
      <c r="D20" s="79"/>
      <c r="E20" s="79"/>
      <c r="F20" s="79"/>
      <c r="G20" s="79"/>
      <c r="H20" s="79"/>
      <c r="I20" s="235"/>
      <c r="J20" s="79"/>
      <c r="K20" s="79"/>
      <c r="L20" s="34">
        <f>SUM(L21:L43)</f>
        <v>468908</v>
      </c>
      <c r="M20" s="34"/>
      <c r="N20" s="34">
        <f t="shared" ref="N20:R20" si="7">SUM(N21:N43)</f>
        <v>2666</v>
      </c>
      <c r="O20" s="34">
        <f t="shared" si="7"/>
        <v>13452</v>
      </c>
      <c r="P20" s="34">
        <f t="shared" si="7"/>
        <v>0</v>
      </c>
      <c r="Q20" s="34">
        <f t="shared" si="7"/>
        <v>13452</v>
      </c>
      <c r="R20" s="34">
        <f t="shared" si="7"/>
        <v>452790</v>
      </c>
      <c r="S20" s="35"/>
    </row>
    <row r="21" spans="1:20" s="42" customFormat="1" ht="42" customHeight="1" x14ac:dyDescent="0.2">
      <c r="A21" s="16">
        <v>1</v>
      </c>
      <c r="B21" s="16" t="s">
        <v>37</v>
      </c>
      <c r="C21" s="16">
        <v>3122</v>
      </c>
      <c r="D21" s="16">
        <v>6121</v>
      </c>
      <c r="E21" s="16">
        <v>61</v>
      </c>
      <c r="F21" s="16">
        <v>10</v>
      </c>
      <c r="G21" s="38">
        <v>60001101148</v>
      </c>
      <c r="H21" s="18" t="s">
        <v>63</v>
      </c>
      <c r="I21" s="199" t="s">
        <v>414</v>
      </c>
      <c r="J21" s="16"/>
      <c r="K21" s="16" t="s">
        <v>226</v>
      </c>
      <c r="L21" s="51">
        <v>15410</v>
      </c>
      <c r="M21" s="30">
        <v>2021</v>
      </c>
      <c r="N21" s="52">
        <v>0</v>
      </c>
      <c r="O21" s="50">
        <f>P21+Q21</f>
        <v>411</v>
      </c>
      <c r="P21" s="55">
        <v>0</v>
      </c>
      <c r="Q21" s="226">
        <v>411</v>
      </c>
      <c r="R21" s="55">
        <f t="shared" ref="R21:R27" si="8">L21-N21-O21</f>
        <v>14999</v>
      </c>
      <c r="S21" s="28"/>
    </row>
    <row r="22" spans="1:20" ht="51.75" customHeight="1" x14ac:dyDescent="0.2">
      <c r="A22" s="16">
        <v>2</v>
      </c>
      <c r="B22" s="16" t="s">
        <v>222</v>
      </c>
      <c r="C22" s="16">
        <v>3122</v>
      </c>
      <c r="D22" s="16">
        <v>6121</v>
      </c>
      <c r="E22" s="16">
        <v>61</v>
      </c>
      <c r="F22" s="16">
        <v>10</v>
      </c>
      <c r="G22" s="17">
        <v>60001101150</v>
      </c>
      <c r="H22" s="18" t="s">
        <v>64</v>
      </c>
      <c r="I22" s="199" t="s">
        <v>415</v>
      </c>
      <c r="J22" s="16"/>
      <c r="K22" s="16" t="s">
        <v>226</v>
      </c>
      <c r="L22" s="51">
        <v>40000</v>
      </c>
      <c r="M22" s="41">
        <v>2021</v>
      </c>
      <c r="N22" s="52">
        <v>480</v>
      </c>
      <c r="O22" s="50">
        <f t="shared" ref="O22" si="9">P22+Q22</f>
        <v>100</v>
      </c>
      <c r="P22" s="52">
        <v>0</v>
      </c>
      <c r="Q22" s="225">
        <v>100</v>
      </c>
      <c r="R22" s="51">
        <f t="shared" si="8"/>
        <v>39420</v>
      </c>
      <c r="S22" s="28" t="s">
        <v>18</v>
      </c>
      <c r="T22" s="10" t="s">
        <v>20</v>
      </c>
    </row>
    <row r="23" spans="1:20" ht="54.75" customHeight="1" x14ac:dyDescent="0.2">
      <c r="A23" s="16">
        <v>3</v>
      </c>
      <c r="B23" s="16" t="s">
        <v>48</v>
      </c>
      <c r="C23" s="16">
        <v>3122</v>
      </c>
      <c r="D23" s="16">
        <v>6121</v>
      </c>
      <c r="E23" s="16">
        <v>61</v>
      </c>
      <c r="F23" s="16">
        <v>10</v>
      </c>
      <c r="G23" s="17">
        <v>60001101165</v>
      </c>
      <c r="H23" s="18" t="s">
        <v>65</v>
      </c>
      <c r="I23" s="198" t="s">
        <v>242</v>
      </c>
      <c r="J23" s="16" t="s">
        <v>234</v>
      </c>
      <c r="K23" s="16" t="s">
        <v>226</v>
      </c>
      <c r="L23" s="51">
        <v>110000</v>
      </c>
      <c r="M23" s="41" t="s">
        <v>312</v>
      </c>
      <c r="N23" s="52">
        <v>70</v>
      </c>
      <c r="O23" s="50">
        <f>P23+Q23</f>
        <v>2336</v>
      </c>
      <c r="P23" s="52">
        <v>0</v>
      </c>
      <c r="Q23" s="225">
        <v>2336</v>
      </c>
      <c r="R23" s="51">
        <f t="shared" si="8"/>
        <v>107594</v>
      </c>
      <c r="S23" s="28"/>
    </row>
    <row r="24" spans="1:20" ht="31.5" x14ac:dyDescent="0.2">
      <c r="A24" s="16">
        <v>4</v>
      </c>
      <c r="B24" s="16" t="s">
        <v>222</v>
      </c>
      <c r="C24" s="16" t="s">
        <v>34</v>
      </c>
      <c r="D24" s="16">
        <v>6121</v>
      </c>
      <c r="E24" s="16">
        <v>61</v>
      </c>
      <c r="F24" s="16">
        <v>10</v>
      </c>
      <c r="G24" s="17">
        <v>60001101226</v>
      </c>
      <c r="H24" s="18" t="s">
        <v>67</v>
      </c>
      <c r="I24" s="198" t="s">
        <v>243</v>
      </c>
      <c r="J24" s="16"/>
      <c r="K24" s="16" t="s">
        <v>226</v>
      </c>
      <c r="L24" s="51">
        <v>31555</v>
      </c>
      <c r="M24" s="41" t="s">
        <v>312</v>
      </c>
      <c r="N24" s="52">
        <v>124</v>
      </c>
      <c r="O24" s="50">
        <f>P24+Q24</f>
        <v>771</v>
      </c>
      <c r="P24" s="52">
        <v>0</v>
      </c>
      <c r="Q24" s="225">
        <v>771</v>
      </c>
      <c r="R24" s="51">
        <f t="shared" si="8"/>
        <v>30660</v>
      </c>
      <c r="S24" s="28"/>
    </row>
    <row r="25" spans="1:20" ht="31.5" x14ac:dyDescent="0.2">
      <c r="A25" s="16">
        <v>5</v>
      </c>
      <c r="B25" s="16" t="s">
        <v>222</v>
      </c>
      <c r="C25" s="16">
        <v>3122</v>
      </c>
      <c r="D25" s="16">
        <v>6121</v>
      </c>
      <c r="E25" s="16">
        <v>61</v>
      </c>
      <c r="F25" s="16">
        <v>10</v>
      </c>
      <c r="G25" s="17">
        <v>60001101279</v>
      </c>
      <c r="H25" s="18" t="s">
        <v>416</v>
      </c>
      <c r="I25" s="199" t="s">
        <v>244</v>
      </c>
      <c r="J25" s="16"/>
      <c r="K25" s="16" t="s">
        <v>226</v>
      </c>
      <c r="L25" s="51">
        <v>3000</v>
      </c>
      <c r="M25" s="41" t="s">
        <v>312</v>
      </c>
      <c r="N25" s="52">
        <v>250</v>
      </c>
      <c r="O25" s="50">
        <f t="shared" ref="O25:O27" si="10">P25+Q25</f>
        <v>578</v>
      </c>
      <c r="P25" s="52">
        <v>0</v>
      </c>
      <c r="Q25" s="225">
        <v>578</v>
      </c>
      <c r="R25" s="51">
        <f t="shared" si="8"/>
        <v>2172</v>
      </c>
      <c r="S25" s="28" t="s">
        <v>18</v>
      </c>
      <c r="T25" s="10" t="s">
        <v>20</v>
      </c>
    </row>
    <row r="26" spans="1:20" s="191" customFormat="1" ht="31.5" x14ac:dyDescent="0.2">
      <c r="A26" s="16">
        <v>6</v>
      </c>
      <c r="B26" s="16"/>
      <c r="C26" s="16">
        <v>3127</v>
      </c>
      <c r="D26" s="16">
        <v>6121</v>
      </c>
      <c r="E26" s="16">
        <v>61</v>
      </c>
      <c r="F26" s="16">
        <v>10</v>
      </c>
      <c r="G26" s="17">
        <v>60001101356</v>
      </c>
      <c r="H26" s="18" t="s">
        <v>73</v>
      </c>
      <c r="I26" s="199" t="s">
        <v>504</v>
      </c>
      <c r="J26" s="16"/>
      <c r="K26" s="16" t="s">
        <v>226</v>
      </c>
      <c r="L26" s="51">
        <v>16400</v>
      </c>
      <c r="M26" s="41">
        <v>2021</v>
      </c>
      <c r="N26" s="52">
        <v>6</v>
      </c>
      <c r="O26" s="50">
        <f t="shared" si="10"/>
        <v>482</v>
      </c>
      <c r="P26" s="52">
        <v>0</v>
      </c>
      <c r="Q26" s="225">
        <v>482</v>
      </c>
      <c r="R26" s="51">
        <f t="shared" si="8"/>
        <v>15912</v>
      </c>
      <c r="S26" s="190"/>
    </row>
    <row r="27" spans="1:20" ht="47.25" x14ac:dyDescent="0.2">
      <c r="A27" s="16">
        <v>7</v>
      </c>
      <c r="B27" s="16" t="s">
        <v>222</v>
      </c>
      <c r="C27" s="16">
        <v>3127</v>
      </c>
      <c r="D27" s="16">
        <v>6121</v>
      </c>
      <c r="E27" s="16">
        <v>61</v>
      </c>
      <c r="F27" s="16">
        <v>10</v>
      </c>
      <c r="G27" s="17">
        <v>60001101357</v>
      </c>
      <c r="H27" s="18" t="s">
        <v>74</v>
      </c>
      <c r="I27" s="199" t="s">
        <v>250</v>
      </c>
      <c r="J27" s="16"/>
      <c r="K27" s="16" t="s">
        <v>226</v>
      </c>
      <c r="L27" s="51">
        <v>5796</v>
      </c>
      <c r="M27" s="41">
        <v>2021</v>
      </c>
      <c r="N27" s="52">
        <v>150</v>
      </c>
      <c r="O27" s="50">
        <f t="shared" si="10"/>
        <v>47</v>
      </c>
      <c r="P27" s="52"/>
      <c r="Q27" s="225">
        <v>47</v>
      </c>
      <c r="R27" s="51">
        <f t="shared" si="8"/>
        <v>5599</v>
      </c>
      <c r="S27" s="28"/>
    </row>
    <row r="28" spans="1:20" ht="55.5" customHeight="1" x14ac:dyDescent="0.2">
      <c r="A28" s="16">
        <v>8</v>
      </c>
      <c r="B28" s="16" t="s">
        <v>222</v>
      </c>
      <c r="C28" s="16">
        <v>3127</v>
      </c>
      <c r="D28" s="16">
        <v>6121</v>
      </c>
      <c r="E28" s="16">
        <v>61</v>
      </c>
      <c r="F28" s="16">
        <v>10</v>
      </c>
      <c r="G28" s="17">
        <v>60001101358</v>
      </c>
      <c r="H28" s="234" t="s">
        <v>75</v>
      </c>
      <c r="I28" s="68" t="s">
        <v>251</v>
      </c>
      <c r="J28" s="16"/>
      <c r="K28" s="16" t="s">
        <v>226</v>
      </c>
      <c r="L28" s="51">
        <v>20829</v>
      </c>
      <c r="M28" s="41">
        <v>2021</v>
      </c>
      <c r="N28" s="52">
        <v>79</v>
      </c>
      <c r="O28" s="50">
        <f>P28+Q28</f>
        <v>500</v>
      </c>
      <c r="P28" s="52">
        <v>0</v>
      </c>
      <c r="Q28" s="225">
        <v>500</v>
      </c>
      <c r="R28" s="51">
        <f t="shared" ref="R28:R33" si="11">L28-N28-O28</f>
        <v>20250</v>
      </c>
      <c r="S28" s="28"/>
    </row>
    <row r="29" spans="1:20" ht="91.5" customHeight="1" x14ac:dyDescent="0.2">
      <c r="A29" s="16">
        <v>9</v>
      </c>
      <c r="B29" s="16" t="s">
        <v>222</v>
      </c>
      <c r="C29" s="16">
        <v>3127</v>
      </c>
      <c r="D29" s="16">
        <v>6121</v>
      </c>
      <c r="E29" s="16">
        <v>61</v>
      </c>
      <c r="F29" s="16">
        <v>10</v>
      </c>
      <c r="G29" s="17">
        <v>60001101360</v>
      </c>
      <c r="H29" s="234" t="s">
        <v>76</v>
      </c>
      <c r="I29" s="198" t="s">
        <v>252</v>
      </c>
      <c r="J29" s="16"/>
      <c r="K29" s="16" t="s">
        <v>226</v>
      </c>
      <c r="L29" s="51">
        <v>5000</v>
      </c>
      <c r="M29" s="41">
        <v>2021</v>
      </c>
      <c r="N29" s="52">
        <v>0</v>
      </c>
      <c r="O29" s="50">
        <f>P29+Q29</f>
        <v>300</v>
      </c>
      <c r="P29" s="52">
        <v>0</v>
      </c>
      <c r="Q29" s="225">
        <v>300</v>
      </c>
      <c r="R29" s="51">
        <f t="shared" si="11"/>
        <v>4700</v>
      </c>
      <c r="S29" s="28"/>
    </row>
    <row r="30" spans="1:20" ht="45" customHeight="1" x14ac:dyDescent="0.2">
      <c r="A30" s="16">
        <v>10</v>
      </c>
      <c r="B30" s="16" t="s">
        <v>222</v>
      </c>
      <c r="C30" s="16">
        <v>3127</v>
      </c>
      <c r="D30" s="16">
        <v>6121</v>
      </c>
      <c r="E30" s="16">
        <v>61</v>
      </c>
      <c r="F30" s="16">
        <v>10</v>
      </c>
      <c r="G30" s="17">
        <v>60001101361</v>
      </c>
      <c r="H30" s="234" t="s">
        <v>77</v>
      </c>
      <c r="I30" s="199" t="s">
        <v>253</v>
      </c>
      <c r="J30" s="16"/>
      <c r="K30" s="16" t="s">
        <v>226</v>
      </c>
      <c r="L30" s="51">
        <v>4000</v>
      </c>
      <c r="M30" s="41">
        <v>2021</v>
      </c>
      <c r="N30" s="52">
        <v>0</v>
      </c>
      <c r="O30" s="50">
        <f t="shared" ref="O30" si="12">P30+Q30</f>
        <v>500</v>
      </c>
      <c r="P30" s="52">
        <v>0</v>
      </c>
      <c r="Q30" s="225">
        <v>500</v>
      </c>
      <c r="R30" s="51">
        <f t="shared" si="11"/>
        <v>3500</v>
      </c>
      <c r="S30" s="28" t="s">
        <v>18</v>
      </c>
      <c r="T30" s="10" t="s">
        <v>20</v>
      </c>
    </row>
    <row r="31" spans="1:20" ht="70.5" customHeight="1" x14ac:dyDescent="0.2">
      <c r="A31" s="16">
        <v>11</v>
      </c>
      <c r="B31" s="16" t="s">
        <v>32</v>
      </c>
      <c r="C31" s="16">
        <v>3114</v>
      </c>
      <c r="D31" s="16">
        <v>6121</v>
      </c>
      <c r="E31" s="16">
        <v>61</v>
      </c>
      <c r="F31" s="16">
        <v>10</v>
      </c>
      <c r="G31" s="17">
        <v>60001101362</v>
      </c>
      <c r="H31" s="234" t="s">
        <v>78</v>
      </c>
      <c r="I31" s="198" t="s">
        <v>254</v>
      </c>
      <c r="J31" s="16" t="s">
        <v>234</v>
      </c>
      <c r="K31" s="16" t="s">
        <v>226</v>
      </c>
      <c r="L31" s="51">
        <v>15000</v>
      </c>
      <c r="M31" s="41" t="s">
        <v>312</v>
      </c>
      <c r="N31" s="52">
        <v>0</v>
      </c>
      <c r="O31" s="50">
        <f>P31+Q31</f>
        <v>500</v>
      </c>
      <c r="P31" s="52">
        <v>0</v>
      </c>
      <c r="Q31" s="225">
        <v>500</v>
      </c>
      <c r="R31" s="51">
        <f t="shared" si="11"/>
        <v>14500</v>
      </c>
      <c r="S31" s="28"/>
    </row>
    <row r="32" spans="1:20" ht="70.5" customHeight="1" x14ac:dyDescent="0.2">
      <c r="A32" s="16">
        <v>12</v>
      </c>
      <c r="B32" s="16" t="s">
        <v>32</v>
      </c>
      <c r="C32" s="16">
        <v>3122</v>
      </c>
      <c r="D32" s="16">
        <v>6121</v>
      </c>
      <c r="E32" s="16">
        <v>61</v>
      </c>
      <c r="F32" s="16">
        <v>10</v>
      </c>
      <c r="G32" s="17">
        <v>60001101370</v>
      </c>
      <c r="H32" s="234" t="s">
        <v>82</v>
      </c>
      <c r="I32" s="198" t="s">
        <v>258</v>
      </c>
      <c r="J32" s="16"/>
      <c r="K32" s="16" t="s">
        <v>226</v>
      </c>
      <c r="L32" s="51">
        <v>3438</v>
      </c>
      <c r="M32" s="41">
        <v>2021</v>
      </c>
      <c r="N32" s="52">
        <v>149</v>
      </c>
      <c r="O32" s="50">
        <f t="shared" ref="O32:O33" si="13">P32+Q32</f>
        <v>20</v>
      </c>
      <c r="P32" s="52">
        <v>0</v>
      </c>
      <c r="Q32" s="225">
        <v>20</v>
      </c>
      <c r="R32" s="51">
        <f t="shared" si="11"/>
        <v>3269</v>
      </c>
      <c r="S32" s="28"/>
    </row>
    <row r="33" spans="1:21" ht="70.5" customHeight="1" x14ac:dyDescent="0.2">
      <c r="A33" s="16">
        <v>13</v>
      </c>
      <c r="B33" s="16" t="s">
        <v>48</v>
      </c>
      <c r="C33" s="16">
        <v>3124</v>
      </c>
      <c r="D33" s="16">
        <v>6121</v>
      </c>
      <c r="E33" s="16">
        <v>61</v>
      </c>
      <c r="F33" s="16">
        <v>10</v>
      </c>
      <c r="G33" s="17">
        <v>60001101388</v>
      </c>
      <c r="H33" s="234" t="s">
        <v>97</v>
      </c>
      <c r="I33" s="198" t="s">
        <v>473</v>
      </c>
      <c r="J33" s="16"/>
      <c r="K33" s="16" t="s">
        <v>226</v>
      </c>
      <c r="L33" s="51">
        <v>2484</v>
      </c>
      <c r="M33" s="41">
        <v>2021</v>
      </c>
      <c r="N33" s="52">
        <v>0</v>
      </c>
      <c r="O33" s="50">
        <f t="shared" si="13"/>
        <v>84</v>
      </c>
      <c r="P33" s="52"/>
      <c r="Q33" s="225">
        <v>84</v>
      </c>
      <c r="R33" s="51">
        <f t="shared" si="11"/>
        <v>2400</v>
      </c>
      <c r="S33" s="28"/>
    </row>
    <row r="34" spans="1:21" ht="45" customHeight="1" x14ac:dyDescent="0.2">
      <c r="A34" s="16">
        <v>14</v>
      </c>
      <c r="B34" s="16" t="s">
        <v>48</v>
      </c>
      <c r="C34" s="16">
        <v>3114</v>
      </c>
      <c r="D34" s="16">
        <v>5169</v>
      </c>
      <c r="E34" s="16">
        <v>51</v>
      </c>
      <c r="F34" s="16">
        <v>10</v>
      </c>
      <c r="G34" s="17">
        <v>60001101390</v>
      </c>
      <c r="H34" s="18" t="s">
        <v>98</v>
      </c>
      <c r="I34" s="198" t="s">
        <v>278</v>
      </c>
      <c r="J34" s="16" t="s">
        <v>351</v>
      </c>
      <c r="K34" s="16" t="s">
        <v>226</v>
      </c>
      <c r="L34" s="51">
        <v>13003</v>
      </c>
      <c r="M34" s="41">
        <v>2021</v>
      </c>
      <c r="N34" s="52">
        <v>103</v>
      </c>
      <c r="O34" s="50">
        <f>P34+Q34</f>
        <v>500</v>
      </c>
      <c r="P34" s="52">
        <v>0</v>
      </c>
      <c r="Q34" s="225">
        <v>500</v>
      </c>
      <c r="R34" s="51">
        <f>L34-N34-O34</f>
        <v>12400</v>
      </c>
      <c r="S34" s="28"/>
    </row>
    <row r="35" spans="1:21" s="39" customFormat="1" ht="87" customHeight="1" x14ac:dyDescent="0.2">
      <c r="A35" s="16">
        <v>15</v>
      </c>
      <c r="B35" s="16" t="s">
        <v>60</v>
      </c>
      <c r="C35" s="16">
        <v>3114</v>
      </c>
      <c r="D35" s="16">
        <v>6121</v>
      </c>
      <c r="E35" s="16">
        <v>61</v>
      </c>
      <c r="F35" s="16">
        <v>10</v>
      </c>
      <c r="G35" s="38">
        <v>60001101393</v>
      </c>
      <c r="H35" s="18" t="s">
        <v>100</v>
      </c>
      <c r="I35" s="261" t="s">
        <v>505</v>
      </c>
      <c r="J35" s="16"/>
      <c r="K35" s="16" t="s">
        <v>226</v>
      </c>
      <c r="L35" s="51">
        <v>5000</v>
      </c>
      <c r="M35" s="41">
        <v>2021</v>
      </c>
      <c r="N35" s="52">
        <v>0</v>
      </c>
      <c r="O35" s="50">
        <f>P35+Q35</f>
        <v>800</v>
      </c>
      <c r="P35" s="52">
        <v>0</v>
      </c>
      <c r="Q35" s="225">
        <v>800</v>
      </c>
      <c r="R35" s="51">
        <f t="shared" ref="R35:R37" si="14">L35-N35-O35</f>
        <v>4200</v>
      </c>
      <c r="S35" s="28"/>
    </row>
    <row r="36" spans="1:21" s="39" customFormat="1" ht="87" customHeight="1" x14ac:dyDescent="0.2">
      <c r="A36" s="16">
        <v>16</v>
      </c>
      <c r="B36" s="16" t="s">
        <v>60</v>
      </c>
      <c r="C36" s="16">
        <v>3122</v>
      </c>
      <c r="D36" s="16">
        <v>6121</v>
      </c>
      <c r="E36" s="16">
        <v>61</v>
      </c>
      <c r="F36" s="16">
        <v>10</v>
      </c>
      <c r="G36" s="38">
        <v>60001101395</v>
      </c>
      <c r="H36" s="18" t="s">
        <v>102</v>
      </c>
      <c r="I36" s="198"/>
      <c r="J36" s="16"/>
      <c r="K36" s="16" t="s">
        <v>226</v>
      </c>
      <c r="L36" s="51">
        <v>19351</v>
      </c>
      <c r="M36" s="41">
        <v>2021</v>
      </c>
      <c r="N36" s="52">
        <v>365</v>
      </c>
      <c r="O36" s="50">
        <f t="shared" ref="O36:O37" si="15">P36+Q36</f>
        <v>272</v>
      </c>
      <c r="P36" s="52"/>
      <c r="Q36" s="225">
        <v>272</v>
      </c>
      <c r="R36" s="51">
        <f t="shared" si="14"/>
        <v>18714</v>
      </c>
      <c r="S36" s="28"/>
    </row>
    <row r="37" spans="1:21" s="39" customFormat="1" ht="87" customHeight="1" x14ac:dyDescent="0.2">
      <c r="A37" s="16">
        <v>17</v>
      </c>
      <c r="B37" s="16" t="s">
        <v>60</v>
      </c>
      <c r="C37" s="16">
        <v>3122</v>
      </c>
      <c r="D37" s="16">
        <v>6121</v>
      </c>
      <c r="E37" s="16">
        <v>61</v>
      </c>
      <c r="F37" s="16">
        <v>10</v>
      </c>
      <c r="G37" s="38">
        <v>60001101396</v>
      </c>
      <c r="H37" s="18" t="s">
        <v>103</v>
      </c>
      <c r="I37" s="198" t="s">
        <v>474</v>
      </c>
      <c r="J37" s="16"/>
      <c r="K37" s="16" t="s">
        <v>226</v>
      </c>
      <c r="L37" s="51">
        <v>38000</v>
      </c>
      <c r="M37" s="41">
        <v>2021</v>
      </c>
      <c r="N37" s="52">
        <v>398</v>
      </c>
      <c r="O37" s="50">
        <f t="shared" si="15"/>
        <v>1451</v>
      </c>
      <c r="P37" s="52"/>
      <c r="Q37" s="225">
        <v>1451</v>
      </c>
      <c r="R37" s="51">
        <f t="shared" si="14"/>
        <v>36151</v>
      </c>
      <c r="S37" s="28"/>
    </row>
    <row r="38" spans="1:21" ht="45" customHeight="1" x14ac:dyDescent="0.2">
      <c r="A38" s="16">
        <v>18</v>
      </c>
      <c r="B38" s="16" t="s">
        <v>60</v>
      </c>
      <c r="C38" s="16">
        <v>3122</v>
      </c>
      <c r="D38" s="16">
        <v>6121</v>
      </c>
      <c r="E38" s="16">
        <v>61</v>
      </c>
      <c r="F38" s="16">
        <v>10</v>
      </c>
      <c r="G38" s="17">
        <v>60001101399</v>
      </c>
      <c r="H38" s="18" t="s">
        <v>106</v>
      </c>
      <c r="I38" s="67" t="s">
        <v>271</v>
      </c>
      <c r="J38" s="16"/>
      <c r="K38" s="16" t="s">
        <v>226</v>
      </c>
      <c r="L38" s="51">
        <v>5895</v>
      </c>
      <c r="M38" s="41">
        <v>2021</v>
      </c>
      <c r="N38" s="52">
        <v>0</v>
      </c>
      <c r="O38" s="50">
        <f t="shared" ref="O38" si="16">P38+Q38</f>
        <v>500</v>
      </c>
      <c r="P38" s="52">
        <v>0</v>
      </c>
      <c r="Q38" s="225">
        <v>500</v>
      </c>
      <c r="R38" s="51">
        <f t="shared" ref="R38:R41" si="17">L38-N38-O38</f>
        <v>5395</v>
      </c>
      <c r="S38" s="28" t="s">
        <v>18</v>
      </c>
      <c r="T38" s="10" t="s">
        <v>20</v>
      </c>
    </row>
    <row r="39" spans="1:21" ht="45" customHeight="1" x14ac:dyDescent="0.2">
      <c r="A39" s="16">
        <v>19</v>
      </c>
      <c r="B39" s="16" t="s">
        <v>60</v>
      </c>
      <c r="C39" s="16">
        <v>3122</v>
      </c>
      <c r="D39" s="16">
        <v>6121</v>
      </c>
      <c r="E39" s="16">
        <v>61</v>
      </c>
      <c r="F39" s="16">
        <v>10</v>
      </c>
      <c r="G39" s="17">
        <v>60001101400</v>
      </c>
      <c r="H39" s="18" t="s">
        <v>107</v>
      </c>
      <c r="I39" s="198" t="s">
        <v>497</v>
      </c>
      <c r="J39" s="16"/>
      <c r="K39" s="16" t="s">
        <v>226</v>
      </c>
      <c r="L39" s="51">
        <v>57000</v>
      </c>
      <c r="M39" s="41" t="s">
        <v>312</v>
      </c>
      <c r="N39" s="52">
        <v>0</v>
      </c>
      <c r="O39" s="50">
        <f>P39+Q39</f>
        <v>1000</v>
      </c>
      <c r="P39" s="52">
        <v>0</v>
      </c>
      <c r="Q39" s="225">
        <v>1000</v>
      </c>
      <c r="R39" s="51">
        <f t="shared" si="17"/>
        <v>56000</v>
      </c>
      <c r="S39" s="28"/>
    </row>
    <row r="40" spans="1:21" ht="57" customHeight="1" x14ac:dyDescent="0.2">
      <c r="A40" s="16">
        <v>20</v>
      </c>
      <c r="B40" s="16" t="s">
        <v>32</v>
      </c>
      <c r="C40" s="16">
        <v>3121</v>
      </c>
      <c r="D40" s="16">
        <v>6121</v>
      </c>
      <c r="E40" s="16">
        <v>61</v>
      </c>
      <c r="F40" s="16">
        <v>10</v>
      </c>
      <c r="G40" s="17">
        <v>60001101402</v>
      </c>
      <c r="H40" s="18" t="s">
        <v>109</v>
      </c>
      <c r="I40" s="68" t="s">
        <v>273</v>
      </c>
      <c r="J40" s="16"/>
      <c r="K40" s="16" t="s">
        <v>226</v>
      </c>
      <c r="L40" s="51">
        <v>40000</v>
      </c>
      <c r="M40" s="41" t="s">
        <v>312</v>
      </c>
      <c r="N40" s="52">
        <v>87</v>
      </c>
      <c r="O40" s="50">
        <f>P40+Q40</f>
        <v>1000</v>
      </c>
      <c r="P40" s="52">
        <v>0</v>
      </c>
      <c r="Q40" s="225">
        <v>1000</v>
      </c>
      <c r="R40" s="51">
        <f t="shared" si="17"/>
        <v>38913</v>
      </c>
      <c r="S40" s="28"/>
    </row>
    <row r="41" spans="1:21" ht="45" customHeight="1" x14ac:dyDescent="0.2">
      <c r="A41" s="16">
        <v>21</v>
      </c>
      <c r="B41" s="16" t="s">
        <v>32</v>
      </c>
      <c r="C41" s="16">
        <v>3146</v>
      </c>
      <c r="D41" s="16">
        <v>6121</v>
      </c>
      <c r="E41" s="16">
        <v>61</v>
      </c>
      <c r="F41" s="16">
        <v>10</v>
      </c>
      <c r="G41" s="17">
        <v>60001101424</v>
      </c>
      <c r="H41" s="18" t="s">
        <v>59</v>
      </c>
      <c r="I41" s="199" t="s">
        <v>407</v>
      </c>
      <c r="J41" s="16"/>
      <c r="K41" s="16" t="s">
        <v>226</v>
      </c>
      <c r="L41" s="51">
        <v>4000</v>
      </c>
      <c r="M41" s="41">
        <v>2021</v>
      </c>
      <c r="N41" s="52">
        <v>0</v>
      </c>
      <c r="O41" s="50">
        <f>P41+Q41</f>
        <v>500</v>
      </c>
      <c r="P41" s="52">
        <v>0</v>
      </c>
      <c r="Q41" s="225">
        <v>500</v>
      </c>
      <c r="R41" s="51">
        <f t="shared" si="17"/>
        <v>3500</v>
      </c>
      <c r="S41" s="28" t="s">
        <v>18</v>
      </c>
      <c r="T41" s="10" t="s">
        <v>20</v>
      </c>
      <c r="U41" s="10" t="s">
        <v>405</v>
      </c>
    </row>
    <row r="42" spans="1:21" ht="45" customHeight="1" x14ac:dyDescent="0.2">
      <c r="A42" s="16">
        <v>22</v>
      </c>
      <c r="B42" s="16" t="s">
        <v>60</v>
      </c>
      <c r="C42" s="16"/>
      <c r="D42" s="16">
        <v>6121</v>
      </c>
      <c r="E42" s="16">
        <v>61</v>
      </c>
      <c r="F42" s="16">
        <v>10</v>
      </c>
      <c r="G42" s="17">
        <v>60001101442</v>
      </c>
      <c r="H42" s="18" t="s">
        <v>413</v>
      </c>
      <c r="I42" s="198" t="s">
        <v>506</v>
      </c>
      <c r="J42" s="16"/>
      <c r="K42" s="16" t="s">
        <v>226</v>
      </c>
      <c r="L42" s="51">
        <v>3000</v>
      </c>
      <c r="M42" s="41">
        <v>2021</v>
      </c>
      <c r="N42" s="52">
        <v>0</v>
      </c>
      <c r="O42" s="50">
        <f>P42+Q42</f>
        <v>500</v>
      </c>
      <c r="P42" s="52">
        <v>0</v>
      </c>
      <c r="Q42" s="225">
        <v>500</v>
      </c>
      <c r="R42" s="51">
        <f>L42-N42-O42</f>
        <v>2500</v>
      </c>
      <c r="S42" s="28"/>
    </row>
    <row r="43" spans="1:21" ht="45" customHeight="1" x14ac:dyDescent="0.2">
      <c r="A43" s="16">
        <v>23</v>
      </c>
      <c r="B43" s="16" t="s">
        <v>60</v>
      </c>
      <c r="C43" s="16">
        <v>3122</v>
      </c>
      <c r="D43" s="16">
        <v>6121</v>
      </c>
      <c r="E43" s="16">
        <v>61</v>
      </c>
      <c r="F43" s="16">
        <v>10</v>
      </c>
      <c r="G43" s="17">
        <v>60001100585</v>
      </c>
      <c r="H43" s="18" t="s">
        <v>61</v>
      </c>
      <c r="I43" s="198" t="s">
        <v>507</v>
      </c>
      <c r="J43" s="16" t="s">
        <v>51</v>
      </c>
      <c r="K43" s="16" t="s">
        <v>460</v>
      </c>
      <c r="L43" s="51">
        <v>10747</v>
      </c>
      <c r="M43" s="43">
        <v>2020</v>
      </c>
      <c r="N43" s="52">
        <v>405</v>
      </c>
      <c r="O43" s="50">
        <f t="shared" ref="O43" si="18">P43+Q43</f>
        <v>300</v>
      </c>
      <c r="P43" s="52">
        <v>0</v>
      </c>
      <c r="Q43" s="225">
        <v>300</v>
      </c>
      <c r="R43" s="51">
        <f>L43-N43-O43</f>
        <v>10042</v>
      </c>
      <c r="S43" s="28"/>
      <c r="T43" s="10" t="s">
        <v>20</v>
      </c>
    </row>
    <row r="44" spans="1:21" ht="45" hidden="1" customHeight="1" x14ac:dyDescent="0.2">
      <c r="A44" s="16"/>
      <c r="B44" s="16"/>
      <c r="C44" s="16"/>
      <c r="D44" s="16"/>
      <c r="E44" s="16"/>
      <c r="F44" s="16"/>
      <c r="G44" s="17"/>
      <c r="H44" s="40"/>
      <c r="I44" s="60"/>
      <c r="J44" s="16"/>
      <c r="K44" s="16"/>
      <c r="L44" s="51"/>
      <c r="M44" s="41"/>
      <c r="N44" s="52"/>
      <c r="O44" s="50"/>
      <c r="P44" s="52"/>
      <c r="Q44" s="50"/>
      <c r="R44" s="51"/>
      <c r="S44" s="28"/>
    </row>
    <row r="45" spans="1:21" ht="35.25" customHeight="1" x14ac:dyDescent="0.2">
      <c r="A45" s="276" t="s">
        <v>528</v>
      </c>
      <c r="B45" s="277"/>
      <c r="C45" s="277"/>
      <c r="D45" s="277"/>
      <c r="E45" s="277"/>
      <c r="F45" s="277"/>
      <c r="G45" s="277"/>
      <c r="H45" s="277"/>
      <c r="I45" s="278"/>
      <c r="J45" s="197"/>
      <c r="K45" s="197"/>
      <c r="L45" s="31">
        <f>+L15+L8+L20</f>
        <v>655209</v>
      </c>
      <c r="M45" s="54"/>
      <c r="N45" s="31">
        <f t="shared" ref="N45:Q45" si="19">+N15+N8+N20</f>
        <v>66478</v>
      </c>
      <c r="O45" s="31">
        <f>+O15+O8+O20</f>
        <v>135941</v>
      </c>
      <c r="P45" s="31">
        <f t="shared" si="19"/>
        <v>0</v>
      </c>
      <c r="Q45" s="31">
        <f t="shared" si="19"/>
        <v>135941</v>
      </c>
      <c r="R45" s="211"/>
      <c r="S45" s="27"/>
    </row>
    <row r="46" spans="1:21" s="6" customFormat="1" x14ac:dyDescent="0.2">
      <c r="A46" s="5"/>
      <c r="B46" s="5"/>
      <c r="C46" s="5"/>
      <c r="D46" s="5"/>
      <c r="E46" s="5"/>
      <c r="F46" s="5"/>
      <c r="G46" s="5"/>
      <c r="H46" s="22"/>
      <c r="I46" s="5"/>
      <c r="J46" s="23"/>
      <c r="K46" s="19"/>
      <c r="L46" s="20"/>
      <c r="M46" s="58"/>
      <c r="N46" s="21"/>
      <c r="S46" s="15"/>
      <c r="T46" s="10"/>
    </row>
    <row r="47" spans="1:21" s="6" customFormat="1" x14ac:dyDescent="0.2">
      <c r="A47" s="5"/>
      <c r="B47" s="5"/>
      <c r="C47" s="5"/>
      <c r="D47" s="5"/>
      <c r="E47" s="5"/>
      <c r="F47" s="5"/>
      <c r="G47" s="5"/>
      <c r="H47" s="5"/>
      <c r="I47" s="5"/>
      <c r="J47" s="24"/>
      <c r="K47" s="25"/>
      <c r="L47" s="26"/>
      <c r="M47" s="59"/>
      <c r="S47" s="15"/>
      <c r="T47" s="10"/>
    </row>
    <row r="48" spans="1:21" s="6" customFormat="1" x14ac:dyDescent="0.2">
      <c r="A48" s="5"/>
      <c r="B48" s="5"/>
      <c r="C48" s="5"/>
      <c r="D48" s="5"/>
      <c r="E48" s="5"/>
      <c r="F48" s="5"/>
      <c r="G48" s="5"/>
      <c r="H48" s="5"/>
      <c r="I48" s="5"/>
      <c r="J48" s="24"/>
      <c r="K48" s="25"/>
      <c r="L48" s="26"/>
      <c r="M48" s="59"/>
      <c r="S48" s="15"/>
      <c r="T48" s="10"/>
    </row>
    <row r="49" spans="1:21" s="6" customFormat="1" x14ac:dyDescent="0.2">
      <c r="A49" s="5"/>
      <c r="B49" s="5"/>
      <c r="C49" s="5"/>
      <c r="D49" s="5"/>
      <c r="E49" s="5"/>
      <c r="F49" s="5"/>
      <c r="G49" s="5"/>
      <c r="H49" s="5"/>
      <c r="I49" s="5"/>
      <c r="J49" s="10"/>
      <c r="K49" s="25"/>
      <c r="L49" s="26"/>
      <c r="M49" s="59"/>
      <c r="S49" s="15"/>
      <c r="T49" s="10"/>
    </row>
    <row r="50" spans="1:21" s="6" customFormat="1" ht="27" x14ac:dyDescent="0.35">
      <c r="A50" s="5"/>
      <c r="B50" s="5"/>
      <c r="C50" s="5"/>
      <c r="D50" s="5"/>
      <c r="E50" s="5"/>
      <c r="F50" s="5"/>
      <c r="G50" s="5"/>
      <c r="H50" s="134" t="s">
        <v>404</v>
      </c>
      <c r="I50" s="5"/>
      <c r="J50" s="10"/>
      <c r="K50" s="25"/>
      <c r="L50" s="26"/>
      <c r="M50" s="59"/>
      <c r="S50" s="15"/>
      <c r="T50" s="10"/>
    </row>
    <row r="51" spans="1:21" ht="45" customHeight="1" x14ac:dyDescent="0.2">
      <c r="A51" s="16">
        <v>1</v>
      </c>
      <c r="B51" s="16" t="s">
        <v>222</v>
      </c>
      <c r="C51" s="16">
        <v>3127</v>
      </c>
      <c r="D51" s="16">
        <v>6121</v>
      </c>
      <c r="E51" s="16">
        <v>61</v>
      </c>
      <c r="F51" s="16">
        <v>10</v>
      </c>
      <c r="G51" s="17">
        <v>60001100358</v>
      </c>
      <c r="H51" s="40" t="s">
        <v>281</v>
      </c>
      <c r="I51" s="133" t="s">
        <v>402</v>
      </c>
      <c r="J51" s="16" t="s">
        <v>51</v>
      </c>
      <c r="K51" s="16" t="s">
        <v>52</v>
      </c>
      <c r="L51" s="51">
        <v>25000</v>
      </c>
      <c r="M51" s="76"/>
      <c r="N51" s="52">
        <v>827</v>
      </c>
      <c r="O51" s="50">
        <f>P51+Q51</f>
        <v>0</v>
      </c>
      <c r="P51" s="52">
        <v>0</v>
      </c>
      <c r="Q51" s="72"/>
      <c r="R51" s="51">
        <f>L51-N51-O51</f>
        <v>24173</v>
      </c>
      <c r="S51" s="28"/>
      <c r="T51" s="10" t="s">
        <v>20</v>
      </c>
    </row>
    <row r="52" spans="1:21" ht="45" customHeight="1" x14ac:dyDescent="0.2">
      <c r="A52" s="16">
        <v>3</v>
      </c>
      <c r="B52" s="16" t="s">
        <v>222</v>
      </c>
      <c r="C52" s="16">
        <v>3127</v>
      </c>
      <c r="D52" s="16">
        <v>6121</v>
      </c>
      <c r="E52" s="16">
        <v>61</v>
      </c>
      <c r="F52" s="16">
        <v>10</v>
      </c>
      <c r="G52" s="17">
        <v>60001100709</v>
      </c>
      <c r="H52" s="40" t="s">
        <v>280</v>
      </c>
      <c r="I52" s="29" t="s">
        <v>401</v>
      </c>
      <c r="J52" s="16" t="s">
        <v>51</v>
      </c>
      <c r="K52" s="16" t="s">
        <v>52</v>
      </c>
      <c r="L52" s="51">
        <v>17000</v>
      </c>
      <c r="M52" s="43" t="s">
        <v>312</v>
      </c>
      <c r="N52" s="52">
        <v>143</v>
      </c>
      <c r="O52" s="50">
        <f t="shared" ref="O52" si="20">P52+Q52</f>
        <v>100</v>
      </c>
      <c r="P52" s="52">
        <v>0</v>
      </c>
      <c r="Q52" s="50">
        <v>100</v>
      </c>
      <c r="R52" s="51">
        <f>L52-N52-O52</f>
        <v>16757</v>
      </c>
      <c r="S52" s="28"/>
      <c r="T52" s="10" t="s">
        <v>20</v>
      </c>
    </row>
    <row r="53" spans="1:21" ht="45" customHeight="1" x14ac:dyDescent="0.2">
      <c r="A53" s="16">
        <v>2</v>
      </c>
      <c r="B53" s="16" t="s">
        <v>32</v>
      </c>
      <c r="C53" s="16">
        <v>3111</v>
      </c>
      <c r="D53" s="16">
        <v>6121</v>
      </c>
      <c r="E53" s="16">
        <v>61</v>
      </c>
      <c r="F53" s="16">
        <v>10</v>
      </c>
      <c r="G53" s="17">
        <v>60001101126</v>
      </c>
      <c r="H53" s="138" t="s">
        <v>33</v>
      </c>
      <c r="I53" s="29" t="s">
        <v>417</v>
      </c>
      <c r="J53" s="16" t="s">
        <v>51</v>
      </c>
      <c r="K53" s="16" t="s">
        <v>52</v>
      </c>
      <c r="L53" s="51">
        <v>15537</v>
      </c>
      <c r="M53" s="136">
        <v>2020</v>
      </c>
      <c r="N53" s="52">
        <v>537</v>
      </c>
      <c r="O53" s="50">
        <f t="shared" ref="O53" si="21">P53+Q53</f>
        <v>15000</v>
      </c>
      <c r="P53" s="52">
        <v>0</v>
      </c>
      <c r="Q53" s="135">
        <v>15000</v>
      </c>
      <c r="R53" s="51">
        <f>L53-N53-O53</f>
        <v>0</v>
      </c>
      <c r="S53" s="28"/>
      <c r="T53" s="10" t="s">
        <v>20</v>
      </c>
    </row>
    <row r="54" spans="1:21" s="36" customFormat="1" ht="20.25" x14ac:dyDescent="0.3">
      <c r="A54" s="44" t="s">
        <v>29</v>
      </c>
      <c r="B54" s="45"/>
      <c r="C54" s="45"/>
      <c r="D54" s="45"/>
      <c r="E54" s="45"/>
      <c r="F54" s="45"/>
      <c r="G54" s="45"/>
      <c r="H54" s="45"/>
      <c r="I54" s="46"/>
      <c r="J54" s="45"/>
      <c r="K54" s="45"/>
      <c r="L54" s="34">
        <f>SUM(L43:L44)</f>
        <v>10747</v>
      </c>
      <c r="M54" s="53"/>
      <c r="N54" s="34">
        <f>SUM(N43:N44)</f>
        <v>405</v>
      </c>
      <c r="O54" s="34">
        <f>SUM(O43:O44)</f>
        <v>300</v>
      </c>
      <c r="P54" s="34">
        <f>SUM(P43:P44)</f>
        <v>0</v>
      </c>
      <c r="Q54" s="34">
        <f>SUM(Q43:Q44)</f>
        <v>300</v>
      </c>
      <c r="R54" s="34">
        <f>SUM(R43:R44)</f>
        <v>10042</v>
      </c>
      <c r="S54" s="35"/>
    </row>
    <row r="55" spans="1:21" ht="54.75" customHeight="1" x14ac:dyDescent="0.2">
      <c r="A55" s="16">
        <v>2</v>
      </c>
      <c r="B55" s="16" t="s">
        <v>32</v>
      </c>
      <c r="C55" s="16" t="s">
        <v>34</v>
      </c>
      <c r="D55" s="16">
        <v>6121</v>
      </c>
      <c r="E55" s="16">
        <v>61</v>
      </c>
      <c r="F55" s="16">
        <v>10</v>
      </c>
      <c r="G55" s="17">
        <v>60001101142</v>
      </c>
      <c r="H55" s="40" t="s">
        <v>35</v>
      </c>
      <c r="I55" s="29" t="s">
        <v>36</v>
      </c>
      <c r="J55" s="16" t="s">
        <v>53</v>
      </c>
      <c r="K55" s="16" t="s">
        <v>54</v>
      </c>
      <c r="L55" s="51">
        <v>10000</v>
      </c>
      <c r="M55" s="41">
        <v>2020</v>
      </c>
      <c r="N55" s="52">
        <v>267</v>
      </c>
      <c r="O55" s="50">
        <f t="shared" ref="O55" si="22">P55+Q55</f>
        <v>9733</v>
      </c>
      <c r="P55" s="52">
        <v>0</v>
      </c>
      <c r="Q55" s="50">
        <v>9733</v>
      </c>
      <c r="R55" s="51">
        <f t="shared" ref="R55:R94" si="23">L55-N55-O55</f>
        <v>0</v>
      </c>
      <c r="S55" s="28" t="s">
        <v>18</v>
      </c>
      <c r="T55" s="10" t="s">
        <v>20</v>
      </c>
    </row>
    <row r="56" spans="1:21" ht="72.75" customHeight="1" x14ac:dyDescent="0.2">
      <c r="A56" s="16">
        <v>3</v>
      </c>
      <c r="B56" s="16" t="s">
        <v>37</v>
      </c>
      <c r="C56" s="16">
        <v>3122</v>
      </c>
      <c r="D56" s="16">
        <v>6121</v>
      </c>
      <c r="E56" s="16">
        <v>61</v>
      </c>
      <c r="F56" s="16">
        <v>10</v>
      </c>
      <c r="G56" s="17">
        <v>60001101147</v>
      </c>
      <c r="H56" s="140" t="s">
        <v>38</v>
      </c>
      <c r="I56" s="60" t="s">
        <v>39</v>
      </c>
      <c r="J56" s="16" t="s">
        <v>51</v>
      </c>
      <c r="K56" s="16" t="s">
        <v>54</v>
      </c>
      <c r="L56" s="51">
        <v>19150</v>
      </c>
      <c r="M56" s="43" t="s">
        <v>55</v>
      </c>
      <c r="N56" s="52">
        <v>1150</v>
      </c>
      <c r="O56" s="50">
        <f>P56+Q56</f>
        <v>9000</v>
      </c>
      <c r="P56" s="52">
        <v>0</v>
      </c>
      <c r="Q56" s="50">
        <v>9000</v>
      </c>
      <c r="R56" s="51">
        <f t="shared" si="23"/>
        <v>9000</v>
      </c>
      <c r="S56" s="28"/>
      <c r="U56" s="137" t="s">
        <v>412</v>
      </c>
    </row>
    <row r="57" spans="1:21" ht="85.5" customHeight="1" x14ac:dyDescent="0.2">
      <c r="A57" s="16">
        <v>4</v>
      </c>
      <c r="B57" s="16" t="s">
        <v>37</v>
      </c>
      <c r="C57" s="16">
        <v>3122</v>
      </c>
      <c r="D57" s="16">
        <v>6121</v>
      </c>
      <c r="E57" s="16">
        <v>61</v>
      </c>
      <c r="F57" s="16">
        <v>10</v>
      </c>
      <c r="G57" s="17">
        <v>60001101149</v>
      </c>
      <c r="H57" s="40" t="s">
        <v>403</v>
      </c>
      <c r="I57" s="29" t="s">
        <v>40</v>
      </c>
      <c r="J57" s="16" t="s">
        <v>51</v>
      </c>
      <c r="K57" s="16" t="s">
        <v>54</v>
      </c>
      <c r="L57" s="51">
        <v>14257</v>
      </c>
      <c r="M57" s="41">
        <v>2020</v>
      </c>
      <c r="N57" s="52">
        <v>345</v>
      </c>
      <c r="O57" s="50">
        <f t="shared" ref="O57" si="24">P57+Q57</f>
        <v>13912</v>
      </c>
      <c r="P57" s="52">
        <v>0</v>
      </c>
      <c r="Q57" s="50">
        <v>13912</v>
      </c>
      <c r="R57" s="51">
        <f t="shared" si="23"/>
        <v>0</v>
      </c>
      <c r="S57" s="28" t="s">
        <v>18</v>
      </c>
      <c r="T57" s="10" t="s">
        <v>20</v>
      </c>
    </row>
    <row r="58" spans="1:21" ht="78" customHeight="1" x14ac:dyDescent="0.2">
      <c r="A58" s="16">
        <v>5</v>
      </c>
      <c r="B58" s="16" t="s">
        <v>32</v>
      </c>
      <c r="C58" s="16">
        <v>3122</v>
      </c>
      <c r="D58" s="16">
        <v>6121</v>
      </c>
      <c r="E58" s="16">
        <v>61</v>
      </c>
      <c r="F58" s="16">
        <v>10</v>
      </c>
      <c r="G58" s="17">
        <v>60001101164</v>
      </c>
      <c r="H58" s="140" t="s">
        <v>41</v>
      </c>
      <c r="I58" s="60" t="s">
        <v>42</v>
      </c>
      <c r="J58" s="16" t="s">
        <v>51</v>
      </c>
      <c r="K58" s="16" t="s">
        <v>54</v>
      </c>
      <c r="L58" s="51">
        <v>49000</v>
      </c>
      <c r="M58" s="41" t="s">
        <v>55</v>
      </c>
      <c r="N58" s="52">
        <v>933</v>
      </c>
      <c r="O58" s="50">
        <f>P58+Q58</f>
        <v>18000</v>
      </c>
      <c r="P58" s="52">
        <v>0</v>
      </c>
      <c r="Q58" s="50">
        <v>18000</v>
      </c>
      <c r="R58" s="51">
        <f t="shared" si="23"/>
        <v>30067</v>
      </c>
      <c r="S58" s="28"/>
      <c r="U58" s="137" t="s">
        <v>412</v>
      </c>
    </row>
    <row r="59" spans="1:21" ht="45" customHeight="1" x14ac:dyDescent="0.2">
      <c r="A59" s="16">
        <v>6</v>
      </c>
      <c r="B59" s="16" t="s">
        <v>32</v>
      </c>
      <c r="C59" s="16" t="s">
        <v>34</v>
      </c>
      <c r="D59" s="16">
        <v>6121</v>
      </c>
      <c r="E59" s="16">
        <v>61</v>
      </c>
      <c r="F59" s="16">
        <v>10</v>
      </c>
      <c r="G59" s="17">
        <v>60001101212</v>
      </c>
      <c r="H59" s="40" t="s">
        <v>43</v>
      </c>
      <c r="I59" s="29" t="s">
        <v>418</v>
      </c>
      <c r="J59" s="16" t="s">
        <v>51</v>
      </c>
      <c r="K59" s="16" t="s">
        <v>54</v>
      </c>
      <c r="L59" s="51">
        <v>110000</v>
      </c>
      <c r="M59" s="41" t="s">
        <v>55</v>
      </c>
      <c r="N59" s="52">
        <v>2130</v>
      </c>
      <c r="O59" s="50">
        <f t="shared" ref="O59" si="25">P59+Q59</f>
        <v>20000</v>
      </c>
      <c r="P59" s="52">
        <v>0</v>
      </c>
      <c r="Q59" s="50">
        <v>20000</v>
      </c>
      <c r="R59" s="51">
        <f t="shared" si="23"/>
        <v>87870</v>
      </c>
      <c r="S59" s="28" t="s">
        <v>18</v>
      </c>
      <c r="T59" s="10" t="s">
        <v>20</v>
      </c>
    </row>
    <row r="60" spans="1:21" ht="45" x14ac:dyDescent="0.2">
      <c r="A60" s="16">
        <v>7</v>
      </c>
      <c r="B60" s="16" t="s">
        <v>32</v>
      </c>
      <c r="C60" s="16">
        <v>3122</v>
      </c>
      <c r="D60" s="16">
        <v>6121</v>
      </c>
      <c r="E60" s="16">
        <v>61</v>
      </c>
      <c r="F60" s="16">
        <v>10</v>
      </c>
      <c r="G60" s="17">
        <v>60001101270</v>
      </c>
      <c r="H60" s="40" t="s">
        <v>68</v>
      </c>
      <c r="I60" s="29" t="s">
        <v>241</v>
      </c>
      <c r="J60" s="16"/>
      <c r="K60" s="16" t="s">
        <v>54</v>
      </c>
      <c r="L60" s="51">
        <v>25267</v>
      </c>
      <c r="M60" s="41" t="s">
        <v>223</v>
      </c>
      <c r="N60" s="52">
        <v>538</v>
      </c>
      <c r="O60" s="50">
        <f t="shared" ref="O60" si="26">P60+Q60</f>
        <v>24729</v>
      </c>
      <c r="P60" s="52"/>
      <c r="Q60" s="50">
        <v>24729</v>
      </c>
      <c r="R60" s="51">
        <f>L60-N60-O60</f>
        <v>0</v>
      </c>
      <c r="S60" s="28" t="s">
        <v>18</v>
      </c>
      <c r="T60" s="10" t="s">
        <v>20</v>
      </c>
    </row>
    <row r="61" spans="1:21" ht="45" customHeight="1" x14ac:dyDescent="0.2">
      <c r="A61" s="16">
        <v>8</v>
      </c>
      <c r="B61" s="16" t="s">
        <v>37</v>
      </c>
      <c r="C61" s="16">
        <v>3114</v>
      </c>
      <c r="D61" s="16">
        <v>6121</v>
      </c>
      <c r="E61" s="16">
        <v>61</v>
      </c>
      <c r="F61" s="16">
        <v>10</v>
      </c>
      <c r="G61" s="17">
        <v>60001101276</v>
      </c>
      <c r="H61" s="40" t="s">
        <v>44</v>
      </c>
      <c r="I61" s="60" t="s">
        <v>45</v>
      </c>
      <c r="J61" s="16" t="s">
        <v>51</v>
      </c>
      <c r="K61" s="16" t="s">
        <v>54</v>
      </c>
      <c r="L61" s="51">
        <v>3000</v>
      </c>
      <c r="M61" s="41">
        <v>2020</v>
      </c>
      <c r="N61" s="52">
        <v>79</v>
      </c>
      <c r="O61" s="50">
        <f>P61+Q61</f>
        <v>2921</v>
      </c>
      <c r="P61" s="52">
        <v>0</v>
      </c>
      <c r="Q61" s="50">
        <v>2921</v>
      </c>
      <c r="R61" s="51">
        <f t="shared" si="23"/>
        <v>0</v>
      </c>
      <c r="S61" s="28"/>
    </row>
    <row r="62" spans="1:21" ht="45" customHeight="1" x14ac:dyDescent="0.2">
      <c r="A62" s="16">
        <v>9</v>
      </c>
      <c r="B62" s="16" t="s">
        <v>37</v>
      </c>
      <c r="C62" s="16">
        <v>3122</v>
      </c>
      <c r="D62" s="16">
        <v>5171</v>
      </c>
      <c r="E62" s="16">
        <v>51</v>
      </c>
      <c r="F62" s="16">
        <v>10</v>
      </c>
      <c r="G62" s="17">
        <v>60001101277</v>
      </c>
      <c r="H62" s="40" t="s">
        <v>46</v>
      </c>
      <c r="I62" s="29" t="s">
        <v>47</v>
      </c>
      <c r="J62" s="16" t="s">
        <v>51</v>
      </c>
      <c r="K62" s="16" t="s">
        <v>52</v>
      </c>
      <c r="L62" s="51">
        <v>5600</v>
      </c>
      <c r="M62" s="41">
        <v>2020</v>
      </c>
      <c r="N62" s="52">
        <v>82</v>
      </c>
      <c r="O62" s="50">
        <f t="shared" ref="O62" si="27">P62+Q62</f>
        <v>1800</v>
      </c>
      <c r="P62" s="52">
        <v>0</v>
      </c>
      <c r="Q62" s="50">
        <v>1800</v>
      </c>
      <c r="R62" s="51">
        <f t="shared" si="23"/>
        <v>3718</v>
      </c>
      <c r="S62" s="28" t="s">
        <v>18</v>
      </c>
      <c r="T62" s="10" t="s">
        <v>20</v>
      </c>
    </row>
    <row r="63" spans="1:21" ht="68.25" customHeight="1" x14ac:dyDescent="0.2">
      <c r="A63" s="16">
        <v>10</v>
      </c>
      <c r="B63" s="16" t="s">
        <v>48</v>
      </c>
      <c r="C63" s="16">
        <v>3133</v>
      </c>
      <c r="D63" s="16">
        <v>5171</v>
      </c>
      <c r="E63" s="16">
        <v>51</v>
      </c>
      <c r="F63" s="16">
        <v>10</v>
      </c>
      <c r="G63" s="17">
        <v>60001101278</v>
      </c>
      <c r="H63" s="40" t="s">
        <v>49</v>
      </c>
      <c r="I63" s="60" t="s">
        <v>50</v>
      </c>
      <c r="J63" s="16" t="s">
        <v>51</v>
      </c>
      <c r="K63" s="16" t="s">
        <v>52</v>
      </c>
      <c r="L63" s="51">
        <v>3701</v>
      </c>
      <c r="M63" s="41">
        <v>2020</v>
      </c>
      <c r="N63" s="52">
        <v>101</v>
      </c>
      <c r="O63" s="50">
        <f>P63+Q63</f>
        <v>3600</v>
      </c>
      <c r="P63" s="52">
        <v>0</v>
      </c>
      <c r="Q63" s="50">
        <v>3600</v>
      </c>
      <c r="R63" s="51">
        <f t="shared" si="23"/>
        <v>0</v>
      </c>
      <c r="S63" s="28"/>
    </row>
    <row r="64" spans="1:21" ht="30" x14ac:dyDescent="0.2">
      <c r="A64" s="16">
        <v>11</v>
      </c>
      <c r="B64" s="16" t="s">
        <v>32</v>
      </c>
      <c r="C64" s="16">
        <v>3121</v>
      </c>
      <c r="D64" s="16">
        <v>6121</v>
      </c>
      <c r="E64" s="16">
        <v>61</v>
      </c>
      <c r="F64" s="16">
        <v>10</v>
      </c>
      <c r="G64" s="17">
        <v>60001101280</v>
      </c>
      <c r="H64" s="40" t="s">
        <v>349</v>
      </c>
      <c r="I64" s="60" t="s">
        <v>400</v>
      </c>
      <c r="J64" s="16"/>
      <c r="K64" s="16" t="s">
        <v>54</v>
      </c>
      <c r="L64" s="51">
        <v>32000</v>
      </c>
      <c r="M64" s="41" t="s">
        <v>308</v>
      </c>
      <c r="N64" s="52">
        <v>11140</v>
      </c>
      <c r="O64" s="50">
        <f>P64+Q64</f>
        <v>10300</v>
      </c>
      <c r="P64" s="52"/>
      <c r="Q64" s="50">
        <v>10300</v>
      </c>
      <c r="R64" s="51">
        <f>L64-N64-O64</f>
        <v>10560</v>
      </c>
      <c r="S64" s="28"/>
    </row>
    <row r="65" spans="1:21" ht="31.5" customHeight="1" x14ac:dyDescent="0.2">
      <c r="A65" s="16">
        <v>12</v>
      </c>
      <c r="B65" s="16" t="s">
        <v>60</v>
      </c>
      <c r="C65" s="16">
        <v>3122</v>
      </c>
      <c r="D65" s="16">
        <v>6121</v>
      </c>
      <c r="E65" s="16">
        <v>61</v>
      </c>
      <c r="F65" s="16">
        <v>10</v>
      </c>
      <c r="G65" s="17">
        <v>60001101284</v>
      </c>
      <c r="H65" s="140" t="s">
        <v>70</v>
      </c>
      <c r="I65" s="29" t="s">
        <v>245</v>
      </c>
      <c r="J65" s="16" t="s">
        <v>51</v>
      </c>
      <c r="K65" s="16" t="s">
        <v>52</v>
      </c>
      <c r="L65" s="51">
        <v>57330</v>
      </c>
      <c r="M65" s="41" t="s">
        <v>55</v>
      </c>
      <c r="N65" s="52">
        <v>1573</v>
      </c>
      <c r="O65" s="50">
        <f>P65+Q65</f>
        <v>20000</v>
      </c>
      <c r="P65" s="52">
        <v>0</v>
      </c>
      <c r="Q65" s="50">
        <v>20000</v>
      </c>
      <c r="R65" s="51">
        <f>L65-N65-O65</f>
        <v>35757</v>
      </c>
      <c r="S65" s="28"/>
      <c r="U65" s="137" t="s">
        <v>412</v>
      </c>
    </row>
    <row r="66" spans="1:21" ht="30" x14ac:dyDescent="0.2">
      <c r="A66" s="16">
        <v>13</v>
      </c>
      <c r="B66" s="16" t="s">
        <v>222</v>
      </c>
      <c r="C66" s="16">
        <v>3147</v>
      </c>
      <c r="D66" s="16">
        <v>6121</v>
      </c>
      <c r="E66" s="16">
        <v>61</v>
      </c>
      <c r="F66" s="16">
        <v>10</v>
      </c>
      <c r="G66" s="17">
        <v>60001101316</v>
      </c>
      <c r="H66" s="40" t="s">
        <v>71</v>
      </c>
      <c r="I66" s="29" t="s">
        <v>246</v>
      </c>
      <c r="J66" s="16" t="s">
        <v>51</v>
      </c>
      <c r="K66" s="16" t="s">
        <v>52</v>
      </c>
      <c r="L66" s="51">
        <v>29832</v>
      </c>
      <c r="M66" s="41" t="s">
        <v>55</v>
      </c>
      <c r="N66" s="52">
        <v>982</v>
      </c>
      <c r="O66" s="50">
        <f t="shared" ref="O66" si="28">P66+Q66</f>
        <v>16000</v>
      </c>
      <c r="P66" s="52">
        <v>0</v>
      </c>
      <c r="Q66" s="50">
        <v>16000</v>
      </c>
      <c r="R66" s="51">
        <f>L66-N66-O66</f>
        <v>12850</v>
      </c>
      <c r="S66" s="28" t="s">
        <v>18</v>
      </c>
      <c r="T66" s="10" t="s">
        <v>20</v>
      </c>
    </row>
    <row r="67" spans="1:21" ht="38.25" x14ac:dyDescent="0.2">
      <c r="A67" s="16">
        <v>14</v>
      </c>
      <c r="B67" s="16" t="s">
        <v>48</v>
      </c>
      <c r="C67" s="16">
        <v>3121</v>
      </c>
      <c r="D67" s="16">
        <v>6121</v>
      </c>
      <c r="E67" s="16">
        <v>61</v>
      </c>
      <c r="F67" s="16">
        <v>10</v>
      </c>
      <c r="G67" s="17">
        <v>60001101320</v>
      </c>
      <c r="H67" s="40" t="s">
        <v>72</v>
      </c>
      <c r="I67" s="60" t="s">
        <v>247</v>
      </c>
      <c r="J67" s="16" t="s">
        <v>51</v>
      </c>
      <c r="K67" s="16" t="s">
        <v>52</v>
      </c>
      <c r="L67" s="51">
        <v>31468</v>
      </c>
      <c r="M67" s="41">
        <v>2020</v>
      </c>
      <c r="N67" s="52">
        <v>1208</v>
      </c>
      <c r="O67" s="50">
        <f>P67+Q67</f>
        <v>30260</v>
      </c>
      <c r="P67" s="52">
        <v>0</v>
      </c>
      <c r="Q67" s="50">
        <v>30260</v>
      </c>
      <c r="R67" s="51">
        <f>L67-N67-O67</f>
        <v>0</v>
      </c>
      <c r="S67" s="28"/>
      <c r="U67" s="10" t="s">
        <v>419</v>
      </c>
    </row>
    <row r="68" spans="1:21" ht="45" customHeight="1" x14ac:dyDescent="0.2">
      <c r="A68" s="16">
        <v>15</v>
      </c>
      <c r="B68" s="16" t="s">
        <v>60</v>
      </c>
      <c r="C68" s="16">
        <v>3114</v>
      </c>
      <c r="D68" s="16">
        <v>6121</v>
      </c>
      <c r="E68" s="16">
        <v>61</v>
      </c>
      <c r="F68" s="16">
        <v>10</v>
      </c>
      <c r="G68" s="17">
        <v>60001101354</v>
      </c>
      <c r="H68" s="40" t="s">
        <v>57</v>
      </c>
      <c r="I68" s="29" t="s">
        <v>248</v>
      </c>
      <c r="J68" s="16" t="s">
        <v>51</v>
      </c>
      <c r="K68" s="16" t="s">
        <v>52</v>
      </c>
      <c r="L68" s="51">
        <v>5293</v>
      </c>
      <c r="M68" s="41">
        <v>2020</v>
      </c>
      <c r="N68" s="52">
        <v>165</v>
      </c>
      <c r="O68" s="50">
        <f t="shared" ref="O68" si="29">P68+Q68</f>
        <v>5128</v>
      </c>
      <c r="P68" s="52">
        <v>0</v>
      </c>
      <c r="Q68" s="50">
        <v>5128</v>
      </c>
      <c r="R68" s="51">
        <f t="shared" si="23"/>
        <v>0</v>
      </c>
      <c r="S68" s="28" t="s">
        <v>18</v>
      </c>
      <c r="T68" s="10" t="s">
        <v>20</v>
      </c>
    </row>
    <row r="69" spans="1:21" ht="45" customHeight="1" x14ac:dyDescent="0.2">
      <c r="A69" s="16">
        <v>16</v>
      </c>
      <c r="B69" s="16" t="s">
        <v>32</v>
      </c>
      <c r="C69" s="16">
        <v>3127</v>
      </c>
      <c r="D69" s="16">
        <v>6121</v>
      </c>
      <c r="E69" s="16">
        <v>61</v>
      </c>
      <c r="F69" s="16">
        <v>10</v>
      </c>
      <c r="G69" s="17">
        <v>60001101356</v>
      </c>
      <c r="H69" s="64" t="s">
        <v>73</v>
      </c>
      <c r="I69" s="60" t="s">
        <v>249</v>
      </c>
      <c r="J69" s="16" t="s">
        <v>51</v>
      </c>
      <c r="K69" s="16" t="s">
        <v>52</v>
      </c>
      <c r="L69" s="51">
        <v>28232</v>
      </c>
      <c r="M69" s="41">
        <v>2020</v>
      </c>
      <c r="N69" s="52">
        <v>482</v>
      </c>
      <c r="O69" s="50">
        <f>P69+Q69</f>
        <v>27750</v>
      </c>
      <c r="P69" s="52">
        <v>0</v>
      </c>
      <c r="Q69" s="50">
        <v>27750</v>
      </c>
      <c r="R69" s="51">
        <f t="shared" si="23"/>
        <v>0</v>
      </c>
      <c r="S69" s="28"/>
    </row>
    <row r="70" spans="1:21" ht="45" customHeight="1" x14ac:dyDescent="0.2">
      <c r="A70" s="16">
        <v>17</v>
      </c>
      <c r="B70" s="16" t="s">
        <v>222</v>
      </c>
      <c r="C70" s="16">
        <v>3127</v>
      </c>
      <c r="D70" s="16">
        <v>6121</v>
      </c>
      <c r="E70" s="16">
        <v>61</v>
      </c>
      <c r="F70" s="16">
        <v>10</v>
      </c>
      <c r="G70" s="17">
        <v>60001101357</v>
      </c>
      <c r="H70" s="64" t="s">
        <v>74</v>
      </c>
      <c r="I70" s="29" t="s">
        <v>250</v>
      </c>
      <c r="J70" s="16"/>
      <c r="K70" s="16" t="s">
        <v>226</v>
      </c>
      <c r="L70" s="51">
        <v>5796</v>
      </c>
      <c r="M70" s="41">
        <v>2020</v>
      </c>
      <c r="N70" s="52">
        <v>150</v>
      </c>
      <c r="O70" s="50">
        <f t="shared" ref="O70" si="30">P70+Q70</f>
        <v>5646</v>
      </c>
      <c r="P70" s="52">
        <v>0</v>
      </c>
      <c r="Q70" s="50">
        <v>5646</v>
      </c>
      <c r="R70" s="51">
        <f>L70-N70-O70</f>
        <v>0</v>
      </c>
      <c r="S70" s="28" t="s">
        <v>18</v>
      </c>
      <c r="T70" s="10" t="s">
        <v>20</v>
      </c>
    </row>
    <row r="71" spans="1:21" ht="37.15" customHeight="1" x14ac:dyDescent="0.2">
      <c r="A71" s="16">
        <v>18</v>
      </c>
      <c r="B71" s="16" t="s">
        <v>32</v>
      </c>
      <c r="C71" s="16">
        <v>3114</v>
      </c>
      <c r="D71" s="16">
        <v>6121</v>
      </c>
      <c r="E71" s="16">
        <v>61</v>
      </c>
      <c r="F71" s="16">
        <v>10</v>
      </c>
      <c r="G71" s="17">
        <v>60001101364</v>
      </c>
      <c r="H71" s="64" t="s">
        <v>79</v>
      </c>
      <c r="I71" s="60" t="s">
        <v>255</v>
      </c>
      <c r="J71" s="16" t="s">
        <v>51</v>
      </c>
      <c r="K71" s="16" t="s">
        <v>52</v>
      </c>
      <c r="L71" s="51">
        <v>7705</v>
      </c>
      <c r="M71" s="41">
        <v>2020</v>
      </c>
      <c r="N71" s="52">
        <v>145</v>
      </c>
      <c r="O71" s="50">
        <f>P71+Q71</f>
        <v>7560</v>
      </c>
      <c r="P71" s="52">
        <v>0</v>
      </c>
      <c r="Q71" s="50">
        <v>7560</v>
      </c>
      <c r="R71" s="51">
        <f t="shared" si="23"/>
        <v>0</v>
      </c>
      <c r="S71" s="28"/>
    </row>
    <row r="72" spans="1:21" ht="54.6" customHeight="1" x14ac:dyDescent="0.2">
      <c r="A72" s="16">
        <v>19</v>
      </c>
      <c r="B72" s="16" t="s">
        <v>32</v>
      </c>
      <c r="C72" s="16">
        <v>3114</v>
      </c>
      <c r="D72" s="16">
        <v>6121</v>
      </c>
      <c r="E72" s="16">
        <v>61</v>
      </c>
      <c r="F72" s="16">
        <v>10</v>
      </c>
      <c r="G72" s="17">
        <v>60001101365</v>
      </c>
      <c r="H72" s="64" t="s">
        <v>80</v>
      </c>
      <c r="I72" s="29" t="s">
        <v>256</v>
      </c>
      <c r="J72" s="16" t="s">
        <v>51</v>
      </c>
      <c r="K72" s="16" t="s">
        <v>52</v>
      </c>
      <c r="L72" s="51">
        <v>3472</v>
      </c>
      <c r="M72" s="41">
        <v>2020</v>
      </c>
      <c r="N72" s="52">
        <v>192</v>
      </c>
      <c r="O72" s="50">
        <f t="shared" ref="O72" si="31">P72+Q72</f>
        <v>3280</v>
      </c>
      <c r="P72" s="52">
        <v>0</v>
      </c>
      <c r="Q72" s="50">
        <v>3280</v>
      </c>
      <c r="R72" s="51">
        <f t="shared" si="23"/>
        <v>0</v>
      </c>
      <c r="S72" s="28" t="s">
        <v>18</v>
      </c>
      <c r="T72" s="10" t="s">
        <v>20</v>
      </c>
    </row>
    <row r="73" spans="1:21" ht="53.25" customHeight="1" x14ac:dyDescent="0.2">
      <c r="A73" s="16">
        <v>20</v>
      </c>
      <c r="B73" s="16" t="s">
        <v>32</v>
      </c>
      <c r="C73" s="16">
        <v>3122</v>
      </c>
      <c r="D73" s="16">
        <v>6121</v>
      </c>
      <c r="E73" s="16">
        <v>61</v>
      </c>
      <c r="F73" s="16">
        <v>10</v>
      </c>
      <c r="G73" s="17">
        <v>60001101368</v>
      </c>
      <c r="H73" s="40" t="s">
        <v>81</v>
      </c>
      <c r="I73" s="60" t="s">
        <v>257</v>
      </c>
      <c r="J73" s="16"/>
      <c r="K73" s="16" t="s">
        <v>226</v>
      </c>
      <c r="L73" s="51">
        <v>7789</v>
      </c>
      <c r="M73" s="41">
        <v>2020</v>
      </c>
      <c r="N73" s="52">
        <v>319</v>
      </c>
      <c r="O73" s="50">
        <f>P73+Q73</f>
        <v>7470</v>
      </c>
      <c r="P73" s="52">
        <v>0</v>
      </c>
      <c r="Q73" s="50">
        <v>7470</v>
      </c>
      <c r="R73" s="51">
        <f>L73-N73-O73</f>
        <v>0</v>
      </c>
      <c r="S73" s="28"/>
    </row>
    <row r="74" spans="1:21" ht="55.5" customHeight="1" x14ac:dyDescent="0.2">
      <c r="A74" s="16">
        <v>21</v>
      </c>
      <c r="B74" s="16" t="s">
        <v>32</v>
      </c>
      <c r="C74" s="16">
        <v>3122</v>
      </c>
      <c r="D74" s="16">
        <v>6121</v>
      </c>
      <c r="E74" s="16">
        <v>61</v>
      </c>
      <c r="F74" s="16">
        <v>10</v>
      </c>
      <c r="G74" s="17">
        <v>60001101370</v>
      </c>
      <c r="H74" s="40" t="s">
        <v>82</v>
      </c>
      <c r="I74" s="60" t="s">
        <v>258</v>
      </c>
      <c r="J74" s="16"/>
      <c r="K74" s="16" t="s">
        <v>226</v>
      </c>
      <c r="L74" s="51">
        <v>3438</v>
      </c>
      <c r="M74" s="41">
        <v>2020</v>
      </c>
      <c r="N74" s="52">
        <v>149</v>
      </c>
      <c r="O74" s="50">
        <f>P74+Q74</f>
        <v>3289</v>
      </c>
      <c r="P74" s="52">
        <v>0</v>
      </c>
      <c r="Q74" s="50">
        <v>3289</v>
      </c>
      <c r="R74" s="51">
        <f>L74-N74-O74</f>
        <v>0</v>
      </c>
      <c r="S74" s="28"/>
    </row>
    <row r="75" spans="1:21" ht="45" customHeight="1" x14ac:dyDescent="0.2">
      <c r="A75" s="16">
        <v>22</v>
      </c>
      <c r="B75" s="16" t="s">
        <v>32</v>
      </c>
      <c r="C75" s="16">
        <v>3123</v>
      </c>
      <c r="D75" s="16">
        <v>6121</v>
      </c>
      <c r="E75" s="16">
        <v>61</v>
      </c>
      <c r="F75" s="16">
        <v>10</v>
      </c>
      <c r="G75" s="17">
        <v>60001101371</v>
      </c>
      <c r="H75" s="40" t="s">
        <v>83</v>
      </c>
      <c r="I75" s="29" t="s">
        <v>259</v>
      </c>
      <c r="J75" s="16" t="s">
        <v>51</v>
      </c>
      <c r="K75" s="16" t="s">
        <v>52</v>
      </c>
      <c r="L75" s="51">
        <v>5456</v>
      </c>
      <c r="M75" s="41">
        <v>2020</v>
      </c>
      <c r="N75" s="52">
        <v>206</v>
      </c>
      <c r="O75" s="50">
        <f t="shared" ref="O75" si="32">P75+Q75</f>
        <v>5250</v>
      </c>
      <c r="P75" s="52">
        <v>0</v>
      </c>
      <c r="Q75" s="50">
        <v>5250</v>
      </c>
      <c r="R75" s="51">
        <f t="shared" si="23"/>
        <v>0</v>
      </c>
      <c r="S75" s="28" t="s">
        <v>18</v>
      </c>
      <c r="T75" s="10" t="s">
        <v>20</v>
      </c>
    </row>
    <row r="76" spans="1:21" ht="45" customHeight="1" x14ac:dyDescent="0.2">
      <c r="A76" s="16">
        <v>23</v>
      </c>
      <c r="B76" s="16" t="s">
        <v>32</v>
      </c>
      <c r="C76" s="16">
        <v>3123</v>
      </c>
      <c r="D76" s="16">
        <v>6121</v>
      </c>
      <c r="E76" s="16">
        <v>61</v>
      </c>
      <c r="F76" s="16">
        <v>10</v>
      </c>
      <c r="G76" s="17">
        <v>60001101372</v>
      </c>
      <c r="H76" s="40" t="s">
        <v>84</v>
      </c>
      <c r="I76" s="60" t="s">
        <v>260</v>
      </c>
      <c r="J76" s="16" t="s">
        <v>51</v>
      </c>
      <c r="K76" s="16" t="s">
        <v>52</v>
      </c>
      <c r="L76" s="51">
        <v>9955</v>
      </c>
      <c r="M76" s="41">
        <v>2020</v>
      </c>
      <c r="N76" s="52">
        <v>305</v>
      </c>
      <c r="O76" s="50">
        <f>P76+Q76</f>
        <v>9650</v>
      </c>
      <c r="P76" s="52">
        <v>0</v>
      </c>
      <c r="Q76" s="50">
        <v>9650</v>
      </c>
      <c r="R76" s="51">
        <f t="shared" si="23"/>
        <v>0</v>
      </c>
      <c r="S76" s="28"/>
    </row>
    <row r="77" spans="1:21" ht="45" customHeight="1" x14ac:dyDescent="0.2">
      <c r="A77" s="16">
        <v>24</v>
      </c>
      <c r="B77" s="16" t="s">
        <v>32</v>
      </c>
      <c r="C77" s="16">
        <v>3127</v>
      </c>
      <c r="D77" s="16">
        <v>6121</v>
      </c>
      <c r="E77" s="16">
        <v>61</v>
      </c>
      <c r="F77" s="16">
        <v>10</v>
      </c>
      <c r="G77" s="17">
        <v>60001101374</v>
      </c>
      <c r="H77" s="40" t="s">
        <v>86</v>
      </c>
      <c r="I77" s="60" t="s">
        <v>261</v>
      </c>
      <c r="J77" s="16" t="s">
        <v>51</v>
      </c>
      <c r="K77" s="16" t="s">
        <v>52</v>
      </c>
      <c r="L77" s="51">
        <v>11539</v>
      </c>
      <c r="M77" s="41">
        <v>2020</v>
      </c>
      <c r="N77" s="52">
        <v>339</v>
      </c>
      <c r="O77" s="50">
        <f>P77+Q77</f>
        <v>11200</v>
      </c>
      <c r="P77" s="52">
        <v>0</v>
      </c>
      <c r="Q77" s="50">
        <v>11200</v>
      </c>
      <c r="R77" s="51">
        <f t="shared" si="23"/>
        <v>0</v>
      </c>
      <c r="S77" s="28"/>
    </row>
    <row r="78" spans="1:21" ht="45" customHeight="1" x14ac:dyDescent="0.2">
      <c r="A78" s="16">
        <v>25</v>
      </c>
      <c r="B78" s="16" t="s">
        <v>32</v>
      </c>
      <c r="C78" s="16">
        <v>3127</v>
      </c>
      <c r="D78" s="16">
        <v>6121</v>
      </c>
      <c r="E78" s="16">
        <v>61</v>
      </c>
      <c r="F78" s="16">
        <v>10</v>
      </c>
      <c r="G78" s="17">
        <v>60001101375</v>
      </c>
      <c r="H78" s="40" t="s">
        <v>87</v>
      </c>
      <c r="I78" s="66" t="s">
        <v>262</v>
      </c>
      <c r="J78" s="16" t="s">
        <v>51</v>
      </c>
      <c r="K78" s="16" t="s">
        <v>52</v>
      </c>
      <c r="L78" s="51">
        <v>13341</v>
      </c>
      <c r="M78" s="41">
        <v>2020</v>
      </c>
      <c r="N78" s="52">
        <v>351</v>
      </c>
      <c r="O78" s="50">
        <f t="shared" ref="O78:O79" si="33">P78+Q78</f>
        <v>12990</v>
      </c>
      <c r="P78" s="52">
        <v>0</v>
      </c>
      <c r="Q78" s="50">
        <v>12990</v>
      </c>
      <c r="R78" s="51">
        <f t="shared" si="23"/>
        <v>0</v>
      </c>
      <c r="S78" s="28" t="s">
        <v>18</v>
      </c>
      <c r="T78" s="10" t="s">
        <v>20</v>
      </c>
    </row>
    <row r="79" spans="1:21" ht="45" customHeight="1" x14ac:dyDescent="0.2">
      <c r="A79" s="16">
        <v>26</v>
      </c>
      <c r="B79" s="16" t="s">
        <v>37</v>
      </c>
      <c r="C79" s="16">
        <v>3121</v>
      </c>
      <c r="D79" s="16">
        <v>6121</v>
      </c>
      <c r="E79" s="16">
        <v>61</v>
      </c>
      <c r="F79" s="16">
        <v>10</v>
      </c>
      <c r="G79" s="17">
        <v>60001101376</v>
      </c>
      <c r="H79" s="40" t="s">
        <v>357</v>
      </c>
      <c r="I79" s="66" t="s">
        <v>358</v>
      </c>
      <c r="J79" s="16" t="s">
        <v>51</v>
      </c>
      <c r="K79" s="16" t="s">
        <v>52</v>
      </c>
      <c r="L79" s="51">
        <v>9826</v>
      </c>
      <c r="M79" s="41">
        <v>2020</v>
      </c>
      <c r="N79" s="52">
        <v>209</v>
      </c>
      <c r="O79" s="50">
        <f t="shared" si="33"/>
        <v>9617</v>
      </c>
      <c r="P79" s="52"/>
      <c r="Q79" s="50">
        <v>9617</v>
      </c>
      <c r="R79" s="51">
        <f t="shared" si="23"/>
        <v>0</v>
      </c>
      <c r="S79" s="28"/>
    </row>
    <row r="80" spans="1:21" ht="77.25" customHeight="1" x14ac:dyDescent="0.2">
      <c r="A80" s="16">
        <v>27</v>
      </c>
      <c r="B80" s="16" t="s">
        <v>37</v>
      </c>
      <c r="C80" s="16">
        <v>3121</v>
      </c>
      <c r="D80" s="16">
        <v>6121</v>
      </c>
      <c r="E80" s="16">
        <v>61</v>
      </c>
      <c r="F80" s="16">
        <v>10</v>
      </c>
      <c r="G80" s="38">
        <v>60001101377</v>
      </c>
      <c r="H80" s="40" t="s">
        <v>88</v>
      </c>
      <c r="I80" s="29" t="s">
        <v>263</v>
      </c>
      <c r="J80" s="16" t="s">
        <v>51</v>
      </c>
      <c r="K80" s="16" t="s">
        <v>52</v>
      </c>
      <c r="L80" s="51">
        <v>7076</v>
      </c>
      <c r="M80" s="41">
        <v>2020</v>
      </c>
      <c r="N80" s="52">
        <v>176</v>
      </c>
      <c r="O80" s="50">
        <f t="shared" ref="O80:O94" si="34">P80+Q80</f>
        <v>6900</v>
      </c>
      <c r="P80" s="52">
        <v>0</v>
      </c>
      <c r="Q80" s="50">
        <v>6900</v>
      </c>
      <c r="R80" s="51">
        <f t="shared" si="23"/>
        <v>0</v>
      </c>
      <c r="S80" s="28" t="s">
        <v>18</v>
      </c>
      <c r="T80" s="10" t="s">
        <v>20</v>
      </c>
    </row>
    <row r="81" spans="1:21" s="39" customFormat="1" ht="45" customHeight="1" x14ac:dyDescent="0.2">
      <c r="A81" s="16">
        <v>28</v>
      </c>
      <c r="B81" s="16" t="s">
        <v>37</v>
      </c>
      <c r="C81" s="16">
        <v>3122</v>
      </c>
      <c r="D81" s="16">
        <v>5171</v>
      </c>
      <c r="E81" s="16">
        <v>51</v>
      </c>
      <c r="F81" s="16">
        <v>10</v>
      </c>
      <c r="G81" s="42">
        <v>60001101380</v>
      </c>
      <c r="H81" s="40" t="s">
        <v>89</v>
      </c>
      <c r="I81" s="29" t="s">
        <v>264</v>
      </c>
      <c r="J81" s="16" t="s">
        <v>51</v>
      </c>
      <c r="K81" s="16" t="s">
        <v>52</v>
      </c>
      <c r="L81" s="51">
        <v>13715</v>
      </c>
      <c r="M81" s="43">
        <v>2020</v>
      </c>
      <c r="N81" s="52">
        <v>315</v>
      </c>
      <c r="O81" s="50">
        <f t="shared" ref="O81:O82" si="35">P81+Q81</f>
        <v>13400</v>
      </c>
      <c r="P81" s="52">
        <v>0</v>
      </c>
      <c r="Q81" s="50">
        <v>13400</v>
      </c>
      <c r="R81" s="51">
        <f t="shared" si="23"/>
        <v>0</v>
      </c>
      <c r="S81" s="37" t="s">
        <v>26</v>
      </c>
      <c r="T81" s="39" t="s">
        <v>21</v>
      </c>
    </row>
    <row r="82" spans="1:21" ht="45" customHeight="1" x14ac:dyDescent="0.2">
      <c r="A82" s="16">
        <v>29</v>
      </c>
      <c r="B82" s="16" t="s">
        <v>37</v>
      </c>
      <c r="C82" s="16">
        <v>3122</v>
      </c>
      <c r="D82" s="16">
        <v>6121</v>
      </c>
      <c r="E82" s="16">
        <v>61</v>
      </c>
      <c r="F82" s="16">
        <v>10</v>
      </c>
      <c r="G82" s="17">
        <v>60001101381</v>
      </c>
      <c r="H82" s="40" t="s">
        <v>90</v>
      </c>
      <c r="I82" s="29" t="s">
        <v>265</v>
      </c>
      <c r="J82" s="16" t="s">
        <v>51</v>
      </c>
      <c r="K82" s="16" t="s">
        <v>52</v>
      </c>
      <c r="L82" s="51">
        <v>11577</v>
      </c>
      <c r="M82" s="41">
        <v>2020</v>
      </c>
      <c r="N82" s="52">
        <v>377</v>
      </c>
      <c r="O82" s="50">
        <f t="shared" si="35"/>
        <v>11200</v>
      </c>
      <c r="P82" s="52">
        <v>0</v>
      </c>
      <c r="Q82" s="50">
        <v>11200</v>
      </c>
      <c r="R82" s="51">
        <f t="shared" si="23"/>
        <v>0</v>
      </c>
      <c r="S82" s="28" t="s">
        <v>18</v>
      </c>
      <c r="T82" s="10" t="s">
        <v>20</v>
      </c>
    </row>
    <row r="83" spans="1:21" ht="45" customHeight="1" x14ac:dyDescent="0.2">
      <c r="A83" s="16">
        <v>30</v>
      </c>
      <c r="B83" s="16" t="s">
        <v>37</v>
      </c>
      <c r="C83" s="16">
        <v>3127</v>
      </c>
      <c r="D83" s="16">
        <v>6121</v>
      </c>
      <c r="E83" s="16">
        <v>61</v>
      </c>
      <c r="F83" s="16">
        <v>10</v>
      </c>
      <c r="G83" s="17">
        <v>60001101382</v>
      </c>
      <c r="H83" s="40" t="s">
        <v>91</v>
      </c>
      <c r="I83" s="60" t="s">
        <v>266</v>
      </c>
      <c r="J83" s="16" t="s">
        <v>51</v>
      </c>
      <c r="K83" s="16" t="s">
        <v>52</v>
      </c>
      <c r="L83" s="51">
        <v>14177</v>
      </c>
      <c r="M83" s="41">
        <v>2020</v>
      </c>
      <c r="N83" s="52">
        <v>676</v>
      </c>
      <c r="O83" s="50">
        <f>P83+Q83</f>
        <v>13501</v>
      </c>
      <c r="P83" s="52">
        <v>0</v>
      </c>
      <c r="Q83" s="50">
        <v>13501</v>
      </c>
      <c r="R83" s="51">
        <f t="shared" si="23"/>
        <v>0</v>
      </c>
      <c r="S83" s="28"/>
    </row>
    <row r="84" spans="1:21" ht="74.25" customHeight="1" x14ac:dyDescent="0.2">
      <c r="A84" s="16">
        <v>31</v>
      </c>
      <c r="B84" s="16" t="s">
        <v>37</v>
      </c>
      <c r="C84" s="16">
        <v>3127</v>
      </c>
      <c r="D84" s="16">
        <v>6121</v>
      </c>
      <c r="E84" s="16">
        <v>61</v>
      </c>
      <c r="F84" s="16">
        <v>10</v>
      </c>
      <c r="G84" s="17">
        <v>60001101383</v>
      </c>
      <c r="H84" s="40" t="s">
        <v>92</v>
      </c>
      <c r="I84" s="29" t="s">
        <v>420</v>
      </c>
      <c r="J84" s="16" t="s">
        <v>51</v>
      </c>
      <c r="K84" s="16" t="s">
        <v>52</v>
      </c>
      <c r="L84" s="51">
        <v>30044</v>
      </c>
      <c r="M84" s="41" t="s">
        <v>55</v>
      </c>
      <c r="N84" s="52">
        <v>462</v>
      </c>
      <c r="O84" s="50">
        <f t="shared" ref="O84" si="36">P84+Q84</f>
        <v>15000</v>
      </c>
      <c r="P84" s="52">
        <v>0</v>
      </c>
      <c r="Q84" s="50">
        <v>15000</v>
      </c>
      <c r="R84" s="51">
        <f t="shared" si="23"/>
        <v>14582</v>
      </c>
      <c r="S84" s="28" t="s">
        <v>18</v>
      </c>
      <c r="T84" s="10" t="s">
        <v>20</v>
      </c>
    </row>
    <row r="85" spans="1:21" ht="45" customHeight="1" x14ac:dyDescent="0.2">
      <c r="A85" s="16">
        <v>32</v>
      </c>
      <c r="B85" s="16" t="s">
        <v>37</v>
      </c>
      <c r="C85" s="16">
        <v>3127</v>
      </c>
      <c r="D85" s="16">
        <v>6121</v>
      </c>
      <c r="E85" s="16">
        <v>61</v>
      </c>
      <c r="F85" s="16">
        <v>10</v>
      </c>
      <c r="G85" s="17">
        <v>60001101384</v>
      </c>
      <c r="H85" s="40" t="s">
        <v>93</v>
      </c>
      <c r="I85" s="60" t="s">
        <v>360</v>
      </c>
      <c r="J85" s="16" t="s">
        <v>51</v>
      </c>
      <c r="K85" s="16" t="s">
        <v>52</v>
      </c>
      <c r="L85" s="51">
        <v>13557</v>
      </c>
      <c r="M85" s="41">
        <v>2020</v>
      </c>
      <c r="N85" s="52">
        <v>0</v>
      </c>
      <c r="O85" s="50">
        <f>P85+Q85</f>
        <v>13557</v>
      </c>
      <c r="P85" s="52">
        <v>0</v>
      </c>
      <c r="Q85" s="50">
        <v>13557</v>
      </c>
      <c r="R85" s="51">
        <f t="shared" si="23"/>
        <v>0</v>
      </c>
      <c r="S85" s="28"/>
    </row>
    <row r="86" spans="1:21" ht="58.5" customHeight="1" x14ac:dyDescent="0.2">
      <c r="A86" s="16">
        <v>33</v>
      </c>
      <c r="B86" s="16" t="s">
        <v>37</v>
      </c>
      <c r="C86" s="16">
        <v>3127</v>
      </c>
      <c r="D86" s="16">
        <v>6121</v>
      </c>
      <c r="E86" s="16">
        <v>61</v>
      </c>
      <c r="F86" s="16">
        <v>10</v>
      </c>
      <c r="G86" s="17">
        <v>60001101386</v>
      </c>
      <c r="H86" s="40" t="s">
        <v>95</v>
      </c>
      <c r="I86" s="60" t="s">
        <v>275</v>
      </c>
      <c r="J86" s="16" t="s">
        <v>51</v>
      </c>
      <c r="K86" s="16" t="s">
        <v>52</v>
      </c>
      <c r="L86" s="51">
        <v>6891</v>
      </c>
      <c r="M86" s="41">
        <v>2020</v>
      </c>
      <c r="N86" s="52">
        <v>266</v>
      </c>
      <c r="O86" s="50">
        <f>P86+Q86</f>
        <v>6625</v>
      </c>
      <c r="P86" s="52">
        <v>0</v>
      </c>
      <c r="Q86" s="50">
        <v>6625</v>
      </c>
      <c r="R86" s="51">
        <f t="shared" si="23"/>
        <v>0</v>
      </c>
      <c r="S86" s="28"/>
      <c r="U86" s="10" t="s">
        <v>21</v>
      </c>
    </row>
    <row r="87" spans="1:21" ht="45" customHeight="1" x14ac:dyDescent="0.2">
      <c r="A87" s="16">
        <v>34</v>
      </c>
      <c r="B87" s="16" t="s">
        <v>37</v>
      </c>
      <c r="C87" s="16">
        <v>3127</v>
      </c>
      <c r="D87" s="16">
        <v>6121</v>
      </c>
      <c r="E87" s="16">
        <v>61</v>
      </c>
      <c r="F87" s="16">
        <v>10</v>
      </c>
      <c r="G87" s="17">
        <v>60001101387</v>
      </c>
      <c r="H87" s="40" t="s">
        <v>96</v>
      </c>
      <c r="I87" s="29" t="s">
        <v>276</v>
      </c>
      <c r="J87" s="16" t="s">
        <v>51</v>
      </c>
      <c r="K87" s="16" t="s">
        <v>52</v>
      </c>
      <c r="L87" s="51">
        <v>10794</v>
      </c>
      <c r="M87" s="41">
        <v>2020</v>
      </c>
      <c r="N87" s="52">
        <v>347</v>
      </c>
      <c r="O87" s="50">
        <f t="shared" ref="O87:O89" si="37">P87+Q87</f>
        <v>10447</v>
      </c>
      <c r="P87" s="52">
        <v>0</v>
      </c>
      <c r="Q87" s="50">
        <v>10447</v>
      </c>
      <c r="R87" s="51">
        <f t="shared" si="23"/>
        <v>0</v>
      </c>
      <c r="S87" s="28" t="s">
        <v>18</v>
      </c>
      <c r="T87" s="10" t="s">
        <v>20</v>
      </c>
    </row>
    <row r="88" spans="1:21" s="39" customFormat="1" ht="45" customHeight="1" x14ac:dyDescent="0.2">
      <c r="A88" s="16">
        <v>35</v>
      </c>
      <c r="B88" s="16" t="s">
        <v>37</v>
      </c>
      <c r="C88" s="16">
        <v>3124</v>
      </c>
      <c r="D88" s="16">
        <v>6121</v>
      </c>
      <c r="E88" s="16">
        <v>61</v>
      </c>
      <c r="F88" s="16">
        <v>10</v>
      </c>
      <c r="G88" s="38">
        <v>60001101388</v>
      </c>
      <c r="H88" s="40" t="s">
        <v>97</v>
      </c>
      <c r="I88" s="29" t="s">
        <v>277</v>
      </c>
      <c r="J88" s="16" t="s">
        <v>51</v>
      </c>
      <c r="K88" s="16" t="s">
        <v>52</v>
      </c>
      <c r="L88" s="51">
        <v>2484</v>
      </c>
      <c r="M88" s="43">
        <v>2020</v>
      </c>
      <c r="N88" s="52">
        <v>84</v>
      </c>
      <c r="O88" s="50">
        <f t="shared" si="37"/>
        <v>2400</v>
      </c>
      <c r="P88" s="52">
        <v>0</v>
      </c>
      <c r="Q88" s="50">
        <v>2400</v>
      </c>
      <c r="R88" s="51">
        <f t="shared" si="23"/>
        <v>0</v>
      </c>
      <c r="S88" s="37" t="s">
        <v>26</v>
      </c>
      <c r="T88" s="39" t="s">
        <v>21</v>
      </c>
      <c r="U88" s="39" t="s">
        <v>406</v>
      </c>
    </row>
    <row r="89" spans="1:21" ht="87.75" customHeight="1" x14ac:dyDescent="0.2">
      <c r="A89" s="16">
        <v>36</v>
      </c>
      <c r="B89" s="16" t="s">
        <v>60</v>
      </c>
      <c r="C89" s="16">
        <v>3122</v>
      </c>
      <c r="D89" s="16">
        <v>5171</v>
      </c>
      <c r="E89" s="16">
        <v>51</v>
      </c>
      <c r="F89" s="16">
        <v>10</v>
      </c>
      <c r="G89" s="17">
        <v>60001101391</v>
      </c>
      <c r="H89" s="40" t="s">
        <v>99</v>
      </c>
      <c r="I89" s="29" t="s">
        <v>454</v>
      </c>
      <c r="J89" s="16" t="s">
        <v>351</v>
      </c>
      <c r="K89" s="16" t="s">
        <v>226</v>
      </c>
      <c r="L89" s="51">
        <v>3680</v>
      </c>
      <c r="M89" s="41">
        <v>2020</v>
      </c>
      <c r="N89" s="52">
        <v>180</v>
      </c>
      <c r="O89" s="50">
        <f t="shared" si="37"/>
        <v>3500</v>
      </c>
      <c r="P89" s="52">
        <v>0</v>
      </c>
      <c r="Q89" s="50">
        <v>3500</v>
      </c>
      <c r="R89" s="51">
        <f t="shared" si="23"/>
        <v>0</v>
      </c>
      <c r="S89" s="28" t="s">
        <v>18</v>
      </c>
      <c r="T89" s="10" t="s">
        <v>20</v>
      </c>
    </row>
    <row r="90" spans="1:21" ht="53.25" customHeight="1" x14ac:dyDescent="0.2">
      <c r="A90" s="16">
        <v>37</v>
      </c>
      <c r="B90" s="16" t="s">
        <v>60</v>
      </c>
      <c r="C90" s="16">
        <v>3114</v>
      </c>
      <c r="D90" s="16">
        <v>6121</v>
      </c>
      <c r="E90" s="16">
        <v>61</v>
      </c>
      <c r="F90" s="16">
        <v>10</v>
      </c>
      <c r="G90" s="17">
        <v>60001101394</v>
      </c>
      <c r="H90" s="40" t="s">
        <v>101</v>
      </c>
      <c r="I90" s="29" t="s">
        <v>267</v>
      </c>
      <c r="J90" s="16" t="s">
        <v>51</v>
      </c>
      <c r="K90" s="16" t="s">
        <v>54</v>
      </c>
      <c r="L90" s="51">
        <v>4808</v>
      </c>
      <c r="M90" s="41">
        <v>2020</v>
      </c>
      <c r="N90" s="52">
        <v>237</v>
      </c>
      <c r="O90" s="50">
        <f t="shared" ref="O90" si="38">P90+Q90</f>
        <v>4571</v>
      </c>
      <c r="P90" s="52">
        <v>0</v>
      </c>
      <c r="Q90" s="50">
        <v>4571</v>
      </c>
      <c r="R90" s="51">
        <f t="shared" si="23"/>
        <v>0</v>
      </c>
      <c r="S90" s="28" t="s">
        <v>18</v>
      </c>
      <c r="T90" s="10" t="s">
        <v>20</v>
      </c>
    </row>
    <row r="91" spans="1:21" ht="45" customHeight="1" x14ac:dyDescent="0.2">
      <c r="A91" s="16">
        <v>38</v>
      </c>
      <c r="B91" s="16" t="s">
        <v>60</v>
      </c>
      <c r="C91" s="16">
        <v>3121</v>
      </c>
      <c r="D91" s="16">
        <v>6121</v>
      </c>
      <c r="E91" s="16">
        <v>61</v>
      </c>
      <c r="F91" s="16">
        <v>10</v>
      </c>
      <c r="G91" s="17">
        <v>60001101395</v>
      </c>
      <c r="H91" s="40" t="s">
        <v>102</v>
      </c>
      <c r="I91" s="60" t="s">
        <v>268</v>
      </c>
      <c r="J91" s="16" t="s">
        <v>51</v>
      </c>
      <c r="K91" s="142" t="s">
        <v>52</v>
      </c>
      <c r="L91" s="153">
        <v>19500</v>
      </c>
      <c r="M91" s="154" t="s">
        <v>55</v>
      </c>
      <c r="N91" s="155">
        <v>365</v>
      </c>
      <c r="O91" s="156">
        <f>P91+Q91</f>
        <v>15000</v>
      </c>
      <c r="P91" s="155">
        <v>0</v>
      </c>
      <c r="Q91" s="156">
        <v>15000</v>
      </c>
      <c r="R91" s="153">
        <f>L91-N91-O91</f>
        <v>4135</v>
      </c>
      <c r="S91" s="28"/>
    </row>
    <row r="92" spans="1:21" ht="45" customHeight="1" x14ac:dyDescent="0.2">
      <c r="A92" s="16">
        <v>39</v>
      </c>
      <c r="B92" s="16" t="s">
        <v>60</v>
      </c>
      <c r="C92" s="16">
        <v>3122</v>
      </c>
      <c r="D92" s="16">
        <v>6121</v>
      </c>
      <c r="E92" s="16">
        <v>61</v>
      </c>
      <c r="F92" s="16">
        <v>10</v>
      </c>
      <c r="G92" s="17">
        <v>60001101396</v>
      </c>
      <c r="H92" s="40" t="s">
        <v>103</v>
      </c>
      <c r="I92" s="67" t="s">
        <v>269</v>
      </c>
      <c r="J92" s="16" t="s">
        <v>234</v>
      </c>
      <c r="K92" s="16" t="s">
        <v>226</v>
      </c>
      <c r="L92" s="51">
        <v>36300</v>
      </c>
      <c r="M92" s="41" t="s">
        <v>55</v>
      </c>
      <c r="N92" s="52">
        <v>398</v>
      </c>
      <c r="O92" s="50">
        <f>P92+Q92</f>
        <v>17951</v>
      </c>
      <c r="P92" s="52">
        <v>0</v>
      </c>
      <c r="Q92" s="50">
        <f>35902/2</f>
        <v>17951</v>
      </c>
      <c r="R92" s="51">
        <f>L92-N92-O92</f>
        <v>17951</v>
      </c>
      <c r="S92" s="28" t="s">
        <v>18</v>
      </c>
      <c r="T92" s="10" t="s">
        <v>20</v>
      </c>
    </row>
    <row r="93" spans="1:21" s="39" customFormat="1" ht="45" customHeight="1" x14ac:dyDescent="0.2">
      <c r="A93" s="16">
        <v>40</v>
      </c>
      <c r="B93" s="16" t="s">
        <v>60</v>
      </c>
      <c r="C93" s="16">
        <v>3122</v>
      </c>
      <c r="D93" s="16">
        <v>6121</v>
      </c>
      <c r="E93" s="16">
        <v>61</v>
      </c>
      <c r="F93" s="16">
        <v>10</v>
      </c>
      <c r="G93" s="38">
        <v>60001101397</v>
      </c>
      <c r="H93" s="40" t="s">
        <v>104</v>
      </c>
      <c r="I93" s="29" t="s">
        <v>270</v>
      </c>
      <c r="J93" s="16" t="s">
        <v>51</v>
      </c>
      <c r="K93" s="16" t="s">
        <v>54</v>
      </c>
      <c r="L93" s="51">
        <v>7085</v>
      </c>
      <c r="M93" s="43">
        <v>2020</v>
      </c>
      <c r="N93" s="52">
        <v>185</v>
      </c>
      <c r="O93" s="50">
        <f t="shared" ref="O93" si="39">P93+Q93</f>
        <v>6900</v>
      </c>
      <c r="P93" s="52">
        <v>0</v>
      </c>
      <c r="Q93" s="50">
        <v>6900</v>
      </c>
      <c r="R93" s="51">
        <f t="shared" si="23"/>
        <v>0</v>
      </c>
      <c r="S93" s="37" t="s">
        <v>26</v>
      </c>
      <c r="T93" s="39" t="s">
        <v>21</v>
      </c>
    </row>
    <row r="94" spans="1:21" s="39" customFormat="1" ht="81" customHeight="1" x14ac:dyDescent="0.2">
      <c r="A94" s="16">
        <v>41</v>
      </c>
      <c r="B94" s="16" t="s">
        <v>60</v>
      </c>
      <c r="C94" s="16">
        <v>3122</v>
      </c>
      <c r="D94" s="16">
        <v>6121</v>
      </c>
      <c r="E94" s="16">
        <v>61</v>
      </c>
      <c r="F94" s="16">
        <v>10</v>
      </c>
      <c r="G94" s="42">
        <v>60001101398</v>
      </c>
      <c r="H94" s="40" t="s">
        <v>105</v>
      </c>
      <c r="I94" s="29" t="s">
        <v>274</v>
      </c>
      <c r="J94" s="16" t="s">
        <v>51</v>
      </c>
      <c r="K94" s="16" t="s">
        <v>54</v>
      </c>
      <c r="L94" s="51">
        <v>5516</v>
      </c>
      <c r="M94" s="43">
        <v>2020</v>
      </c>
      <c r="N94" s="52">
        <v>266</v>
      </c>
      <c r="O94" s="50">
        <f t="shared" si="34"/>
        <v>5250</v>
      </c>
      <c r="P94" s="52">
        <v>0</v>
      </c>
      <c r="Q94" s="50">
        <v>5250</v>
      </c>
      <c r="R94" s="51">
        <f t="shared" si="23"/>
        <v>0</v>
      </c>
      <c r="S94" s="37" t="s">
        <v>26</v>
      </c>
      <c r="T94" s="39" t="s">
        <v>21</v>
      </c>
    </row>
    <row r="95" spans="1:21" ht="45" customHeight="1" x14ac:dyDescent="0.2">
      <c r="A95" s="16">
        <v>42</v>
      </c>
      <c r="B95" s="16" t="s">
        <v>60</v>
      </c>
      <c r="C95" s="16">
        <v>3127</v>
      </c>
      <c r="D95" s="16">
        <v>5171</v>
      </c>
      <c r="E95" s="16">
        <v>51</v>
      </c>
      <c r="F95" s="16">
        <v>10</v>
      </c>
      <c r="G95" s="17">
        <v>60001101401</v>
      </c>
      <c r="H95" s="40" t="s">
        <v>108</v>
      </c>
      <c r="I95" s="29" t="s">
        <v>272</v>
      </c>
      <c r="J95" s="16" t="s">
        <v>51</v>
      </c>
      <c r="K95" s="16" t="s">
        <v>54</v>
      </c>
      <c r="L95" s="51">
        <v>7483</v>
      </c>
      <c r="M95" s="41">
        <v>2020</v>
      </c>
      <c r="N95" s="52">
        <v>527</v>
      </c>
      <c r="O95" s="50">
        <f t="shared" ref="O95:O96" si="40">P95+Q95</f>
        <v>6956</v>
      </c>
      <c r="P95" s="52">
        <v>0</v>
      </c>
      <c r="Q95" s="50">
        <v>6956</v>
      </c>
      <c r="R95" s="51">
        <f t="shared" ref="R95:R96" si="41">L95-N95-O95</f>
        <v>0</v>
      </c>
      <c r="S95" s="28" t="s">
        <v>18</v>
      </c>
      <c r="T95" s="10" t="s">
        <v>20</v>
      </c>
    </row>
    <row r="96" spans="1:21" ht="45" customHeight="1" x14ac:dyDescent="0.2">
      <c r="A96" s="16">
        <v>43</v>
      </c>
      <c r="B96" s="16" t="s">
        <v>32</v>
      </c>
      <c r="C96" s="16">
        <v>3146</v>
      </c>
      <c r="D96" s="16">
        <v>6121</v>
      </c>
      <c r="E96" s="16">
        <v>61</v>
      </c>
      <c r="F96" s="16">
        <v>10</v>
      </c>
      <c r="G96" s="17">
        <v>60001101421</v>
      </c>
      <c r="H96" s="40" t="s">
        <v>58</v>
      </c>
      <c r="I96" s="60" t="s">
        <v>282</v>
      </c>
      <c r="J96" s="16" t="s">
        <v>51</v>
      </c>
      <c r="K96" s="16" t="s">
        <v>54</v>
      </c>
      <c r="L96" s="51">
        <v>1998</v>
      </c>
      <c r="M96" s="41">
        <v>2020</v>
      </c>
      <c r="N96" s="52">
        <v>148</v>
      </c>
      <c r="O96" s="50">
        <f t="shared" si="40"/>
        <v>1850</v>
      </c>
      <c r="P96" s="52"/>
      <c r="Q96" s="50">
        <v>1850</v>
      </c>
      <c r="R96" s="51">
        <f t="shared" si="41"/>
        <v>0</v>
      </c>
      <c r="S96" s="28"/>
      <c r="U96" s="10" t="s">
        <v>405</v>
      </c>
    </row>
    <row r="97" spans="1:20" ht="47.25" customHeight="1" x14ac:dyDescent="0.2">
      <c r="A97" s="16">
        <v>44</v>
      </c>
      <c r="B97" s="16" t="s">
        <v>32</v>
      </c>
      <c r="C97" s="16">
        <v>3233</v>
      </c>
      <c r="D97" s="16">
        <v>6121</v>
      </c>
      <c r="E97" s="16">
        <v>61</v>
      </c>
      <c r="F97" s="16">
        <v>10</v>
      </c>
      <c r="G97" s="17">
        <v>60001101436</v>
      </c>
      <c r="H97" s="40" t="s">
        <v>283</v>
      </c>
      <c r="I97" s="29" t="s">
        <v>359</v>
      </c>
      <c r="J97" s="16"/>
      <c r="K97" s="16" t="s">
        <v>226</v>
      </c>
      <c r="L97" s="51">
        <v>12616</v>
      </c>
      <c r="M97" s="41">
        <v>2020</v>
      </c>
      <c r="N97" s="52">
        <v>306</v>
      </c>
      <c r="O97" s="50">
        <f t="shared" ref="O97" si="42">P97+Q97</f>
        <v>12310</v>
      </c>
      <c r="P97" s="52"/>
      <c r="Q97" s="50">
        <v>12310</v>
      </c>
      <c r="R97" s="51">
        <f>L97-N97-O97</f>
        <v>0</v>
      </c>
      <c r="S97" s="28" t="s">
        <v>18</v>
      </c>
      <c r="T97" s="10" t="s">
        <v>20</v>
      </c>
    </row>
    <row r="98" spans="1:20" s="6" customFormat="1" x14ac:dyDescent="0.2">
      <c r="A98" s="5"/>
      <c r="B98" s="5"/>
      <c r="C98" s="5"/>
      <c r="D98" s="5"/>
      <c r="E98" s="5"/>
      <c r="F98" s="5"/>
      <c r="G98" s="5"/>
      <c r="H98" s="5"/>
      <c r="I98" s="5"/>
      <c r="J98" s="10"/>
      <c r="K98" s="25"/>
      <c r="L98" s="26"/>
      <c r="M98" s="59"/>
      <c r="S98" s="15"/>
      <c r="T98" s="10"/>
    </row>
    <row r="99" spans="1:20" s="6" customFormat="1" x14ac:dyDescent="0.2">
      <c r="A99" s="5"/>
      <c r="B99" s="5"/>
      <c r="C99" s="5"/>
      <c r="D99" s="5"/>
      <c r="E99" s="5"/>
      <c r="F99" s="5"/>
      <c r="G99" s="5"/>
      <c r="H99" s="5"/>
      <c r="I99" s="5"/>
      <c r="J99" s="10"/>
      <c r="K99" s="25"/>
      <c r="L99" s="26"/>
      <c r="M99" s="59"/>
      <c r="S99" s="15"/>
      <c r="T99" s="10"/>
    </row>
    <row r="100" spans="1:20" s="6" customForma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10"/>
      <c r="K100" s="25"/>
      <c r="L100" s="26"/>
      <c r="M100" s="59"/>
      <c r="S100" s="15"/>
      <c r="T100" s="10"/>
    </row>
    <row r="101" spans="1:20" s="6" customForma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10"/>
      <c r="K101" s="25"/>
      <c r="L101" s="26"/>
      <c r="M101" s="59"/>
      <c r="S101" s="15"/>
      <c r="T101" s="10"/>
    </row>
    <row r="102" spans="1:20" s="6" customForma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10"/>
      <c r="K102" s="25"/>
      <c r="L102" s="26"/>
      <c r="M102" s="59"/>
      <c r="S102" s="15"/>
      <c r="T102" s="10"/>
    </row>
    <row r="103" spans="1:20" s="6" customForma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10"/>
      <c r="K103" s="25"/>
      <c r="L103" s="26"/>
      <c r="M103" s="59"/>
      <c r="S103" s="15"/>
      <c r="T103" s="10"/>
    </row>
    <row r="104" spans="1:20" s="6" customForma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10"/>
      <c r="K104" s="25"/>
      <c r="L104" s="26"/>
      <c r="M104" s="59"/>
      <c r="S104" s="15"/>
      <c r="T104" s="10"/>
    </row>
    <row r="105" spans="1:20" s="6" customForma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10"/>
      <c r="K105" s="25"/>
      <c r="L105" s="26"/>
      <c r="M105" s="59"/>
      <c r="S105" s="15"/>
      <c r="T105" s="10"/>
    </row>
    <row r="106" spans="1:20" s="6" customForma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10"/>
      <c r="K106" s="25"/>
      <c r="L106" s="26"/>
      <c r="M106" s="59"/>
      <c r="S106" s="15"/>
      <c r="T106" s="10"/>
    </row>
    <row r="107" spans="1:20" s="6" customForma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10"/>
      <c r="K107" s="25"/>
      <c r="L107" s="26"/>
      <c r="M107" s="59"/>
      <c r="S107" s="15"/>
      <c r="T107" s="10"/>
    </row>
    <row r="108" spans="1:20" s="6" customForma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10"/>
      <c r="K108" s="25"/>
      <c r="L108" s="26"/>
      <c r="M108" s="59"/>
      <c r="S108" s="15"/>
      <c r="T108" s="10"/>
    </row>
    <row r="109" spans="1:20" s="6" customForma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10"/>
      <c r="K109" s="25"/>
      <c r="L109" s="26"/>
      <c r="M109" s="59"/>
      <c r="S109" s="15"/>
      <c r="T109" s="10"/>
    </row>
    <row r="110" spans="1:20" s="6" customForma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10"/>
      <c r="K110" s="25"/>
      <c r="L110" s="26"/>
      <c r="M110" s="59"/>
      <c r="S110" s="15"/>
      <c r="T110" s="10"/>
    </row>
    <row r="111" spans="1:20" s="6" customForma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10"/>
      <c r="K111" s="25"/>
      <c r="L111" s="26"/>
      <c r="M111" s="59"/>
      <c r="S111" s="15"/>
      <c r="T111" s="10"/>
    </row>
    <row r="112" spans="1:20" s="6" customForma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10"/>
      <c r="K112" s="25"/>
      <c r="L112" s="26"/>
      <c r="M112" s="59"/>
      <c r="S112" s="15"/>
      <c r="T112" s="10"/>
    </row>
    <row r="113" spans="1:20" s="6" customForma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5"/>
      <c r="L113" s="26"/>
      <c r="M113" s="59"/>
      <c r="S113" s="15"/>
      <c r="T113" s="10"/>
    </row>
    <row r="114" spans="1:20" s="6" customForma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5"/>
      <c r="L114" s="26"/>
      <c r="M114" s="59"/>
      <c r="S114" s="15"/>
      <c r="T114" s="10"/>
    </row>
  </sheetData>
  <mergeCells count="19">
    <mergeCell ref="S6:S7"/>
    <mergeCell ref="J6:J7"/>
    <mergeCell ref="K6:K7"/>
    <mergeCell ref="L6:L7"/>
    <mergeCell ref="M6:M7"/>
    <mergeCell ref="N6:N7"/>
    <mergeCell ref="O6:Q6"/>
    <mergeCell ref="A45:I45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70866141732283472" right="0.70866141732283472" top="0.78740157480314965" bottom="0.78740157480314965" header="0.31496062992125984" footer="0.31496062992125984"/>
  <pageSetup paperSize="9" scale="47" firstPageNumber="96" fitToHeight="0" orientation="landscape" useFirstPageNumber="1" r:id="rId1"/>
  <headerFooter>
    <oddFooter>&amp;L&amp;"Arial,Kurzíva"Zastupitelstvo Olomouckého kraje 16-12-2019
7. - Rozpočet Olomouckého kraje na rok 2020 - návrh rozpočtu
Příloha č. 5a) Financování rozpracovaných investičních akcí hrazených z rozpočtu v roce 2020&amp;R&amp;"Arial,Kurzíva"Strana &amp;P (Celkem 140)</oddFooter>
  </headerFooter>
  <rowBreaks count="2" manualBreakCount="2">
    <brk id="26" max="17" man="1"/>
    <brk id="39" max="17" man="1"/>
  </rowBreaks>
  <ignoredErrors>
    <ignoredError sqref="O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79"/>
  <sheetViews>
    <sheetView showGridLines="0" view="pageBreakPreview" zoomScale="80" zoomScaleNormal="66" zoomScaleSheetLayoutView="80" workbookViewId="0">
      <pane ySplit="7" topLeftCell="A8" activePane="bottomLeft" state="frozenSplit"/>
      <selection sqref="A1:G1"/>
      <selection pane="bottomLeft" activeCell="A28" sqref="A28"/>
    </sheetView>
  </sheetViews>
  <sheetFormatPr defaultColWidth="9.140625" defaultRowHeight="12.75" outlineLevelCol="1" x14ac:dyDescent="0.2"/>
  <cols>
    <col min="1" max="1" width="4.7109375" style="10" customWidth="1"/>
    <col min="2" max="2" width="5.42578125" style="10" hidden="1" customWidth="1"/>
    <col min="3" max="3" width="6" style="10" hidden="1" customWidth="1"/>
    <col min="4" max="4" width="5.5703125" style="10" hidden="1" customWidth="1" outlineLevel="1"/>
    <col min="5" max="5" width="7.7109375" style="10" hidden="1" customWidth="1" outlineLevel="1"/>
    <col min="6" max="6" width="7.7109375" style="10" customWidth="1" outlineLevel="1"/>
    <col min="7" max="7" width="3.7109375" style="10" hidden="1" customWidth="1" outlineLevel="1"/>
    <col min="8" max="8" width="13" style="10" hidden="1" customWidth="1" outlineLevel="1"/>
    <col min="9" max="9" width="70.7109375" style="10" customWidth="1" collapsed="1"/>
    <col min="10" max="10" width="70.7109375" style="10" customWidth="1"/>
    <col min="11" max="11" width="7.140625" style="10" customWidth="1"/>
    <col min="12" max="12" width="14.7109375" style="5" customWidth="1"/>
    <col min="13" max="13" width="14.28515625" style="6" customWidth="1"/>
    <col min="14" max="14" width="13.7109375" style="59" customWidth="1"/>
    <col min="15" max="15" width="15.140625" style="6" customWidth="1"/>
    <col min="16" max="16" width="14.85546875" style="6" customWidth="1"/>
    <col min="17" max="17" width="13.140625" style="6" customWidth="1"/>
    <col min="18" max="18" width="14.85546875" style="6" customWidth="1"/>
    <col min="19" max="19" width="14.42578125" style="6" customWidth="1"/>
    <col min="20" max="20" width="43.5703125" style="15" hidden="1" customWidth="1"/>
    <col min="21" max="21" width="0" style="10" hidden="1" customWidth="1"/>
    <col min="22" max="16384" width="9.140625" style="10"/>
  </cols>
  <sheetData>
    <row r="1" spans="1:21" ht="18" x14ac:dyDescent="0.25">
      <c r="A1" s="1" t="s">
        <v>24</v>
      </c>
      <c r="B1" s="1"/>
      <c r="C1" s="2"/>
      <c r="D1" s="2"/>
      <c r="E1" s="2"/>
      <c r="F1" s="2"/>
      <c r="G1" s="2"/>
      <c r="H1" s="2"/>
      <c r="I1" s="3"/>
      <c r="J1" s="4"/>
      <c r="K1" s="2"/>
      <c r="N1" s="56"/>
      <c r="O1" s="7"/>
      <c r="Q1" s="7"/>
      <c r="R1" s="7"/>
      <c r="S1" s="62"/>
      <c r="T1" s="8"/>
      <c r="U1" s="9"/>
    </row>
    <row r="2" spans="1:21" ht="15.75" x14ac:dyDescent="0.25">
      <c r="A2" s="11" t="s">
        <v>23</v>
      </c>
      <c r="B2" s="11"/>
      <c r="C2" s="11"/>
      <c r="D2" s="11"/>
      <c r="F2" s="11"/>
      <c r="G2" s="11"/>
      <c r="H2" s="11"/>
      <c r="I2" s="11" t="s">
        <v>30</v>
      </c>
      <c r="J2" s="33" t="s">
        <v>31</v>
      </c>
      <c r="K2" s="32"/>
      <c r="N2" s="57"/>
      <c r="O2" s="13"/>
      <c r="Q2" s="13"/>
      <c r="R2" s="13"/>
      <c r="S2" s="13"/>
      <c r="T2" s="14"/>
      <c r="U2" s="9"/>
    </row>
    <row r="3" spans="1:21" ht="17.25" customHeight="1" x14ac:dyDescent="0.2">
      <c r="A3" s="11"/>
      <c r="B3" s="11"/>
      <c r="C3" s="11"/>
      <c r="D3" s="11"/>
      <c r="F3" s="11"/>
      <c r="G3" s="11"/>
      <c r="H3" s="11"/>
      <c r="I3" s="11" t="s">
        <v>17</v>
      </c>
      <c r="J3" s="12"/>
      <c r="K3" s="11"/>
      <c r="N3" s="57"/>
      <c r="O3" s="13"/>
      <c r="Q3" s="13"/>
      <c r="R3" s="13"/>
      <c r="T3" s="14"/>
      <c r="U3" s="9"/>
    </row>
    <row r="4" spans="1:21" ht="17.2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2"/>
      <c r="K4" s="11"/>
      <c r="N4" s="57"/>
      <c r="O4" s="13"/>
      <c r="Q4" s="13"/>
      <c r="R4" s="13"/>
      <c r="S4" s="47" t="s">
        <v>19</v>
      </c>
      <c r="T4" s="14"/>
      <c r="U4" s="9"/>
    </row>
    <row r="5" spans="1:21" ht="25.5" customHeight="1" x14ac:dyDescent="0.2">
      <c r="A5" s="279" t="s">
        <v>530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49"/>
    </row>
    <row r="6" spans="1:21" ht="25.5" customHeight="1" x14ac:dyDescent="0.2">
      <c r="A6" s="280" t="s">
        <v>0</v>
      </c>
      <c r="B6" s="280" t="s">
        <v>451</v>
      </c>
      <c r="C6" s="280" t="s">
        <v>1</v>
      </c>
      <c r="D6" s="281" t="s">
        <v>3</v>
      </c>
      <c r="E6" s="281" t="s">
        <v>4</v>
      </c>
      <c r="F6" s="281" t="s">
        <v>22</v>
      </c>
      <c r="G6" s="281" t="s">
        <v>5</v>
      </c>
      <c r="H6" s="281" t="s">
        <v>2</v>
      </c>
      <c r="I6" s="281" t="s">
        <v>6</v>
      </c>
      <c r="J6" s="282" t="s">
        <v>7</v>
      </c>
      <c r="K6" s="284" t="s">
        <v>8</v>
      </c>
      <c r="L6" s="282" t="s">
        <v>9</v>
      </c>
      <c r="M6" s="282" t="s">
        <v>15</v>
      </c>
      <c r="N6" s="282" t="s">
        <v>10</v>
      </c>
      <c r="O6" s="283" t="s">
        <v>481</v>
      </c>
      <c r="P6" s="285" t="s">
        <v>27</v>
      </c>
      <c r="Q6" s="285"/>
      <c r="R6" s="285"/>
      <c r="S6" s="283" t="s">
        <v>28</v>
      </c>
      <c r="T6" s="283" t="s">
        <v>11</v>
      </c>
    </row>
    <row r="7" spans="1:21" ht="58.7" customHeight="1" x14ac:dyDescent="0.2">
      <c r="A7" s="280"/>
      <c r="B7" s="280"/>
      <c r="C7" s="280"/>
      <c r="D7" s="281"/>
      <c r="E7" s="281"/>
      <c r="F7" s="281"/>
      <c r="G7" s="281"/>
      <c r="H7" s="281"/>
      <c r="I7" s="281"/>
      <c r="J7" s="282"/>
      <c r="K7" s="284"/>
      <c r="L7" s="282"/>
      <c r="M7" s="282"/>
      <c r="N7" s="282"/>
      <c r="O7" s="283"/>
      <c r="P7" s="48" t="s">
        <v>16</v>
      </c>
      <c r="Q7" s="48" t="s">
        <v>25</v>
      </c>
      <c r="R7" s="48" t="s">
        <v>12</v>
      </c>
      <c r="S7" s="283"/>
      <c r="T7" s="283"/>
    </row>
    <row r="8" spans="1:21" s="36" customFormat="1" ht="25.5" customHeight="1" x14ac:dyDescent="0.3">
      <c r="A8" s="79" t="s">
        <v>114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34">
        <f>SUM(M9:M24)</f>
        <v>382676</v>
      </c>
      <c r="N8" s="34"/>
      <c r="O8" s="34">
        <f t="shared" ref="O8:S8" si="0">SUM(O9:O24)</f>
        <v>33286</v>
      </c>
      <c r="P8" s="34">
        <f t="shared" si="0"/>
        <v>199705</v>
      </c>
      <c r="Q8" s="34">
        <f t="shared" si="0"/>
        <v>0</v>
      </c>
      <c r="R8" s="34">
        <f t="shared" si="0"/>
        <v>199705</v>
      </c>
      <c r="S8" s="34">
        <f t="shared" si="0"/>
        <v>149685</v>
      </c>
      <c r="T8" s="35"/>
    </row>
    <row r="9" spans="1:21" ht="27.75" customHeight="1" x14ac:dyDescent="0.2">
      <c r="A9" s="290">
        <v>1</v>
      </c>
      <c r="B9" s="213"/>
      <c r="C9" s="213" t="s">
        <v>48</v>
      </c>
      <c r="D9" s="290" t="s">
        <v>134</v>
      </c>
      <c r="E9" s="213">
        <v>6121</v>
      </c>
      <c r="F9" s="213">
        <v>61</v>
      </c>
      <c r="G9" s="290">
        <v>11</v>
      </c>
      <c r="H9" s="292">
        <v>60002100824</v>
      </c>
      <c r="I9" s="294" t="s">
        <v>135</v>
      </c>
      <c r="J9" s="289" t="s">
        <v>423</v>
      </c>
      <c r="K9" s="290" t="s">
        <v>51</v>
      </c>
      <c r="L9" s="290" t="s">
        <v>54</v>
      </c>
      <c r="M9" s="288">
        <v>135950</v>
      </c>
      <c r="N9" s="291" t="s">
        <v>333</v>
      </c>
      <c r="O9" s="286">
        <v>8303</v>
      </c>
      <c r="P9" s="287">
        <f>Q9+R9+Q10+R10</f>
        <v>57039</v>
      </c>
      <c r="Q9" s="286">
        <v>0</v>
      </c>
      <c r="R9" s="225">
        <v>56039</v>
      </c>
      <c r="S9" s="288">
        <f>M9-O9-P9</f>
        <v>70608</v>
      </c>
      <c r="T9" s="28" t="s">
        <v>18</v>
      </c>
      <c r="U9" s="10" t="s">
        <v>20</v>
      </c>
    </row>
    <row r="10" spans="1:21" ht="27" customHeight="1" x14ac:dyDescent="0.2">
      <c r="A10" s="290"/>
      <c r="B10" s="213"/>
      <c r="C10" s="213"/>
      <c r="D10" s="290"/>
      <c r="E10" s="213">
        <v>5137</v>
      </c>
      <c r="F10" s="213">
        <v>51</v>
      </c>
      <c r="G10" s="290"/>
      <c r="H10" s="292"/>
      <c r="I10" s="294"/>
      <c r="J10" s="289"/>
      <c r="K10" s="290"/>
      <c r="L10" s="290"/>
      <c r="M10" s="288"/>
      <c r="N10" s="291"/>
      <c r="O10" s="286"/>
      <c r="P10" s="287"/>
      <c r="Q10" s="286"/>
      <c r="R10" s="225">
        <v>1000</v>
      </c>
      <c r="S10" s="288"/>
      <c r="T10" s="28"/>
    </row>
    <row r="11" spans="1:21" ht="27" customHeight="1" x14ac:dyDescent="0.2">
      <c r="A11" s="290">
        <v>2</v>
      </c>
      <c r="B11" s="213"/>
      <c r="C11" s="213" t="s">
        <v>32</v>
      </c>
      <c r="D11" s="290">
        <v>4357</v>
      </c>
      <c r="E11" s="213">
        <v>6121</v>
      </c>
      <c r="F11" s="213">
        <v>61</v>
      </c>
      <c r="G11" s="290">
        <v>11</v>
      </c>
      <c r="H11" s="292">
        <v>60002101167</v>
      </c>
      <c r="I11" s="294" t="s">
        <v>144</v>
      </c>
      <c r="J11" s="295" t="s">
        <v>508</v>
      </c>
      <c r="K11" s="290" t="s">
        <v>51</v>
      </c>
      <c r="L11" s="290" t="s">
        <v>54</v>
      </c>
      <c r="M11" s="288">
        <v>28760</v>
      </c>
      <c r="N11" s="291" t="s">
        <v>223</v>
      </c>
      <c r="O11" s="286">
        <v>4113</v>
      </c>
      <c r="P11" s="287">
        <f>Q11+R11+Q12+R12</f>
        <v>22485</v>
      </c>
      <c r="Q11" s="286">
        <v>0</v>
      </c>
      <c r="R11" s="225">
        <v>20985</v>
      </c>
      <c r="S11" s="288">
        <f>M11-O11-P11</f>
        <v>2162</v>
      </c>
      <c r="T11" s="28"/>
    </row>
    <row r="12" spans="1:21" ht="27" customHeight="1" x14ac:dyDescent="0.2">
      <c r="A12" s="290"/>
      <c r="B12" s="213"/>
      <c r="C12" s="213"/>
      <c r="D12" s="290"/>
      <c r="E12" s="213">
        <v>5137</v>
      </c>
      <c r="F12" s="213">
        <v>51</v>
      </c>
      <c r="G12" s="290"/>
      <c r="H12" s="292"/>
      <c r="I12" s="294"/>
      <c r="J12" s="295"/>
      <c r="K12" s="290"/>
      <c r="L12" s="290"/>
      <c r="M12" s="288"/>
      <c r="N12" s="291"/>
      <c r="O12" s="286"/>
      <c r="P12" s="287"/>
      <c r="Q12" s="286"/>
      <c r="R12" s="225">
        <v>1500</v>
      </c>
      <c r="S12" s="288"/>
      <c r="T12" s="28"/>
    </row>
    <row r="13" spans="1:21" ht="31.5" x14ac:dyDescent="0.2">
      <c r="A13" s="213">
        <v>3</v>
      </c>
      <c r="B13" s="213"/>
      <c r="C13" s="213" t="s">
        <v>32</v>
      </c>
      <c r="D13" s="213" t="s">
        <v>133</v>
      </c>
      <c r="E13" s="213">
        <v>6121</v>
      </c>
      <c r="F13" s="213">
        <v>61</v>
      </c>
      <c r="G13" s="213">
        <v>11</v>
      </c>
      <c r="H13" s="215">
        <v>60002101192</v>
      </c>
      <c r="I13" s="236" t="s">
        <v>136</v>
      </c>
      <c r="J13" s="216" t="s">
        <v>285</v>
      </c>
      <c r="K13" s="213" t="s">
        <v>51</v>
      </c>
      <c r="L13" s="213" t="s">
        <v>54</v>
      </c>
      <c r="M13" s="211">
        <v>93000</v>
      </c>
      <c r="N13" s="214" t="s">
        <v>55</v>
      </c>
      <c r="O13" s="209">
        <v>2735</v>
      </c>
      <c r="P13" s="210">
        <f t="shared" ref="P13:P17" si="1">Q13+R13</f>
        <v>30000</v>
      </c>
      <c r="Q13" s="209">
        <v>0</v>
      </c>
      <c r="R13" s="225">
        <v>30000</v>
      </c>
      <c r="S13" s="211">
        <f t="shared" ref="S13:S18" si="2">M13-O13-P13</f>
        <v>60265</v>
      </c>
      <c r="T13" s="28"/>
    </row>
    <row r="14" spans="1:21" ht="48.75" customHeight="1" x14ac:dyDescent="0.2">
      <c r="A14" s="213">
        <v>4</v>
      </c>
      <c r="B14" s="213"/>
      <c r="C14" s="213" t="s">
        <v>37</v>
      </c>
      <c r="D14" s="213">
        <v>4357</v>
      </c>
      <c r="E14" s="213">
        <v>6121</v>
      </c>
      <c r="F14" s="213">
        <v>61</v>
      </c>
      <c r="G14" s="213">
        <v>11</v>
      </c>
      <c r="H14" s="215">
        <v>60002101293</v>
      </c>
      <c r="I14" s="236" t="s">
        <v>146</v>
      </c>
      <c r="J14" s="216" t="s">
        <v>292</v>
      </c>
      <c r="K14" s="213" t="s">
        <v>51</v>
      </c>
      <c r="L14" s="213" t="s">
        <v>54</v>
      </c>
      <c r="M14" s="211">
        <v>7555</v>
      </c>
      <c r="N14" s="214" t="s">
        <v>223</v>
      </c>
      <c r="O14" s="209">
        <v>2290</v>
      </c>
      <c r="P14" s="210">
        <f t="shared" si="1"/>
        <v>5265</v>
      </c>
      <c r="Q14" s="209">
        <v>0</v>
      </c>
      <c r="R14" s="225">
        <v>5265</v>
      </c>
      <c r="S14" s="211">
        <f>M14-O14-P14</f>
        <v>0</v>
      </c>
      <c r="T14" s="28"/>
    </row>
    <row r="15" spans="1:21" ht="47.25" x14ac:dyDescent="0.2">
      <c r="A15" s="213">
        <v>5</v>
      </c>
      <c r="B15" s="213"/>
      <c r="C15" s="213" t="s">
        <v>37</v>
      </c>
      <c r="D15" s="213">
        <v>4350</v>
      </c>
      <c r="E15" s="213">
        <v>6121</v>
      </c>
      <c r="F15" s="213">
        <v>61</v>
      </c>
      <c r="G15" s="213">
        <v>11</v>
      </c>
      <c r="H15" s="215">
        <v>60002101300</v>
      </c>
      <c r="I15" s="236" t="s">
        <v>140</v>
      </c>
      <c r="J15" s="216" t="s">
        <v>288</v>
      </c>
      <c r="K15" s="213" t="s">
        <v>51</v>
      </c>
      <c r="L15" s="213" t="s">
        <v>52</v>
      </c>
      <c r="M15" s="211">
        <v>34180</v>
      </c>
      <c r="N15" s="214" t="s">
        <v>55</v>
      </c>
      <c r="O15" s="209">
        <v>530</v>
      </c>
      <c r="P15" s="210">
        <f t="shared" si="1"/>
        <v>17000</v>
      </c>
      <c r="Q15" s="209">
        <v>0</v>
      </c>
      <c r="R15" s="225">
        <v>17000</v>
      </c>
      <c r="S15" s="211">
        <f t="shared" si="2"/>
        <v>16650</v>
      </c>
      <c r="T15" s="28"/>
    </row>
    <row r="16" spans="1:21" ht="47.25" x14ac:dyDescent="0.2">
      <c r="A16" s="213">
        <v>6</v>
      </c>
      <c r="B16" s="213"/>
      <c r="C16" s="213" t="s">
        <v>37</v>
      </c>
      <c r="D16" s="213">
        <v>4350</v>
      </c>
      <c r="E16" s="213">
        <v>6121</v>
      </c>
      <c r="F16" s="213">
        <v>61</v>
      </c>
      <c r="G16" s="213">
        <v>11</v>
      </c>
      <c r="H16" s="215">
        <v>60002101302</v>
      </c>
      <c r="I16" s="236" t="s">
        <v>142</v>
      </c>
      <c r="J16" s="216" t="s">
        <v>289</v>
      </c>
      <c r="K16" s="213" t="s">
        <v>51</v>
      </c>
      <c r="L16" s="213" t="s">
        <v>54</v>
      </c>
      <c r="M16" s="211">
        <v>25983</v>
      </c>
      <c r="N16" s="214" t="s">
        <v>223</v>
      </c>
      <c r="O16" s="209">
        <v>8891</v>
      </c>
      <c r="P16" s="210">
        <f t="shared" si="1"/>
        <v>17092</v>
      </c>
      <c r="Q16" s="209">
        <v>0</v>
      </c>
      <c r="R16" s="225">
        <v>17092</v>
      </c>
      <c r="S16" s="211">
        <f t="shared" si="2"/>
        <v>0</v>
      </c>
      <c r="T16" s="28"/>
    </row>
    <row r="17" spans="1:22" ht="50.25" customHeight="1" x14ac:dyDescent="0.2">
      <c r="A17" s="213">
        <v>7</v>
      </c>
      <c r="B17" s="213"/>
      <c r="C17" s="213" t="s">
        <v>37</v>
      </c>
      <c r="D17" s="213">
        <v>4357</v>
      </c>
      <c r="E17" s="213">
        <v>6121</v>
      </c>
      <c r="F17" s="213">
        <v>61</v>
      </c>
      <c r="G17" s="213">
        <v>11</v>
      </c>
      <c r="H17" s="215">
        <v>60002101304</v>
      </c>
      <c r="I17" s="236" t="s">
        <v>319</v>
      </c>
      <c r="J17" s="212" t="s">
        <v>509</v>
      </c>
      <c r="K17" s="213" t="s">
        <v>51</v>
      </c>
      <c r="L17" s="213" t="s">
        <v>54</v>
      </c>
      <c r="M17" s="211">
        <v>4715</v>
      </c>
      <c r="N17" s="43" t="s">
        <v>223</v>
      </c>
      <c r="O17" s="209">
        <v>2470</v>
      </c>
      <c r="P17" s="210">
        <f t="shared" si="1"/>
        <v>2245</v>
      </c>
      <c r="Q17" s="209">
        <v>0</v>
      </c>
      <c r="R17" s="225">
        <v>2245</v>
      </c>
      <c r="S17" s="211">
        <f t="shared" si="2"/>
        <v>0</v>
      </c>
      <c r="T17" s="28"/>
      <c r="U17" s="10" t="s">
        <v>20</v>
      </c>
    </row>
    <row r="18" spans="1:22" ht="30" customHeight="1" x14ac:dyDescent="0.2">
      <c r="A18" s="290">
        <v>8</v>
      </c>
      <c r="B18" s="213"/>
      <c r="C18" s="213" t="s">
        <v>32</v>
      </c>
      <c r="D18" s="290">
        <v>4357</v>
      </c>
      <c r="E18" s="213">
        <v>6121</v>
      </c>
      <c r="F18" s="213">
        <v>61</v>
      </c>
      <c r="G18" s="290">
        <v>11</v>
      </c>
      <c r="H18" s="292">
        <v>60002101337</v>
      </c>
      <c r="I18" s="293" t="s">
        <v>145</v>
      </c>
      <c r="J18" s="289" t="s">
        <v>508</v>
      </c>
      <c r="K18" s="290" t="s">
        <v>51</v>
      </c>
      <c r="L18" s="290" t="s">
        <v>54</v>
      </c>
      <c r="M18" s="288">
        <f>27542+1500</f>
        <v>29042</v>
      </c>
      <c r="N18" s="291" t="s">
        <v>223</v>
      </c>
      <c r="O18" s="286">
        <v>1777</v>
      </c>
      <c r="P18" s="287">
        <f>Q18+R18+R19</f>
        <v>27265</v>
      </c>
      <c r="Q18" s="286">
        <v>0</v>
      </c>
      <c r="R18" s="225">
        <v>25765</v>
      </c>
      <c r="S18" s="288">
        <f t="shared" si="2"/>
        <v>0</v>
      </c>
      <c r="T18" s="28" t="s">
        <v>18</v>
      </c>
      <c r="U18" s="10" t="s">
        <v>20</v>
      </c>
    </row>
    <row r="19" spans="1:22" ht="28.5" customHeight="1" x14ac:dyDescent="0.2">
      <c r="A19" s="290"/>
      <c r="B19" s="213"/>
      <c r="C19" s="213"/>
      <c r="D19" s="290"/>
      <c r="E19" s="213">
        <v>5137</v>
      </c>
      <c r="F19" s="213">
        <v>51</v>
      </c>
      <c r="G19" s="290"/>
      <c r="H19" s="292"/>
      <c r="I19" s="293"/>
      <c r="J19" s="289"/>
      <c r="K19" s="290"/>
      <c r="L19" s="290"/>
      <c r="M19" s="288"/>
      <c r="N19" s="291"/>
      <c r="O19" s="286"/>
      <c r="P19" s="287"/>
      <c r="Q19" s="286"/>
      <c r="R19" s="225">
        <v>1500</v>
      </c>
      <c r="S19" s="288"/>
      <c r="T19" s="28"/>
    </row>
    <row r="20" spans="1:22" ht="51" x14ac:dyDescent="0.2">
      <c r="A20" s="213">
        <v>9</v>
      </c>
      <c r="B20" s="213"/>
      <c r="C20" s="213" t="s">
        <v>48</v>
      </c>
      <c r="D20" s="213">
        <v>4350</v>
      </c>
      <c r="E20" s="213">
        <v>6121</v>
      </c>
      <c r="F20" s="213">
        <v>61</v>
      </c>
      <c r="G20" s="213">
        <v>11</v>
      </c>
      <c r="H20" s="215">
        <v>60002101403</v>
      </c>
      <c r="I20" s="236" t="s">
        <v>150</v>
      </c>
      <c r="J20" s="261" t="s">
        <v>293</v>
      </c>
      <c r="K20" s="213"/>
      <c r="L20" s="213" t="s">
        <v>226</v>
      </c>
      <c r="M20" s="211">
        <v>15934</v>
      </c>
      <c r="N20" s="214" t="s">
        <v>223</v>
      </c>
      <c r="O20" s="209">
        <v>2000</v>
      </c>
      <c r="P20" s="210">
        <f>Q20+R20</f>
        <v>13934</v>
      </c>
      <c r="Q20" s="209">
        <v>0</v>
      </c>
      <c r="R20" s="225">
        <v>13934</v>
      </c>
      <c r="S20" s="211">
        <f>M20-O20-P20</f>
        <v>0</v>
      </c>
      <c r="T20" s="28"/>
      <c r="V20" s="10" t="s">
        <v>408</v>
      </c>
    </row>
    <row r="21" spans="1:22" ht="32.25" customHeight="1" x14ac:dyDescent="0.2">
      <c r="A21" s="213">
        <v>10</v>
      </c>
      <c r="B21" s="213"/>
      <c r="C21" s="213" t="s">
        <v>48</v>
      </c>
      <c r="D21" s="213">
        <v>4350</v>
      </c>
      <c r="E21" s="213">
        <v>5171</v>
      </c>
      <c r="F21" s="213">
        <v>51</v>
      </c>
      <c r="G21" s="213">
        <v>11</v>
      </c>
      <c r="H21" s="215">
        <v>60002101405</v>
      </c>
      <c r="I21" s="236" t="s">
        <v>152</v>
      </c>
      <c r="J21" s="216" t="s">
        <v>424</v>
      </c>
      <c r="K21" s="213"/>
      <c r="L21" s="213" t="s">
        <v>226</v>
      </c>
      <c r="M21" s="211">
        <v>1500</v>
      </c>
      <c r="N21" s="214" t="s">
        <v>223</v>
      </c>
      <c r="O21" s="209">
        <v>0</v>
      </c>
      <c r="P21" s="210">
        <f>Q21+R21</f>
        <v>1500</v>
      </c>
      <c r="Q21" s="209">
        <v>0</v>
      </c>
      <c r="R21" s="225">
        <v>1500</v>
      </c>
      <c r="S21" s="211">
        <f>M21-O21-P21</f>
        <v>0</v>
      </c>
      <c r="T21" s="28"/>
    </row>
    <row r="22" spans="1:22" ht="70.5" customHeight="1" x14ac:dyDescent="0.2">
      <c r="A22" s="213">
        <v>11</v>
      </c>
      <c r="B22" s="213"/>
      <c r="C22" s="213" t="s">
        <v>37</v>
      </c>
      <c r="D22" s="213">
        <v>4357</v>
      </c>
      <c r="E22" s="213">
        <v>6121</v>
      </c>
      <c r="F22" s="213">
        <v>61</v>
      </c>
      <c r="G22" s="213">
        <v>11</v>
      </c>
      <c r="H22" s="215">
        <v>60002101406</v>
      </c>
      <c r="I22" s="236" t="s">
        <v>153</v>
      </c>
      <c r="J22" s="212" t="s">
        <v>294</v>
      </c>
      <c r="K22" s="213" t="s">
        <v>51</v>
      </c>
      <c r="L22" s="213" t="s">
        <v>54</v>
      </c>
      <c r="M22" s="211">
        <v>4757</v>
      </c>
      <c r="N22" s="214" t="s">
        <v>223</v>
      </c>
      <c r="O22" s="209">
        <v>177</v>
      </c>
      <c r="P22" s="210">
        <f t="shared" ref="P22" si="3">Q22+R22</f>
        <v>4580</v>
      </c>
      <c r="Q22" s="209">
        <v>0</v>
      </c>
      <c r="R22" s="225">
        <v>4580</v>
      </c>
      <c r="S22" s="211">
        <f>M22-O22-P22</f>
        <v>0</v>
      </c>
      <c r="T22" s="28" t="s">
        <v>18</v>
      </c>
      <c r="U22" s="10" t="s">
        <v>20</v>
      </c>
      <c r="V22" s="10" t="s">
        <v>327</v>
      </c>
    </row>
    <row r="23" spans="1:22" ht="38.25" x14ac:dyDescent="0.2">
      <c r="A23" s="213">
        <v>12</v>
      </c>
      <c r="B23" s="213"/>
      <c r="C23" s="213" t="s">
        <v>60</v>
      </c>
      <c r="D23" s="213">
        <v>4357</v>
      </c>
      <c r="E23" s="213">
        <v>6121</v>
      </c>
      <c r="F23" s="213">
        <v>61</v>
      </c>
      <c r="G23" s="213">
        <v>11</v>
      </c>
      <c r="H23" s="215">
        <v>60002101409</v>
      </c>
      <c r="I23" s="236" t="s">
        <v>155</v>
      </c>
      <c r="J23" s="216" t="s">
        <v>296</v>
      </c>
      <c r="K23" s="213"/>
      <c r="L23" s="213" t="s">
        <v>226</v>
      </c>
      <c r="M23" s="211">
        <v>1100</v>
      </c>
      <c r="N23" s="214" t="s">
        <v>223</v>
      </c>
      <c r="O23" s="209">
        <v>0</v>
      </c>
      <c r="P23" s="210">
        <f>Q23+R23</f>
        <v>1100</v>
      </c>
      <c r="Q23" s="209">
        <v>0</v>
      </c>
      <c r="R23" s="225">
        <v>1100</v>
      </c>
      <c r="S23" s="211">
        <f>M23-O23-P23</f>
        <v>0</v>
      </c>
      <c r="T23" s="28"/>
      <c r="V23" s="10" t="s">
        <v>328</v>
      </c>
    </row>
    <row r="24" spans="1:22" ht="39" customHeight="1" x14ac:dyDescent="0.2">
      <c r="A24" s="250">
        <v>13</v>
      </c>
      <c r="B24" s="250"/>
      <c r="C24" s="250" t="s">
        <v>60</v>
      </c>
      <c r="D24" s="250">
        <v>4351</v>
      </c>
      <c r="E24" s="250">
        <v>6121</v>
      </c>
      <c r="F24" s="250">
        <v>61</v>
      </c>
      <c r="G24" s="250">
        <v>11</v>
      </c>
      <c r="H24" s="252">
        <v>60002100755</v>
      </c>
      <c r="I24" s="253" t="s">
        <v>492</v>
      </c>
      <c r="J24" s="254" t="s">
        <v>510</v>
      </c>
      <c r="K24" s="250"/>
      <c r="L24" s="250" t="s">
        <v>54</v>
      </c>
      <c r="M24" s="249">
        <v>200</v>
      </c>
      <c r="N24" s="251">
        <v>2020</v>
      </c>
      <c r="O24" s="247">
        <v>0</v>
      </c>
      <c r="P24" s="248">
        <v>200</v>
      </c>
      <c r="Q24" s="247">
        <v>0</v>
      </c>
      <c r="R24" s="225">
        <v>200</v>
      </c>
      <c r="S24" s="249">
        <f>M24-O24-P24</f>
        <v>0</v>
      </c>
      <c r="T24" s="28"/>
      <c r="V24" s="255" t="s">
        <v>328</v>
      </c>
    </row>
    <row r="25" spans="1:22" s="36" customFormat="1" ht="20.25" x14ac:dyDescent="0.3">
      <c r="A25" s="79" t="s">
        <v>534</v>
      </c>
      <c r="B25" s="79"/>
      <c r="C25" s="79"/>
      <c r="D25" s="79"/>
      <c r="E25" s="79"/>
      <c r="F25" s="79"/>
      <c r="G25" s="79"/>
      <c r="H25" s="79"/>
      <c r="I25" s="237"/>
      <c r="J25" s="196"/>
      <c r="K25" s="79"/>
      <c r="L25" s="79"/>
      <c r="M25" s="34">
        <f>SUM(M26:M26)</f>
        <v>1392</v>
      </c>
      <c r="N25" s="53"/>
      <c r="O25" s="34">
        <f>SUM(O26:O26)</f>
        <v>62</v>
      </c>
      <c r="P25" s="34">
        <f>SUM(P26:P26)</f>
        <v>1330</v>
      </c>
      <c r="Q25" s="34">
        <f>SUM(Q26:Q26)</f>
        <v>0</v>
      </c>
      <c r="R25" s="34">
        <f>SUM(R26:R26)</f>
        <v>1330</v>
      </c>
      <c r="S25" s="34">
        <f>SUM(S26:S26)</f>
        <v>0</v>
      </c>
      <c r="T25" s="35"/>
    </row>
    <row r="26" spans="1:22" ht="39" customHeight="1" x14ac:dyDescent="0.2">
      <c r="A26" s="213">
        <v>1</v>
      </c>
      <c r="B26" s="213"/>
      <c r="C26" s="213" t="s">
        <v>32</v>
      </c>
      <c r="D26" s="213">
        <v>4350</v>
      </c>
      <c r="E26" s="213">
        <v>5171</v>
      </c>
      <c r="F26" s="213">
        <v>51</v>
      </c>
      <c r="G26" s="213">
        <v>11</v>
      </c>
      <c r="H26" s="215">
        <v>60002101404</v>
      </c>
      <c r="I26" s="236" t="s">
        <v>151</v>
      </c>
      <c r="J26" s="212" t="s">
        <v>425</v>
      </c>
      <c r="K26" s="213" t="s">
        <v>51</v>
      </c>
      <c r="L26" s="213" t="s">
        <v>54</v>
      </c>
      <c r="M26" s="211">
        <v>1392</v>
      </c>
      <c r="N26" s="214" t="s">
        <v>223</v>
      </c>
      <c r="O26" s="209">
        <v>62</v>
      </c>
      <c r="P26" s="210">
        <f t="shared" ref="P26" si="4">Q26+R26</f>
        <v>1330</v>
      </c>
      <c r="Q26" s="209">
        <v>0</v>
      </c>
      <c r="R26" s="225">
        <v>1330</v>
      </c>
      <c r="S26" s="211">
        <f>M26-O26-P26</f>
        <v>0</v>
      </c>
      <c r="T26" s="28" t="s">
        <v>18</v>
      </c>
      <c r="U26" s="10" t="s">
        <v>20</v>
      </c>
      <c r="V26" s="10" t="s">
        <v>326</v>
      </c>
    </row>
    <row r="27" spans="1:22" s="36" customFormat="1" ht="20.25" x14ac:dyDescent="0.3">
      <c r="A27" s="79" t="s">
        <v>536</v>
      </c>
      <c r="B27" s="79"/>
      <c r="C27" s="79"/>
      <c r="D27" s="79"/>
      <c r="E27" s="79"/>
      <c r="F27" s="79"/>
      <c r="G27" s="79"/>
      <c r="H27" s="79"/>
      <c r="I27" s="237"/>
      <c r="J27" s="196"/>
      <c r="K27" s="79"/>
      <c r="L27" s="79"/>
      <c r="M27" s="34">
        <f>SUM(M28:M39)</f>
        <v>332258</v>
      </c>
      <c r="N27" s="53"/>
      <c r="O27" s="34">
        <f>SUM(O28:O39)</f>
        <v>4021</v>
      </c>
      <c r="P27" s="34">
        <f>SUM(P28:P39)</f>
        <v>7974</v>
      </c>
      <c r="Q27" s="34">
        <f>SUM(Q28:Q39)</f>
        <v>0</v>
      </c>
      <c r="R27" s="34">
        <f>SUM(R28:R39)</f>
        <v>7974</v>
      </c>
      <c r="S27" s="34">
        <f>SUM(S28:S39)</f>
        <v>320263</v>
      </c>
      <c r="T27" s="35"/>
    </row>
    <row r="28" spans="1:22" ht="63.75" x14ac:dyDescent="0.2">
      <c r="A28" s="213">
        <v>1</v>
      </c>
      <c r="B28" s="213"/>
      <c r="C28" s="213" t="s">
        <v>32</v>
      </c>
      <c r="D28" s="213" t="s">
        <v>134</v>
      </c>
      <c r="E28" s="213">
        <v>6121</v>
      </c>
      <c r="F28" s="213">
        <v>61</v>
      </c>
      <c r="G28" s="213">
        <v>11</v>
      </c>
      <c r="H28" s="215">
        <v>60002101195</v>
      </c>
      <c r="I28" s="236" t="s">
        <v>118</v>
      </c>
      <c r="J28" s="216" t="s">
        <v>421</v>
      </c>
      <c r="K28" s="213" t="s">
        <v>51</v>
      </c>
      <c r="L28" s="213" t="s">
        <v>422</v>
      </c>
      <c r="M28" s="211">
        <v>3610</v>
      </c>
      <c r="N28" s="214">
        <v>2020</v>
      </c>
      <c r="O28" s="209">
        <v>151</v>
      </c>
      <c r="P28" s="210">
        <f>Q28+R28</f>
        <v>300</v>
      </c>
      <c r="Q28" s="209">
        <v>0</v>
      </c>
      <c r="R28" s="225">
        <v>300</v>
      </c>
      <c r="S28" s="211">
        <f>M28-O28-P28</f>
        <v>3159</v>
      </c>
      <c r="T28" s="28"/>
    </row>
    <row r="29" spans="1:22" ht="31.5" customHeight="1" x14ac:dyDescent="0.2">
      <c r="A29" s="213">
        <v>2</v>
      </c>
      <c r="B29" s="213"/>
      <c r="C29" s="213" t="s">
        <v>37</v>
      </c>
      <c r="D29" s="213" t="s">
        <v>133</v>
      </c>
      <c r="E29" s="213">
        <v>6121</v>
      </c>
      <c r="F29" s="213">
        <v>61</v>
      </c>
      <c r="G29" s="213">
        <v>11</v>
      </c>
      <c r="H29" s="215">
        <v>60002101201</v>
      </c>
      <c r="I29" s="236" t="s">
        <v>138</v>
      </c>
      <c r="J29" s="216" t="s">
        <v>511</v>
      </c>
      <c r="K29" s="213" t="s">
        <v>51</v>
      </c>
      <c r="L29" s="213" t="s">
        <v>54</v>
      </c>
      <c r="M29" s="211">
        <v>46020</v>
      </c>
      <c r="N29" s="214" t="s">
        <v>55</v>
      </c>
      <c r="O29" s="209">
        <v>1020</v>
      </c>
      <c r="P29" s="210">
        <f>Q29+R29</f>
        <v>500</v>
      </c>
      <c r="Q29" s="209">
        <v>0</v>
      </c>
      <c r="R29" s="225">
        <v>500</v>
      </c>
      <c r="S29" s="211">
        <f>M29-O29-P29</f>
        <v>44500</v>
      </c>
      <c r="T29" s="28"/>
      <c r="V29" s="10" t="s">
        <v>325</v>
      </c>
    </row>
    <row r="30" spans="1:22" ht="38.25" x14ac:dyDescent="0.2">
      <c r="A30" s="213">
        <v>3</v>
      </c>
      <c r="B30" s="213"/>
      <c r="C30" s="213" t="s">
        <v>37</v>
      </c>
      <c r="D30" s="213">
        <v>4357</v>
      </c>
      <c r="E30" s="213">
        <v>6121</v>
      </c>
      <c r="F30" s="213">
        <v>61</v>
      </c>
      <c r="G30" s="213">
        <v>11</v>
      </c>
      <c r="H30" s="215">
        <v>60002101295</v>
      </c>
      <c r="I30" s="236" t="s">
        <v>127</v>
      </c>
      <c r="J30" s="212" t="s">
        <v>128</v>
      </c>
      <c r="K30" s="213" t="s">
        <v>51</v>
      </c>
      <c r="L30" s="213" t="s">
        <v>52</v>
      </c>
      <c r="M30" s="211">
        <v>1700</v>
      </c>
      <c r="N30" s="214">
        <v>2021</v>
      </c>
      <c r="O30" s="209">
        <v>0</v>
      </c>
      <c r="P30" s="210">
        <f t="shared" ref="P30" si="5">Q30+R30</f>
        <v>500</v>
      </c>
      <c r="Q30" s="209">
        <v>0</v>
      </c>
      <c r="R30" s="225">
        <v>500</v>
      </c>
      <c r="S30" s="211">
        <f t="shared" ref="S30:S39" si="6">M30-O30-P30</f>
        <v>1200</v>
      </c>
      <c r="T30" s="28" t="s">
        <v>18</v>
      </c>
      <c r="U30" s="10" t="s">
        <v>20</v>
      </c>
    </row>
    <row r="31" spans="1:22" ht="33.75" customHeight="1" x14ac:dyDescent="0.2">
      <c r="A31" s="213">
        <v>4</v>
      </c>
      <c r="B31" s="213"/>
      <c r="C31" s="213" t="s">
        <v>48</v>
      </c>
      <c r="D31" s="213">
        <v>4357</v>
      </c>
      <c r="E31" s="213">
        <v>6121</v>
      </c>
      <c r="F31" s="213">
        <v>61</v>
      </c>
      <c r="G31" s="213">
        <v>11</v>
      </c>
      <c r="H31" s="215">
        <v>60002101299</v>
      </c>
      <c r="I31" s="236" t="s">
        <v>147</v>
      </c>
      <c r="J31" s="212" t="s">
        <v>290</v>
      </c>
      <c r="K31" s="213"/>
      <c r="L31" s="213" t="s">
        <v>51</v>
      </c>
      <c r="M31" s="211">
        <v>7500</v>
      </c>
      <c r="N31" s="214">
        <v>2021</v>
      </c>
      <c r="O31" s="209">
        <v>0</v>
      </c>
      <c r="P31" s="210">
        <f t="shared" ref="P31" si="7">Q31+R31</f>
        <v>250</v>
      </c>
      <c r="Q31" s="209">
        <v>0</v>
      </c>
      <c r="R31" s="225">
        <v>250</v>
      </c>
      <c r="S31" s="211">
        <f t="shared" si="6"/>
        <v>7250</v>
      </c>
      <c r="T31" s="28" t="s">
        <v>18</v>
      </c>
      <c r="U31" s="10" t="s">
        <v>20</v>
      </c>
    </row>
    <row r="32" spans="1:22" ht="47.25" x14ac:dyDescent="0.2">
      <c r="A32" s="213">
        <v>5</v>
      </c>
      <c r="B32" s="213"/>
      <c r="C32" s="213" t="s">
        <v>37</v>
      </c>
      <c r="D32" s="213">
        <v>4350</v>
      </c>
      <c r="E32" s="213">
        <v>6121</v>
      </c>
      <c r="F32" s="213">
        <v>61</v>
      </c>
      <c r="G32" s="213">
        <v>11</v>
      </c>
      <c r="H32" s="215">
        <v>60002101327</v>
      </c>
      <c r="I32" s="236" t="s">
        <v>143</v>
      </c>
      <c r="J32" s="212" t="s">
        <v>291</v>
      </c>
      <c r="K32" s="213"/>
      <c r="L32" s="213" t="s">
        <v>226</v>
      </c>
      <c r="M32" s="211">
        <v>20000</v>
      </c>
      <c r="N32" s="214">
        <v>2021</v>
      </c>
      <c r="O32" s="209">
        <v>52</v>
      </c>
      <c r="P32" s="210">
        <f t="shared" ref="P32" si="8">Q32+R32</f>
        <v>500</v>
      </c>
      <c r="Q32" s="209">
        <v>0</v>
      </c>
      <c r="R32" s="225">
        <v>500</v>
      </c>
      <c r="S32" s="211">
        <f t="shared" si="6"/>
        <v>19448</v>
      </c>
      <c r="T32" s="28" t="s">
        <v>18</v>
      </c>
      <c r="U32" s="10" t="s">
        <v>20</v>
      </c>
    </row>
    <row r="33" spans="1:21" ht="47.25" x14ac:dyDescent="0.2">
      <c r="A33" s="213">
        <v>6</v>
      </c>
      <c r="B33" s="213"/>
      <c r="C33" s="213" t="s">
        <v>32</v>
      </c>
      <c r="D33" s="213">
        <v>4357</v>
      </c>
      <c r="E33" s="213">
        <v>6121</v>
      </c>
      <c r="F33" s="213">
        <v>61</v>
      </c>
      <c r="G33" s="213">
        <v>11</v>
      </c>
      <c r="H33" s="215">
        <v>60002101348</v>
      </c>
      <c r="I33" s="236" t="s">
        <v>148</v>
      </c>
      <c r="J33" s="216" t="s">
        <v>318</v>
      </c>
      <c r="K33" s="213"/>
      <c r="L33" s="213" t="s">
        <v>226</v>
      </c>
      <c r="M33" s="211">
        <v>25000</v>
      </c>
      <c r="N33" s="214" t="s">
        <v>312</v>
      </c>
      <c r="O33" s="209">
        <v>653</v>
      </c>
      <c r="P33" s="210">
        <f>Q33+R33</f>
        <v>1400</v>
      </c>
      <c r="Q33" s="209">
        <v>0</v>
      </c>
      <c r="R33" s="225">
        <v>1400</v>
      </c>
      <c r="S33" s="211">
        <f t="shared" si="6"/>
        <v>22947</v>
      </c>
      <c r="T33" s="28"/>
    </row>
    <row r="34" spans="1:21" ht="47.25" x14ac:dyDescent="0.2">
      <c r="A34" s="213">
        <v>7</v>
      </c>
      <c r="B34" s="213"/>
      <c r="C34" s="213" t="s">
        <v>48</v>
      </c>
      <c r="D34" s="213">
        <v>4357</v>
      </c>
      <c r="E34" s="213">
        <v>6121</v>
      </c>
      <c r="F34" s="213">
        <v>61</v>
      </c>
      <c r="G34" s="213">
        <v>11</v>
      </c>
      <c r="H34" s="215">
        <v>60002101349</v>
      </c>
      <c r="I34" s="236" t="s">
        <v>149</v>
      </c>
      <c r="J34" s="212" t="s">
        <v>318</v>
      </c>
      <c r="K34" s="213"/>
      <c r="L34" s="213" t="s">
        <v>226</v>
      </c>
      <c r="M34" s="211">
        <v>30000</v>
      </c>
      <c r="N34" s="214" t="s">
        <v>312</v>
      </c>
      <c r="O34" s="209">
        <v>1328</v>
      </c>
      <c r="P34" s="210">
        <f t="shared" ref="P34:P37" si="9">Q34+R34</f>
        <v>2000</v>
      </c>
      <c r="Q34" s="209">
        <v>0</v>
      </c>
      <c r="R34" s="225">
        <v>2000</v>
      </c>
      <c r="S34" s="211">
        <f t="shared" si="6"/>
        <v>26672</v>
      </c>
      <c r="T34" s="28" t="s">
        <v>18</v>
      </c>
      <c r="U34" s="10" t="s">
        <v>20</v>
      </c>
    </row>
    <row r="35" spans="1:21" ht="31.5" x14ac:dyDescent="0.2">
      <c r="A35" s="213">
        <v>8</v>
      </c>
      <c r="B35" s="213"/>
      <c r="C35" s="213"/>
      <c r="D35" s="213">
        <v>4350</v>
      </c>
      <c r="E35" s="213">
        <v>6121</v>
      </c>
      <c r="F35" s="213">
        <v>61</v>
      </c>
      <c r="G35" s="213">
        <v>11</v>
      </c>
      <c r="H35" s="215">
        <v>60002101408</v>
      </c>
      <c r="I35" s="236" t="s">
        <v>154</v>
      </c>
      <c r="J35" s="212" t="s">
        <v>512</v>
      </c>
      <c r="K35" s="213"/>
      <c r="L35" s="213" t="s">
        <v>226</v>
      </c>
      <c r="M35" s="211">
        <v>4499</v>
      </c>
      <c r="N35" s="214">
        <v>2021</v>
      </c>
      <c r="O35" s="209">
        <v>264</v>
      </c>
      <c r="P35" s="210">
        <f t="shared" si="9"/>
        <v>178</v>
      </c>
      <c r="Q35" s="209">
        <v>0</v>
      </c>
      <c r="R35" s="225">
        <v>178</v>
      </c>
      <c r="S35" s="211">
        <f t="shared" si="6"/>
        <v>4057</v>
      </c>
      <c r="T35" s="28"/>
    </row>
    <row r="36" spans="1:21" ht="38.25" x14ac:dyDescent="0.2">
      <c r="A36" s="213">
        <v>9</v>
      </c>
      <c r="B36" s="213"/>
      <c r="C36" s="213" t="s">
        <v>48</v>
      </c>
      <c r="D36" s="213">
        <v>4357</v>
      </c>
      <c r="E36" s="213">
        <v>5169</v>
      </c>
      <c r="F36" s="213">
        <v>51</v>
      </c>
      <c r="G36" s="213">
        <v>11</v>
      </c>
      <c r="H36" s="215">
        <v>60002101410</v>
      </c>
      <c r="I36" s="236" t="s">
        <v>156</v>
      </c>
      <c r="J36" s="212" t="s">
        <v>297</v>
      </c>
      <c r="K36" s="213"/>
      <c r="L36" s="213" t="s">
        <v>226</v>
      </c>
      <c r="M36" s="211">
        <v>2268</v>
      </c>
      <c r="N36" s="214">
        <v>2021</v>
      </c>
      <c r="O36" s="209">
        <v>159</v>
      </c>
      <c r="P36" s="210">
        <f t="shared" si="9"/>
        <v>29</v>
      </c>
      <c r="Q36" s="209">
        <v>0</v>
      </c>
      <c r="R36" s="225">
        <v>29</v>
      </c>
      <c r="S36" s="211">
        <f t="shared" si="6"/>
        <v>2080</v>
      </c>
      <c r="T36" s="28"/>
    </row>
    <row r="37" spans="1:21" ht="31.5" x14ac:dyDescent="0.2">
      <c r="A37" s="213">
        <v>10</v>
      </c>
      <c r="B37" s="213"/>
      <c r="C37" s="213"/>
      <c r="D37" s="213">
        <v>4357</v>
      </c>
      <c r="E37" s="213">
        <v>6121</v>
      </c>
      <c r="F37" s="213">
        <v>61</v>
      </c>
      <c r="G37" s="213">
        <v>11</v>
      </c>
      <c r="H37" s="215">
        <v>60002101412</v>
      </c>
      <c r="I37" s="236" t="s">
        <v>158</v>
      </c>
      <c r="J37" s="212" t="s">
        <v>298</v>
      </c>
      <c r="K37" s="213"/>
      <c r="L37" s="213" t="s">
        <v>226</v>
      </c>
      <c r="M37" s="211">
        <v>1661</v>
      </c>
      <c r="N37" s="214">
        <v>2021</v>
      </c>
      <c r="O37" s="209">
        <v>95</v>
      </c>
      <c r="P37" s="210">
        <f t="shared" si="9"/>
        <v>17</v>
      </c>
      <c r="Q37" s="209">
        <v>0</v>
      </c>
      <c r="R37" s="225">
        <v>17</v>
      </c>
      <c r="S37" s="211">
        <f t="shared" si="6"/>
        <v>1549</v>
      </c>
      <c r="T37" s="28"/>
    </row>
    <row r="38" spans="1:21" ht="31.5" x14ac:dyDescent="0.2">
      <c r="A38" s="213">
        <v>11</v>
      </c>
      <c r="B38" s="213"/>
      <c r="C38" s="213" t="s">
        <v>60</v>
      </c>
      <c r="D38" s="213">
        <v>4357</v>
      </c>
      <c r="E38" s="213">
        <v>6121</v>
      </c>
      <c r="F38" s="213">
        <v>61</v>
      </c>
      <c r="G38" s="213">
        <v>11</v>
      </c>
      <c r="H38" s="215">
        <v>60002101413</v>
      </c>
      <c r="I38" s="236" t="s">
        <v>159</v>
      </c>
      <c r="J38" s="216" t="s">
        <v>299</v>
      </c>
      <c r="K38" s="213"/>
      <c r="L38" s="213" t="s">
        <v>226</v>
      </c>
      <c r="M38" s="211">
        <v>40000</v>
      </c>
      <c r="N38" s="214" t="s">
        <v>312</v>
      </c>
      <c r="O38" s="209">
        <v>0</v>
      </c>
      <c r="P38" s="210">
        <f>Q38+R38</f>
        <v>800</v>
      </c>
      <c r="Q38" s="209">
        <v>0</v>
      </c>
      <c r="R38" s="225">
        <v>800</v>
      </c>
      <c r="S38" s="211">
        <f t="shared" si="6"/>
        <v>39200</v>
      </c>
      <c r="T38" s="28"/>
    </row>
    <row r="39" spans="1:21" ht="33" customHeight="1" x14ac:dyDescent="0.2">
      <c r="A39" s="213">
        <v>12</v>
      </c>
      <c r="B39" s="213"/>
      <c r="C39" s="213" t="s">
        <v>222</v>
      </c>
      <c r="D39" s="213">
        <v>4350</v>
      </c>
      <c r="E39" s="213">
        <v>6121</v>
      </c>
      <c r="F39" s="213">
        <v>61</v>
      </c>
      <c r="G39" s="213">
        <v>11</v>
      </c>
      <c r="H39" s="215">
        <v>60002101415</v>
      </c>
      <c r="I39" s="236" t="s">
        <v>160</v>
      </c>
      <c r="J39" s="216" t="s">
        <v>300</v>
      </c>
      <c r="K39" s="213"/>
      <c r="L39" s="213" t="s">
        <v>226</v>
      </c>
      <c r="M39" s="211">
        <v>150000</v>
      </c>
      <c r="N39" s="214" t="s">
        <v>321</v>
      </c>
      <c r="O39" s="209">
        <v>299</v>
      </c>
      <c r="P39" s="210">
        <f>Q39+R39</f>
        <v>1500</v>
      </c>
      <c r="Q39" s="209">
        <v>0</v>
      </c>
      <c r="R39" s="225">
        <v>1500</v>
      </c>
      <c r="S39" s="211">
        <f t="shared" si="6"/>
        <v>148201</v>
      </c>
      <c r="T39" s="28"/>
    </row>
    <row r="40" spans="1:21" ht="35.25" customHeight="1" x14ac:dyDescent="0.2">
      <c r="A40" s="276" t="s">
        <v>531</v>
      </c>
      <c r="B40" s="277"/>
      <c r="C40" s="277"/>
      <c r="D40" s="277"/>
      <c r="E40" s="277"/>
      <c r="F40" s="277"/>
      <c r="G40" s="277"/>
      <c r="H40" s="277"/>
      <c r="I40" s="277"/>
      <c r="J40" s="278"/>
      <c r="K40" s="197"/>
      <c r="L40" s="197"/>
      <c r="M40" s="31">
        <f>+M25+M8+M27</f>
        <v>716326</v>
      </c>
      <c r="N40" s="54"/>
      <c r="O40" s="31">
        <f>+O25+O8+O27</f>
        <v>37369</v>
      </c>
      <c r="P40" s="31">
        <f>+P25+P8+P27</f>
        <v>209009</v>
      </c>
      <c r="Q40" s="31">
        <f>+Q25+Q8+Q27</f>
        <v>0</v>
      </c>
      <c r="R40" s="31">
        <f>+R25+R8+R27</f>
        <v>209009</v>
      </c>
      <c r="S40" s="31">
        <f>+S25+S8+S27</f>
        <v>469948</v>
      </c>
      <c r="T40" s="27"/>
    </row>
    <row r="41" spans="1:21" s="6" customFormat="1" x14ac:dyDescent="0.2">
      <c r="A41" s="5"/>
      <c r="B41" s="5"/>
      <c r="C41" s="5"/>
      <c r="D41" s="5"/>
      <c r="E41" s="5"/>
      <c r="F41" s="5"/>
      <c r="G41" s="5"/>
      <c r="H41" s="5"/>
      <c r="I41" s="22"/>
      <c r="J41" s="5"/>
      <c r="K41" s="23"/>
      <c r="L41" s="19"/>
      <c r="M41" s="20"/>
      <c r="N41" s="58"/>
      <c r="O41" s="21"/>
      <c r="T41" s="15"/>
      <c r="U41" s="10"/>
    </row>
    <row r="42" spans="1:21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24"/>
      <c r="L42" s="25"/>
      <c r="M42" s="26"/>
      <c r="N42" s="59"/>
      <c r="T42" s="15"/>
      <c r="U42" s="10"/>
    </row>
    <row r="43" spans="1:21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24"/>
      <c r="L43" s="25"/>
      <c r="M43" s="26"/>
      <c r="N43" s="59"/>
      <c r="T43" s="15"/>
      <c r="U43" s="10"/>
    </row>
    <row r="44" spans="1:21" s="6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10"/>
      <c r="L44" s="25"/>
      <c r="M44" s="26"/>
      <c r="N44" s="59"/>
      <c r="T44" s="15"/>
      <c r="U44" s="10"/>
    </row>
    <row r="45" spans="1:21" s="6" customForma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10"/>
      <c r="L45" s="25"/>
      <c r="M45" s="26"/>
      <c r="N45" s="59"/>
      <c r="T45" s="15"/>
      <c r="U45" s="10"/>
    </row>
    <row r="46" spans="1:21" s="6" customFormat="1" ht="33.75" customHeight="1" x14ac:dyDescent="0.35">
      <c r="A46" s="134" t="s">
        <v>404</v>
      </c>
      <c r="B46" s="134"/>
      <c r="C46" s="5"/>
      <c r="D46" s="5"/>
      <c r="E46" s="5"/>
      <c r="F46" s="5"/>
      <c r="G46" s="5"/>
      <c r="H46" s="5"/>
      <c r="I46" s="5"/>
      <c r="J46" s="5"/>
      <c r="K46" s="10"/>
      <c r="L46" s="25"/>
      <c r="M46" s="26"/>
      <c r="N46" s="59"/>
      <c r="T46" s="15"/>
      <c r="U46" s="10"/>
    </row>
    <row r="47" spans="1:21" ht="36" customHeight="1" x14ac:dyDescent="0.2">
      <c r="A47" s="16">
        <v>8</v>
      </c>
      <c r="B47" s="16"/>
      <c r="C47" s="16" t="s">
        <v>37</v>
      </c>
      <c r="D47" s="16">
        <v>4350</v>
      </c>
      <c r="E47" s="16">
        <v>6121</v>
      </c>
      <c r="F47" s="16">
        <v>61</v>
      </c>
      <c r="G47" s="16">
        <v>11</v>
      </c>
      <c r="H47" s="17">
        <v>60002101301</v>
      </c>
      <c r="I47" s="40" t="s">
        <v>141</v>
      </c>
      <c r="J47" s="29" t="s">
        <v>320</v>
      </c>
      <c r="K47" s="16" t="s">
        <v>51</v>
      </c>
      <c r="L47" s="16" t="s">
        <v>52</v>
      </c>
      <c r="M47" s="71">
        <v>3000</v>
      </c>
      <c r="N47" s="41">
        <v>2022</v>
      </c>
      <c r="O47" s="52">
        <v>432</v>
      </c>
      <c r="P47" s="50">
        <f t="shared" ref="P47" si="10">Q47+R47</f>
        <v>0</v>
      </c>
      <c r="Q47" s="52"/>
      <c r="R47" s="72">
        <v>0</v>
      </c>
      <c r="S47" s="51">
        <f>M47-O47-P47</f>
        <v>2568</v>
      </c>
      <c r="T47" s="28" t="s">
        <v>18</v>
      </c>
      <c r="U47" s="10" t="s">
        <v>20</v>
      </c>
    </row>
    <row r="48" spans="1:21" s="6" customForma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10"/>
      <c r="L48" s="25"/>
      <c r="M48" s="26"/>
      <c r="N48" s="59"/>
      <c r="T48" s="15"/>
      <c r="U48" s="10"/>
    </row>
    <row r="49" spans="1:22" s="36" customFormat="1" ht="20.25" x14ac:dyDescent="0.3">
      <c r="A49" s="44" t="s">
        <v>29</v>
      </c>
      <c r="B49" s="45"/>
      <c r="C49" s="45"/>
      <c r="D49" s="45"/>
      <c r="E49" s="45"/>
      <c r="F49" s="45"/>
      <c r="G49" s="45"/>
      <c r="H49" s="45"/>
      <c r="I49" s="45"/>
      <c r="J49" s="46"/>
      <c r="K49" s="45"/>
      <c r="L49" s="45"/>
      <c r="M49" s="34">
        <f>SUM(M50:M64)</f>
        <v>120358</v>
      </c>
      <c r="N49" s="53"/>
      <c r="O49" s="34">
        <f>SUM(O50:O64)</f>
        <v>4589</v>
      </c>
      <c r="P49" s="34">
        <f>SUM(P50:P64)</f>
        <v>98369</v>
      </c>
      <c r="Q49" s="34">
        <f>SUM(Q50:Q64)</f>
        <v>0</v>
      </c>
      <c r="R49" s="34">
        <f>SUM(R50:R64)</f>
        <v>98369</v>
      </c>
      <c r="S49" s="34">
        <f>SUM(S50:S64)</f>
        <v>17400</v>
      </c>
      <c r="T49" s="35"/>
    </row>
    <row r="50" spans="1:22" ht="45" x14ac:dyDescent="0.2">
      <c r="A50" s="16">
        <v>1</v>
      </c>
      <c r="B50" s="16">
        <v>1</v>
      </c>
      <c r="C50" s="16" t="s">
        <v>32</v>
      </c>
      <c r="D50" s="16" t="s">
        <v>133</v>
      </c>
      <c r="E50" s="16">
        <v>6121</v>
      </c>
      <c r="F50" s="16">
        <v>61</v>
      </c>
      <c r="G50" s="16">
        <v>11</v>
      </c>
      <c r="H50" s="17">
        <v>60002100520</v>
      </c>
      <c r="I50" s="40" t="s">
        <v>116</v>
      </c>
      <c r="J50" s="29" t="s">
        <v>117</v>
      </c>
      <c r="K50" s="16" t="s">
        <v>51</v>
      </c>
      <c r="L50" s="16" t="s">
        <v>52</v>
      </c>
      <c r="M50" s="51">
        <v>19275</v>
      </c>
      <c r="N50" s="41">
        <v>2020</v>
      </c>
      <c r="O50" s="52">
        <v>805</v>
      </c>
      <c r="P50" s="50">
        <f t="shared" ref="P50:P51" si="11">Q50+R50</f>
        <v>18470</v>
      </c>
      <c r="Q50" s="52"/>
      <c r="R50" s="50">
        <v>18470</v>
      </c>
      <c r="S50" s="51">
        <f t="shared" ref="S50:S64" si="12">M50-O50-P50</f>
        <v>0</v>
      </c>
      <c r="T50" s="28" t="s">
        <v>18</v>
      </c>
      <c r="U50" s="10" t="s">
        <v>20</v>
      </c>
    </row>
    <row r="51" spans="1:22" ht="30" x14ac:dyDescent="0.2">
      <c r="A51" s="16">
        <v>2</v>
      </c>
      <c r="B51" s="16">
        <v>1</v>
      </c>
      <c r="C51" s="16" t="s">
        <v>32</v>
      </c>
      <c r="D51" s="16">
        <v>4350</v>
      </c>
      <c r="E51" s="16">
        <v>6121</v>
      </c>
      <c r="F51" s="16">
        <v>61</v>
      </c>
      <c r="G51" s="16">
        <v>11</v>
      </c>
      <c r="H51" s="17">
        <v>60002100753</v>
      </c>
      <c r="I51" s="40" t="s">
        <v>409</v>
      </c>
      <c r="J51" s="29" t="s">
        <v>410</v>
      </c>
      <c r="K51" s="16" t="s">
        <v>51</v>
      </c>
      <c r="L51" s="16" t="s">
        <v>52</v>
      </c>
      <c r="M51" s="51">
        <v>5925</v>
      </c>
      <c r="N51" s="41">
        <v>2020</v>
      </c>
      <c r="O51" s="52">
        <v>325</v>
      </c>
      <c r="P51" s="50">
        <f t="shared" si="11"/>
        <v>5600</v>
      </c>
      <c r="Q51" s="52"/>
      <c r="R51" s="50">
        <v>5600</v>
      </c>
      <c r="S51" s="51">
        <f t="shared" si="12"/>
        <v>0</v>
      </c>
      <c r="T51" s="28"/>
    </row>
    <row r="52" spans="1:22" ht="31.5" customHeight="1" x14ac:dyDescent="0.2">
      <c r="A52" s="16">
        <v>3</v>
      </c>
      <c r="B52" s="16">
        <v>1</v>
      </c>
      <c r="C52" s="16" t="s">
        <v>37</v>
      </c>
      <c r="D52" s="16" t="s">
        <v>133</v>
      </c>
      <c r="E52" s="16">
        <v>6121</v>
      </c>
      <c r="F52" s="16">
        <v>61</v>
      </c>
      <c r="G52" s="16">
        <v>11</v>
      </c>
      <c r="H52" s="17">
        <v>60002101194</v>
      </c>
      <c r="I52" s="40" t="s">
        <v>137</v>
      </c>
      <c r="J52" s="29" t="s">
        <v>286</v>
      </c>
      <c r="K52" s="16" t="s">
        <v>51</v>
      </c>
      <c r="L52" s="16" t="s">
        <v>54</v>
      </c>
      <c r="M52" s="51">
        <v>32949</v>
      </c>
      <c r="N52" s="41" t="s">
        <v>55</v>
      </c>
      <c r="O52" s="52">
        <v>549</v>
      </c>
      <c r="P52" s="50">
        <f t="shared" ref="P52" si="13">Q52+R52</f>
        <v>15000</v>
      </c>
      <c r="Q52" s="52"/>
      <c r="R52" s="50">
        <v>15000</v>
      </c>
      <c r="S52" s="51">
        <f>M52-O52-P52</f>
        <v>17400</v>
      </c>
      <c r="T52" s="28" t="s">
        <v>18</v>
      </c>
      <c r="U52" s="10" t="s">
        <v>20</v>
      </c>
      <c r="V52" s="10" t="s">
        <v>325</v>
      </c>
    </row>
    <row r="53" spans="1:22" ht="38.25" x14ac:dyDescent="0.2">
      <c r="A53" s="16">
        <v>4</v>
      </c>
      <c r="B53" s="16">
        <v>1</v>
      </c>
      <c r="C53" s="16" t="s">
        <v>60</v>
      </c>
      <c r="D53" s="16">
        <v>4350</v>
      </c>
      <c r="E53" s="16" t="s">
        <v>329</v>
      </c>
      <c r="F53" s="16">
        <v>61</v>
      </c>
      <c r="G53" s="16">
        <v>11</v>
      </c>
      <c r="H53" s="17">
        <v>60002101297</v>
      </c>
      <c r="I53" s="40" t="s">
        <v>121</v>
      </c>
      <c r="J53" s="60" t="s">
        <v>122</v>
      </c>
      <c r="K53" s="16" t="s">
        <v>51</v>
      </c>
      <c r="L53" s="16" t="s">
        <v>52</v>
      </c>
      <c r="M53" s="51">
        <v>8060</v>
      </c>
      <c r="N53" s="41">
        <v>2020</v>
      </c>
      <c r="O53" s="52">
        <v>303</v>
      </c>
      <c r="P53" s="50">
        <f>Q53+R53</f>
        <v>7757</v>
      </c>
      <c r="Q53" s="52"/>
      <c r="R53" s="50">
        <v>7757</v>
      </c>
      <c r="S53" s="51">
        <f>M53-O53-P53</f>
        <v>0</v>
      </c>
      <c r="T53" s="28"/>
    </row>
    <row r="54" spans="1:22" ht="30" x14ac:dyDescent="0.2">
      <c r="A54" s="16">
        <v>5</v>
      </c>
      <c r="B54" s="16">
        <v>1</v>
      </c>
      <c r="C54" s="16" t="s">
        <v>32</v>
      </c>
      <c r="D54" s="16">
        <v>4350</v>
      </c>
      <c r="E54" s="16">
        <v>6121</v>
      </c>
      <c r="F54" s="16">
        <v>61</v>
      </c>
      <c r="G54" s="16">
        <v>11</v>
      </c>
      <c r="H54" s="17">
        <v>60002101408</v>
      </c>
      <c r="I54" s="40" t="s">
        <v>154</v>
      </c>
      <c r="J54" s="29" t="s">
        <v>295</v>
      </c>
      <c r="K54" s="16" t="s">
        <v>324</v>
      </c>
      <c r="L54" s="16" t="s">
        <v>54</v>
      </c>
      <c r="M54" s="51">
        <v>8392</v>
      </c>
      <c r="N54" s="41">
        <v>2020</v>
      </c>
      <c r="O54" s="52">
        <v>442</v>
      </c>
      <c r="P54" s="50">
        <f t="shared" ref="P54" si="14">Q54+R54</f>
        <v>7950</v>
      </c>
      <c r="Q54" s="52"/>
      <c r="R54" s="50">
        <v>7950</v>
      </c>
      <c r="S54" s="51">
        <f>M54-O54-P54</f>
        <v>0</v>
      </c>
      <c r="T54" s="28" t="s">
        <v>18</v>
      </c>
      <c r="U54" s="10" t="s">
        <v>20</v>
      </c>
      <c r="V54" s="10" t="s">
        <v>325</v>
      </c>
    </row>
    <row r="55" spans="1:22" ht="38.25" x14ac:dyDescent="0.2">
      <c r="A55" s="16">
        <v>6</v>
      </c>
      <c r="B55" s="16">
        <v>1</v>
      </c>
      <c r="C55" s="16" t="s">
        <v>37</v>
      </c>
      <c r="D55" s="16">
        <v>4350</v>
      </c>
      <c r="E55" s="16">
        <v>5171</v>
      </c>
      <c r="F55" s="16">
        <v>51</v>
      </c>
      <c r="G55" s="16">
        <v>11</v>
      </c>
      <c r="H55" s="17">
        <v>60002101410</v>
      </c>
      <c r="I55" s="40" t="s">
        <v>156</v>
      </c>
      <c r="J55" s="29" t="s">
        <v>297</v>
      </c>
      <c r="K55" s="16"/>
      <c r="L55" s="16" t="s">
        <v>54</v>
      </c>
      <c r="M55" s="51">
        <v>2268</v>
      </c>
      <c r="N55" s="41">
        <v>2020</v>
      </c>
      <c r="O55" s="52">
        <v>159</v>
      </c>
      <c r="P55" s="50">
        <f t="shared" ref="P55" si="15">Q55+R55</f>
        <v>2109</v>
      </c>
      <c r="Q55" s="52"/>
      <c r="R55" s="50">
        <v>2109</v>
      </c>
      <c r="S55" s="51">
        <f>M55-O55-P55</f>
        <v>0</v>
      </c>
      <c r="T55" s="28" t="s">
        <v>18</v>
      </c>
      <c r="U55" s="10" t="s">
        <v>20</v>
      </c>
      <c r="V55" s="10" t="s">
        <v>325</v>
      </c>
    </row>
    <row r="56" spans="1:22" ht="30" x14ac:dyDescent="0.2">
      <c r="A56" s="16">
        <v>7</v>
      </c>
      <c r="B56" s="16">
        <v>2</v>
      </c>
      <c r="C56" s="16" t="s">
        <v>60</v>
      </c>
      <c r="D56" s="16">
        <v>4350</v>
      </c>
      <c r="E56" s="16">
        <v>6121</v>
      </c>
      <c r="F56" s="16">
        <v>61</v>
      </c>
      <c r="G56" s="16">
        <v>11</v>
      </c>
      <c r="H56" s="17">
        <v>60002101298</v>
      </c>
      <c r="I56" s="40" t="s">
        <v>123</v>
      </c>
      <c r="J56" s="29" t="s">
        <v>124</v>
      </c>
      <c r="K56" s="16" t="s">
        <v>51</v>
      </c>
      <c r="L56" s="16" t="s">
        <v>52</v>
      </c>
      <c r="M56" s="51">
        <v>2500</v>
      </c>
      <c r="N56" s="41">
        <v>2020</v>
      </c>
      <c r="O56" s="52">
        <v>194</v>
      </c>
      <c r="P56" s="50">
        <f t="shared" ref="P56" si="16">Q56+R56</f>
        <v>2306</v>
      </c>
      <c r="Q56" s="52"/>
      <c r="R56" s="50">
        <v>2306</v>
      </c>
      <c r="S56" s="51">
        <f>M56-O56-P56</f>
        <v>0</v>
      </c>
      <c r="T56" s="28" t="s">
        <v>18</v>
      </c>
      <c r="U56" s="10" t="s">
        <v>20</v>
      </c>
    </row>
    <row r="57" spans="1:22" ht="38.25" x14ac:dyDescent="0.2">
      <c r="A57" s="16">
        <v>8</v>
      </c>
      <c r="B57" s="16">
        <v>2</v>
      </c>
      <c r="C57" s="16" t="s">
        <v>37</v>
      </c>
      <c r="D57" s="16">
        <v>4357</v>
      </c>
      <c r="E57" s="16">
        <v>6121</v>
      </c>
      <c r="F57" s="16">
        <v>61</v>
      </c>
      <c r="G57" s="16">
        <v>11</v>
      </c>
      <c r="H57" s="17">
        <v>60002101303</v>
      </c>
      <c r="I57" s="40" t="s">
        <v>125</v>
      </c>
      <c r="J57" s="60" t="s">
        <v>126</v>
      </c>
      <c r="K57" s="16" t="s">
        <v>51</v>
      </c>
      <c r="L57" s="16" t="s">
        <v>52</v>
      </c>
      <c r="M57" s="51">
        <v>3102</v>
      </c>
      <c r="N57" s="41">
        <v>2020</v>
      </c>
      <c r="O57" s="52">
        <v>202</v>
      </c>
      <c r="P57" s="50">
        <f>Q57+R57</f>
        <v>2900</v>
      </c>
      <c r="Q57" s="52"/>
      <c r="R57" s="50">
        <v>2900</v>
      </c>
      <c r="S57" s="51">
        <f t="shared" ref="S57:S60" si="17">M57-O57-P57</f>
        <v>0</v>
      </c>
      <c r="T57" s="28"/>
    </row>
    <row r="58" spans="1:22" ht="30" x14ac:dyDescent="0.2">
      <c r="A58" s="16">
        <v>9</v>
      </c>
      <c r="B58" s="16">
        <v>2</v>
      </c>
      <c r="C58" s="16" t="s">
        <v>37</v>
      </c>
      <c r="D58" s="16">
        <v>4357</v>
      </c>
      <c r="E58" s="16">
        <v>6121</v>
      </c>
      <c r="F58" s="16">
        <v>61</v>
      </c>
      <c r="G58" s="16">
        <v>11</v>
      </c>
      <c r="H58" s="17">
        <v>60002101411</v>
      </c>
      <c r="I58" s="40" t="s">
        <v>157</v>
      </c>
      <c r="J58" s="60" t="s">
        <v>336</v>
      </c>
      <c r="K58" s="16"/>
      <c r="L58" s="16" t="s">
        <v>54</v>
      </c>
      <c r="M58" s="51">
        <v>2826</v>
      </c>
      <c r="N58" s="41">
        <v>2020</v>
      </c>
      <c r="O58" s="52">
        <v>91</v>
      </c>
      <c r="P58" s="50">
        <f>Q58+R58</f>
        <v>2735</v>
      </c>
      <c r="Q58" s="52"/>
      <c r="R58" s="50">
        <v>2735</v>
      </c>
      <c r="S58" s="51">
        <f t="shared" si="17"/>
        <v>0</v>
      </c>
      <c r="T58" s="28"/>
    </row>
    <row r="59" spans="1:22" ht="30" x14ac:dyDescent="0.2">
      <c r="A59" s="16">
        <v>10</v>
      </c>
      <c r="B59" s="16">
        <v>2</v>
      </c>
      <c r="C59" s="16" t="s">
        <v>37</v>
      </c>
      <c r="D59" s="16">
        <v>4357</v>
      </c>
      <c r="E59" s="16">
        <v>6121</v>
      </c>
      <c r="F59" s="16">
        <v>61</v>
      </c>
      <c r="G59" s="16">
        <v>11</v>
      </c>
      <c r="H59" s="17">
        <v>60002101412</v>
      </c>
      <c r="I59" s="40" t="s">
        <v>158</v>
      </c>
      <c r="J59" s="29" t="s">
        <v>298</v>
      </c>
      <c r="K59" s="16" t="s">
        <v>323</v>
      </c>
      <c r="L59" s="16" t="s">
        <v>322</v>
      </c>
      <c r="M59" s="51">
        <v>1661</v>
      </c>
      <c r="N59" s="41">
        <v>2020</v>
      </c>
      <c r="O59" s="52">
        <v>95</v>
      </c>
      <c r="P59" s="50">
        <f t="shared" ref="P59" si="18">Q59+R59</f>
        <v>1566</v>
      </c>
      <c r="Q59" s="52"/>
      <c r="R59" s="50">
        <v>1566</v>
      </c>
      <c r="S59" s="51">
        <f t="shared" si="17"/>
        <v>0</v>
      </c>
      <c r="T59" s="28" t="s">
        <v>18</v>
      </c>
      <c r="U59" s="10" t="s">
        <v>20</v>
      </c>
      <c r="V59" s="10" t="s">
        <v>325</v>
      </c>
    </row>
    <row r="60" spans="1:22" ht="30" x14ac:dyDescent="0.2">
      <c r="A60" s="16">
        <v>11</v>
      </c>
      <c r="B60" s="16">
        <v>2</v>
      </c>
      <c r="C60" s="16" t="s">
        <v>37</v>
      </c>
      <c r="D60" s="16">
        <v>4357</v>
      </c>
      <c r="E60" s="16">
        <v>6121</v>
      </c>
      <c r="F60" s="16">
        <v>61</v>
      </c>
      <c r="G60" s="16">
        <v>11</v>
      </c>
      <c r="H60" s="17">
        <v>60002101426</v>
      </c>
      <c r="I60" s="40" t="s">
        <v>161</v>
      </c>
      <c r="J60" s="29" t="s">
        <v>337</v>
      </c>
      <c r="K60" s="16"/>
      <c r="L60" s="16" t="s">
        <v>54</v>
      </c>
      <c r="M60" s="51">
        <v>6812</v>
      </c>
      <c r="N60" s="41">
        <v>2020</v>
      </c>
      <c r="O60" s="52">
        <v>337</v>
      </c>
      <c r="P60" s="50">
        <f t="shared" ref="P60" si="19">Q60+R60</f>
        <v>6475</v>
      </c>
      <c r="Q60" s="52"/>
      <c r="R60" s="50">
        <v>6475</v>
      </c>
      <c r="S60" s="51">
        <f t="shared" si="17"/>
        <v>0</v>
      </c>
      <c r="T60" s="28" t="s">
        <v>18</v>
      </c>
      <c r="U60" s="10" t="s">
        <v>20</v>
      </c>
    </row>
    <row r="61" spans="1:22" ht="51" x14ac:dyDescent="0.2">
      <c r="A61" s="16">
        <v>12</v>
      </c>
      <c r="B61" s="16">
        <v>2</v>
      </c>
      <c r="C61" s="16" t="s">
        <v>222</v>
      </c>
      <c r="D61" s="16" t="s">
        <v>133</v>
      </c>
      <c r="E61" s="16">
        <v>6121</v>
      </c>
      <c r="F61" s="16">
        <v>61</v>
      </c>
      <c r="G61" s="16">
        <v>11</v>
      </c>
      <c r="H61" s="17">
        <v>60002101206</v>
      </c>
      <c r="I61" s="40" t="s">
        <v>139</v>
      </c>
      <c r="J61" s="29" t="s">
        <v>287</v>
      </c>
      <c r="K61" s="16" t="s">
        <v>51</v>
      </c>
      <c r="L61" s="16" t="s">
        <v>54</v>
      </c>
      <c r="M61" s="51">
        <v>5723</v>
      </c>
      <c r="N61" s="41">
        <v>2020</v>
      </c>
      <c r="O61" s="52">
        <v>172</v>
      </c>
      <c r="P61" s="50">
        <f t="shared" ref="P61" si="20">Q61+R61</f>
        <v>5551</v>
      </c>
      <c r="Q61" s="52"/>
      <c r="R61" s="50">
        <v>5551</v>
      </c>
      <c r="S61" s="51">
        <f>M61-O61-P61</f>
        <v>0</v>
      </c>
      <c r="T61" s="28" t="s">
        <v>18</v>
      </c>
      <c r="U61" s="10" t="s">
        <v>20</v>
      </c>
    </row>
    <row r="62" spans="1:22" ht="41.25" customHeight="1" x14ac:dyDescent="0.2">
      <c r="A62" s="16">
        <v>13</v>
      </c>
      <c r="B62" s="16">
        <v>3</v>
      </c>
      <c r="C62" s="16" t="s">
        <v>32</v>
      </c>
      <c r="D62" s="16">
        <v>4357</v>
      </c>
      <c r="E62" s="16">
        <v>6121</v>
      </c>
      <c r="F62" s="16">
        <v>61</v>
      </c>
      <c r="G62" s="16">
        <v>11</v>
      </c>
      <c r="H62" s="17">
        <v>60002101289</v>
      </c>
      <c r="I62" s="40" t="s">
        <v>119</v>
      </c>
      <c r="J62" s="29" t="s">
        <v>120</v>
      </c>
      <c r="K62" s="16" t="s">
        <v>51</v>
      </c>
      <c r="L62" s="16" t="s">
        <v>52</v>
      </c>
      <c r="M62" s="51">
        <v>3273</v>
      </c>
      <c r="N62" s="41">
        <v>2020</v>
      </c>
      <c r="O62" s="52">
        <v>353</v>
      </c>
      <c r="P62" s="50">
        <f t="shared" ref="P62" si="21">Q62+R62</f>
        <v>2920</v>
      </c>
      <c r="Q62" s="52"/>
      <c r="R62" s="50">
        <v>2920</v>
      </c>
      <c r="S62" s="51">
        <f t="shared" si="12"/>
        <v>0</v>
      </c>
      <c r="T62" s="28" t="s">
        <v>18</v>
      </c>
      <c r="U62" s="10" t="s">
        <v>20</v>
      </c>
    </row>
    <row r="63" spans="1:22" ht="30" x14ac:dyDescent="0.2">
      <c r="A63" s="16">
        <v>14</v>
      </c>
      <c r="B63" s="16">
        <v>3</v>
      </c>
      <c r="C63" s="16" t="s">
        <v>37</v>
      </c>
      <c r="D63" s="16">
        <v>4357</v>
      </c>
      <c r="E63" s="16">
        <v>5171</v>
      </c>
      <c r="F63" s="16">
        <v>51</v>
      </c>
      <c r="G63" s="16">
        <v>11</v>
      </c>
      <c r="H63" s="17">
        <v>60002101294</v>
      </c>
      <c r="I63" s="40" t="s">
        <v>129</v>
      </c>
      <c r="J63" s="60" t="s">
        <v>130</v>
      </c>
      <c r="K63" s="16" t="s">
        <v>51</v>
      </c>
      <c r="L63" s="16" t="s">
        <v>52</v>
      </c>
      <c r="M63" s="51">
        <v>7016</v>
      </c>
      <c r="N63" s="41">
        <v>2020</v>
      </c>
      <c r="O63" s="52">
        <v>231</v>
      </c>
      <c r="P63" s="50">
        <f>Q63+R63</f>
        <v>6785</v>
      </c>
      <c r="Q63" s="52"/>
      <c r="R63" s="50">
        <v>6785</v>
      </c>
      <c r="S63" s="51">
        <f t="shared" si="12"/>
        <v>0</v>
      </c>
      <c r="T63" s="28"/>
    </row>
    <row r="64" spans="1:22" ht="51" x14ac:dyDescent="0.2">
      <c r="A64" s="16">
        <v>15</v>
      </c>
      <c r="B64" s="16">
        <v>3</v>
      </c>
      <c r="C64" s="16" t="s">
        <v>32</v>
      </c>
      <c r="D64" s="16">
        <v>4350</v>
      </c>
      <c r="E64" s="16">
        <v>5171</v>
      </c>
      <c r="F64" s="16">
        <v>51</v>
      </c>
      <c r="G64" s="16">
        <v>11</v>
      </c>
      <c r="H64" s="17">
        <v>60002101296</v>
      </c>
      <c r="I64" s="40" t="s">
        <v>131</v>
      </c>
      <c r="J64" s="29" t="s">
        <v>132</v>
      </c>
      <c r="K64" s="16" t="s">
        <v>51</v>
      </c>
      <c r="L64" s="16" t="s">
        <v>52</v>
      </c>
      <c r="M64" s="51">
        <v>10576</v>
      </c>
      <c r="N64" s="41">
        <v>2020</v>
      </c>
      <c r="O64" s="52">
        <v>331</v>
      </c>
      <c r="P64" s="50">
        <f t="shared" ref="P64" si="22">Q64+R64</f>
        <v>10245</v>
      </c>
      <c r="Q64" s="52"/>
      <c r="R64" s="50">
        <v>10245</v>
      </c>
      <c r="S64" s="51">
        <f t="shared" si="12"/>
        <v>0</v>
      </c>
      <c r="T64" s="28" t="s">
        <v>18</v>
      </c>
      <c r="U64" s="10" t="s">
        <v>20</v>
      </c>
    </row>
    <row r="65" spans="1:21" s="6" customForma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10"/>
      <c r="L65" s="25"/>
      <c r="M65" s="26"/>
      <c r="N65" s="59"/>
      <c r="T65" s="15"/>
      <c r="U65" s="10"/>
    </row>
    <row r="66" spans="1:21" s="6" customForma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10"/>
      <c r="L66" s="25"/>
      <c r="M66" s="26"/>
      <c r="N66" s="59"/>
      <c r="T66" s="15"/>
      <c r="U66" s="10"/>
    </row>
    <row r="67" spans="1:21" s="6" customForma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10"/>
      <c r="L67" s="25"/>
      <c r="M67" s="26"/>
      <c r="N67" s="59"/>
      <c r="T67" s="15"/>
      <c r="U67" s="10"/>
    </row>
    <row r="68" spans="1:21" s="6" customForma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10"/>
      <c r="L68" s="25"/>
      <c r="M68" s="26"/>
      <c r="N68" s="59"/>
      <c r="T68" s="15"/>
      <c r="U68" s="10"/>
    </row>
    <row r="69" spans="1:21" s="6" customForma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10"/>
      <c r="L69" s="25"/>
      <c r="M69" s="26"/>
      <c r="N69" s="59"/>
      <c r="T69" s="15"/>
      <c r="U69" s="10"/>
    </row>
    <row r="70" spans="1:21" s="6" customForma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10"/>
      <c r="L70" s="25"/>
      <c r="M70" s="26"/>
      <c r="N70" s="59"/>
      <c r="T70" s="15"/>
      <c r="U70" s="10"/>
    </row>
    <row r="71" spans="1:21" s="6" customForma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10"/>
      <c r="L71" s="25"/>
      <c r="M71" s="26"/>
      <c r="N71" s="59"/>
      <c r="T71" s="15"/>
      <c r="U71" s="10"/>
    </row>
    <row r="72" spans="1:21" s="6" customForma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10"/>
      <c r="L72" s="25"/>
      <c r="M72" s="26"/>
      <c r="N72" s="59"/>
      <c r="T72" s="15"/>
      <c r="U72" s="10"/>
    </row>
    <row r="73" spans="1:21" s="6" customForma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10"/>
      <c r="L73" s="25"/>
      <c r="M73" s="26"/>
      <c r="N73" s="59"/>
      <c r="T73" s="15"/>
      <c r="U73" s="10"/>
    </row>
    <row r="74" spans="1:21" s="6" customForma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10"/>
      <c r="L74" s="25"/>
      <c r="M74" s="26"/>
      <c r="N74" s="59"/>
      <c r="T74" s="15"/>
      <c r="U74" s="10"/>
    </row>
    <row r="75" spans="1:21" s="6" customForma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10"/>
      <c r="L75" s="25"/>
      <c r="M75" s="26"/>
      <c r="N75" s="59"/>
      <c r="T75" s="15"/>
      <c r="U75" s="10"/>
    </row>
    <row r="76" spans="1:21" s="6" customForma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10"/>
      <c r="L76" s="25"/>
      <c r="M76" s="26"/>
      <c r="N76" s="59"/>
      <c r="T76" s="15"/>
      <c r="U76" s="10"/>
    </row>
    <row r="77" spans="1:21" s="6" customForma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10"/>
      <c r="L77" s="25"/>
      <c r="M77" s="26"/>
      <c r="N77" s="59"/>
      <c r="T77" s="15"/>
      <c r="U77" s="10"/>
    </row>
    <row r="78" spans="1:21" s="6" customForma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5"/>
      <c r="M78" s="26"/>
      <c r="N78" s="59"/>
      <c r="T78" s="15"/>
      <c r="U78" s="10"/>
    </row>
    <row r="79" spans="1:21" s="6" customForma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5"/>
      <c r="M79" s="26"/>
      <c r="N79" s="59"/>
      <c r="T79" s="15"/>
      <c r="U79" s="10"/>
    </row>
  </sheetData>
  <mergeCells count="62">
    <mergeCell ref="T6:T7"/>
    <mergeCell ref="K6:K7"/>
    <mergeCell ref="L6:L7"/>
    <mergeCell ref="M6:M7"/>
    <mergeCell ref="N6:N7"/>
    <mergeCell ref="O6:O7"/>
    <mergeCell ref="P6:R6"/>
    <mergeCell ref="A5:S5"/>
    <mergeCell ref="A6:A7"/>
    <mergeCell ref="C6:C7"/>
    <mergeCell ref="D6:D7"/>
    <mergeCell ref="E6:E7"/>
    <mergeCell ref="F6:F7"/>
    <mergeCell ref="G6:G7"/>
    <mergeCell ref="H6:H7"/>
    <mergeCell ref="I6:I7"/>
    <mergeCell ref="J6:J7"/>
    <mergeCell ref="S6:S7"/>
    <mergeCell ref="B6:B7"/>
    <mergeCell ref="I9:I10"/>
    <mergeCell ref="H9:H10"/>
    <mergeCell ref="G9:G10"/>
    <mergeCell ref="J9:J10"/>
    <mergeCell ref="K9:K10"/>
    <mergeCell ref="S9:S10"/>
    <mergeCell ref="A9:A10"/>
    <mergeCell ref="D9:D10"/>
    <mergeCell ref="A11:A12"/>
    <mergeCell ref="D11:D12"/>
    <mergeCell ref="H11:H12"/>
    <mergeCell ref="G11:G12"/>
    <mergeCell ref="I11:I12"/>
    <mergeCell ref="J11:J12"/>
    <mergeCell ref="K11:K12"/>
    <mergeCell ref="L11:L12"/>
    <mergeCell ref="M11:M12"/>
    <mergeCell ref="N11:N12"/>
    <mergeCell ref="O11:O12"/>
    <mergeCell ref="P11:P12"/>
    <mergeCell ref="S11:S12"/>
    <mergeCell ref="S18:S19"/>
    <mergeCell ref="J18:J19"/>
    <mergeCell ref="K18:K19"/>
    <mergeCell ref="L18:L19"/>
    <mergeCell ref="M18:M19"/>
    <mergeCell ref="N18:N19"/>
    <mergeCell ref="A40:J40"/>
    <mergeCell ref="Q9:Q10"/>
    <mergeCell ref="Q11:Q12"/>
    <mergeCell ref="O18:O19"/>
    <mergeCell ref="P18:P19"/>
    <mergeCell ref="Q18:Q19"/>
    <mergeCell ref="A18:A19"/>
    <mergeCell ref="D18:D19"/>
    <mergeCell ref="G18:G19"/>
    <mergeCell ref="H18:H19"/>
    <mergeCell ref="I18:I19"/>
    <mergeCell ref="L9:L10"/>
    <mergeCell ref="M9:M10"/>
    <mergeCell ref="N9:N10"/>
    <mergeCell ref="O9:O10"/>
    <mergeCell ref="P9:P10"/>
  </mergeCells>
  <pageMargins left="0.70866141732283472" right="0.70866141732283472" top="0.78740157480314965" bottom="0.78740157480314965" header="0.31496062992125984" footer="0.31496062992125984"/>
  <pageSetup paperSize="9" scale="48" firstPageNumber="99" fitToHeight="0" orientation="landscape" useFirstPageNumber="1" r:id="rId1"/>
  <headerFooter>
    <oddFooter>&amp;L&amp;"Arial,Kurzíva"Zastupitelstvo Olomouckého kraje 16-12-2019
7.- Rozpočet Olomouckého kraje na rok 2020 - návrh rozpočtu
Příloha č. 5a) Financování rozpracovaných investičních akcí hrazených z rozpočtu v roce 2020&amp;R&amp;"Arial,Kurzíva"Strana &amp;P (Celkem 140)</oddFooter>
  </headerFooter>
  <rowBreaks count="1" manualBreakCount="1">
    <brk id="24" max="1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U57"/>
  <sheetViews>
    <sheetView showGridLines="0" view="pageBreakPreview" zoomScale="80" zoomScaleNormal="66" zoomScaleSheetLayoutView="80" workbookViewId="0">
      <pane ySplit="7" topLeftCell="A8" activePane="bottomLeft" state="frozenSplit"/>
      <selection sqref="A1:G1"/>
      <selection pane="bottomLeft" activeCell="A5" sqref="A5:R5"/>
    </sheetView>
  </sheetViews>
  <sheetFormatPr defaultColWidth="9.140625" defaultRowHeight="12.75" outlineLevelCol="1" x14ac:dyDescent="0.2"/>
  <cols>
    <col min="1" max="1" width="5.42578125" style="10" customWidth="1"/>
    <col min="2" max="2" width="6" style="10" hidden="1" customWidth="1"/>
    <col min="3" max="3" width="5.5703125" style="10" hidden="1" customWidth="1" outlineLevel="1"/>
    <col min="4" max="4" width="6.85546875" style="10" hidden="1" customWidth="1" outlineLevel="1"/>
    <col min="5" max="5" width="7.7109375" style="10" customWidth="1" outlineLevel="1"/>
    <col min="6" max="6" width="3.7109375" style="10" hidden="1" customWidth="1" outlineLevel="1"/>
    <col min="7" max="7" width="13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6.85546875" style="6" customWidth="1"/>
    <col min="13" max="13" width="13.7109375" style="59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7.7109375" style="6" customWidth="1"/>
    <col min="19" max="19" width="43.5703125" style="15" hidden="1" customWidth="1"/>
    <col min="20" max="20" width="0" style="10" hidden="1" customWidth="1"/>
    <col min="21" max="16384" width="9.140625" style="10"/>
  </cols>
  <sheetData>
    <row r="1" spans="1:20" ht="18" x14ac:dyDescent="0.25">
      <c r="A1" s="1" t="s">
        <v>24</v>
      </c>
      <c r="B1" s="2"/>
      <c r="C1" s="2"/>
      <c r="D1" s="2"/>
      <c r="E1" s="2"/>
      <c r="F1" s="2"/>
      <c r="G1" s="2"/>
      <c r="H1" s="3"/>
      <c r="I1" s="4"/>
      <c r="J1" s="2"/>
      <c r="M1" s="56"/>
      <c r="N1" s="7"/>
      <c r="P1" s="7"/>
      <c r="Q1" s="7"/>
      <c r="R1" s="62"/>
      <c r="S1" s="8"/>
      <c r="T1" s="9"/>
    </row>
    <row r="2" spans="1:20" ht="15.75" x14ac:dyDescent="0.25">
      <c r="A2" s="11" t="s">
        <v>23</v>
      </c>
      <c r="B2" s="11"/>
      <c r="C2" s="11"/>
      <c r="E2" s="11"/>
      <c r="F2" s="11"/>
      <c r="G2" s="11"/>
      <c r="H2" s="11" t="s">
        <v>30</v>
      </c>
      <c r="I2" s="33" t="s">
        <v>31</v>
      </c>
      <c r="J2" s="32"/>
      <c r="M2" s="57"/>
      <c r="N2" s="13"/>
      <c r="P2" s="13"/>
      <c r="Q2" s="13"/>
      <c r="R2" s="13"/>
      <c r="S2" s="14"/>
      <c r="T2" s="9"/>
    </row>
    <row r="3" spans="1:20" ht="17.25" customHeight="1" x14ac:dyDescent="0.2">
      <c r="A3" s="11"/>
      <c r="B3" s="11"/>
      <c r="C3" s="11"/>
      <c r="E3" s="11"/>
      <c r="F3" s="11"/>
      <c r="G3" s="11"/>
      <c r="H3" s="11" t="s">
        <v>17</v>
      </c>
      <c r="I3" s="12"/>
      <c r="J3" s="11"/>
      <c r="M3" s="57"/>
      <c r="N3" s="13"/>
      <c r="P3" s="13"/>
      <c r="Q3" s="13"/>
      <c r="S3" s="14"/>
      <c r="T3" s="9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57"/>
      <c r="N4" s="13"/>
      <c r="P4" s="13"/>
      <c r="Q4" s="13"/>
      <c r="R4" s="47" t="s">
        <v>19</v>
      </c>
      <c r="S4" s="14"/>
      <c r="T4" s="9"/>
    </row>
    <row r="5" spans="1:20" ht="25.5" customHeight="1" x14ac:dyDescent="0.2">
      <c r="A5" s="279" t="s">
        <v>532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49"/>
    </row>
    <row r="6" spans="1:20" ht="25.5" customHeight="1" x14ac:dyDescent="0.2">
      <c r="A6" s="280" t="s">
        <v>0</v>
      </c>
      <c r="B6" s="280" t="s">
        <v>1</v>
      </c>
      <c r="C6" s="281" t="s">
        <v>3</v>
      </c>
      <c r="D6" s="281" t="s">
        <v>4</v>
      </c>
      <c r="E6" s="281" t="s">
        <v>22</v>
      </c>
      <c r="F6" s="281" t="s">
        <v>5</v>
      </c>
      <c r="G6" s="281" t="s">
        <v>2</v>
      </c>
      <c r="H6" s="281" t="s">
        <v>6</v>
      </c>
      <c r="I6" s="282" t="s">
        <v>7</v>
      </c>
      <c r="J6" s="284" t="s">
        <v>8</v>
      </c>
      <c r="K6" s="282" t="s">
        <v>9</v>
      </c>
      <c r="L6" s="282" t="s">
        <v>15</v>
      </c>
      <c r="M6" s="282" t="s">
        <v>10</v>
      </c>
      <c r="N6" s="283" t="s">
        <v>482</v>
      </c>
      <c r="O6" s="285" t="s">
        <v>27</v>
      </c>
      <c r="P6" s="285"/>
      <c r="Q6" s="285"/>
      <c r="R6" s="283" t="s">
        <v>28</v>
      </c>
      <c r="S6" s="283" t="s">
        <v>11</v>
      </c>
    </row>
    <row r="7" spans="1:20" ht="58.7" customHeight="1" x14ac:dyDescent="0.2">
      <c r="A7" s="280"/>
      <c r="B7" s="280"/>
      <c r="C7" s="281"/>
      <c r="D7" s="281"/>
      <c r="E7" s="281"/>
      <c r="F7" s="281"/>
      <c r="G7" s="281"/>
      <c r="H7" s="281"/>
      <c r="I7" s="282"/>
      <c r="J7" s="284"/>
      <c r="K7" s="282"/>
      <c r="L7" s="282"/>
      <c r="M7" s="282"/>
      <c r="N7" s="283"/>
      <c r="O7" s="48" t="s">
        <v>16</v>
      </c>
      <c r="P7" s="48" t="s">
        <v>25</v>
      </c>
      <c r="Q7" s="48" t="s">
        <v>12</v>
      </c>
      <c r="R7" s="283"/>
      <c r="S7" s="283"/>
    </row>
    <row r="8" spans="1:20" s="36" customFormat="1" ht="25.5" customHeight="1" x14ac:dyDescent="0.3">
      <c r="A8" s="79" t="s">
        <v>114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34">
        <f>SUM(L9:L12)</f>
        <v>77173</v>
      </c>
      <c r="M8" s="34"/>
      <c r="N8" s="34">
        <f>SUM(N9:N12)</f>
        <v>45613</v>
      </c>
      <c r="O8" s="34">
        <f>SUM(O9:O12)</f>
        <v>31560</v>
      </c>
      <c r="P8" s="34">
        <f t="shared" ref="P8:R8" si="0">SUM(P9:P12)</f>
        <v>0</v>
      </c>
      <c r="Q8" s="34">
        <f>SUM(Q9:Q12)</f>
        <v>31560</v>
      </c>
      <c r="R8" s="34">
        <f t="shared" si="0"/>
        <v>0</v>
      </c>
      <c r="S8" s="35"/>
    </row>
    <row r="9" spans="1:20" s="42" customFormat="1" ht="64.5" customHeight="1" x14ac:dyDescent="0.2">
      <c r="A9" s="16">
        <v>1</v>
      </c>
      <c r="B9" s="16"/>
      <c r="C9" s="16">
        <v>2212</v>
      </c>
      <c r="D9" s="16">
        <v>6130</v>
      </c>
      <c r="E9" s="16">
        <v>61</v>
      </c>
      <c r="F9" s="16">
        <v>12</v>
      </c>
      <c r="G9" s="38">
        <v>60004100130</v>
      </c>
      <c r="H9" s="18" t="s">
        <v>110</v>
      </c>
      <c r="I9" s="29" t="s">
        <v>111</v>
      </c>
      <c r="J9" s="16"/>
      <c r="K9" s="16" t="s">
        <v>198</v>
      </c>
      <c r="L9" s="51">
        <v>2000</v>
      </c>
      <c r="M9" s="30">
        <v>2020</v>
      </c>
      <c r="N9" s="52">
        <v>0</v>
      </c>
      <c r="O9" s="50">
        <f>P9+Q9</f>
        <v>2000</v>
      </c>
      <c r="P9" s="55">
        <v>0</v>
      </c>
      <c r="Q9" s="226">
        <v>2000</v>
      </c>
      <c r="R9" s="55">
        <f>L9-N9-O9</f>
        <v>0</v>
      </c>
      <c r="S9" s="28"/>
    </row>
    <row r="10" spans="1:20" ht="60" customHeight="1" x14ac:dyDescent="0.2">
      <c r="A10" s="16">
        <v>2</v>
      </c>
      <c r="B10" s="16" t="s">
        <v>37</v>
      </c>
      <c r="C10" s="16">
        <v>2212</v>
      </c>
      <c r="D10" s="16">
        <v>6121</v>
      </c>
      <c r="E10" s="16">
        <v>61</v>
      </c>
      <c r="F10" s="16">
        <v>12</v>
      </c>
      <c r="G10" s="17">
        <v>60004100959</v>
      </c>
      <c r="H10" s="40" t="s">
        <v>112</v>
      </c>
      <c r="I10" s="29" t="s">
        <v>513</v>
      </c>
      <c r="J10" s="16"/>
      <c r="K10" s="16" t="s">
        <v>199</v>
      </c>
      <c r="L10" s="51">
        <v>50613</v>
      </c>
      <c r="M10" s="41" t="s">
        <v>223</v>
      </c>
      <c r="N10" s="52">
        <v>45613</v>
      </c>
      <c r="O10" s="50">
        <f t="shared" ref="O10" si="1">P10+Q10</f>
        <v>5000</v>
      </c>
      <c r="P10" s="52">
        <v>0</v>
      </c>
      <c r="Q10" s="225">
        <v>5000</v>
      </c>
      <c r="R10" s="55">
        <f>L10-N10-O10</f>
        <v>0</v>
      </c>
      <c r="S10" s="28" t="s">
        <v>18</v>
      </c>
      <c r="T10" s="10" t="s">
        <v>20</v>
      </c>
    </row>
    <row r="11" spans="1:20" s="39" customFormat="1" ht="60" customHeight="1" x14ac:dyDescent="0.2">
      <c r="A11" s="16">
        <v>3</v>
      </c>
      <c r="B11" s="16" t="s">
        <v>48</v>
      </c>
      <c r="C11" s="16">
        <v>2212</v>
      </c>
      <c r="D11" s="16">
        <v>6121</v>
      </c>
      <c r="E11" s="16">
        <v>61</v>
      </c>
      <c r="F11" s="16">
        <v>12</v>
      </c>
      <c r="G11" s="38">
        <v>60004100139</v>
      </c>
      <c r="H11" s="40" t="s">
        <v>452</v>
      </c>
      <c r="I11" s="29" t="s">
        <v>514</v>
      </c>
      <c r="J11" s="16"/>
      <c r="K11" s="16" t="s">
        <v>199</v>
      </c>
      <c r="L11" s="51">
        <v>23560</v>
      </c>
      <c r="M11" s="41" t="s">
        <v>55</v>
      </c>
      <c r="N11" s="52">
        <v>0</v>
      </c>
      <c r="O11" s="50">
        <f t="shared" ref="O11:O12" si="2">P11+Q11</f>
        <v>23560</v>
      </c>
      <c r="P11" s="52">
        <v>0</v>
      </c>
      <c r="Q11" s="225">
        <v>23560</v>
      </c>
      <c r="R11" s="55">
        <f>L11-N11-O11</f>
        <v>0</v>
      </c>
      <c r="S11" s="28" t="s">
        <v>18</v>
      </c>
      <c r="T11" s="39" t="s">
        <v>20</v>
      </c>
    </row>
    <row r="12" spans="1:20" s="39" customFormat="1" ht="60" customHeight="1" x14ac:dyDescent="0.2">
      <c r="A12" s="16">
        <v>4</v>
      </c>
      <c r="B12" s="16" t="s">
        <v>32</v>
      </c>
      <c r="C12" s="16">
        <v>2212</v>
      </c>
      <c r="D12" s="16">
        <v>5171</v>
      </c>
      <c r="E12" s="16">
        <v>51</v>
      </c>
      <c r="F12" s="16">
        <v>12</v>
      </c>
      <c r="G12" s="38">
        <v>60004100933</v>
      </c>
      <c r="H12" s="40" t="s">
        <v>475</v>
      </c>
      <c r="I12" s="29" t="s">
        <v>515</v>
      </c>
      <c r="J12" s="16"/>
      <c r="K12" s="16" t="s">
        <v>54</v>
      </c>
      <c r="L12" s="51">
        <v>1000</v>
      </c>
      <c r="M12" s="41" t="s">
        <v>55</v>
      </c>
      <c r="N12" s="52">
        <v>0</v>
      </c>
      <c r="O12" s="50">
        <f t="shared" si="2"/>
        <v>1000</v>
      </c>
      <c r="P12" s="52"/>
      <c r="Q12" s="225">
        <v>1000</v>
      </c>
      <c r="R12" s="55">
        <f>L12-N12-O12</f>
        <v>0</v>
      </c>
      <c r="S12" s="28" t="s">
        <v>18</v>
      </c>
      <c r="T12" s="39" t="s">
        <v>20</v>
      </c>
    </row>
    <row r="13" spans="1:20" s="36" customFormat="1" ht="20.25" x14ac:dyDescent="0.3">
      <c r="A13" s="79" t="s">
        <v>113</v>
      </c>
      <c r="B13" s="79"/>
      <c r="C13" s="79"/>
      <c r="D13" s="79"/>
      <c r="E13" s="79"/>
      <c r="F13" s="79"/>
      <c r="G13" s="79"/>
      <c r="H13" s="79"/>
      <c r="I13" s="196"/>
      <c r="J13" s="79"/>
      <c r="K13" s="79"/>
      <c r="L13" s="34">
        <f>SUM(L14:L29)</f>
        <v>2637537</v>
      </c>
      <c r="M13" s="53"/>
      <c r="N13" s="34">
        <f>SUM(N14:N29)</f>
        <v>22399</v>
      </c>
      <c r="O13" s="34">
        <f>SUM(O14:O29)</f>
        <v>41096</v>
      </c>
      <c r="P13" s="34">
        <f>SUM(P14:P29)</f>
        <v>0</v>
      </c>
      <c r="Q13" s="34">
        <f>SUM(Q14:Q29)</f>
        <v>41096</v>
      </c>
      <c r="R13" s="34">
        <f>SUM(R14:R29)</f>
        <v>2574042</v>
      </c>
      <c r="S13" s="35"/>
    </row>
    <row r="14" spans="1:20" ht="99.75" customHeight="1" x14ac:dyDescent="0.2">
      <c r="A14" s="16">
        <v>1</v>
      </c>
      <c r="B14" s="16" t="s">
        <v>48</v>
      </c>
      <c r="C14" s="16">
        <v>2212</v>
      </c>
      <c r="D14" s="16">
        <v>6121</v>
      </c>
      <c r="E14" s="16">
        <v>61</v>
      </c>
      <c r="F14" s="16">
        <v>12</v>
      </c>
      <c r="G14" s="17">
        <v>60004100029</v>
      </c>
      <c r="H14" s="40" t="s">
        <v>179</v>
      </c>
      <c r="I14" s="29" t="s">
        <v>200</v>
      </c>
      <c r="J14" s="16" t="s">
        <v>201</v>
      </c>
      <c r="K14" s="16" t="s">
        <v>202</v>
      </c>
      <c r="L14" s="51">
        <v>72605</v>
      </c>
      <c r="M14" s="43" t="s">
        <v>490</v>
      </c>
      <c r="N14" s="52">
        <v>2566</v>
      </c>
      <c r="O14" s="50">
        <f t="shared" ref="O14:O33" si="3">P14+Q14</f>
        <v>500</v>
      </c>
      <c r="P14" s="52">
        <v>0</v>
      </c>
      <c r="Q14" s="225">
        <v>500</v>
      </c>
      <c r="R14" s="51">
        <f>L14-N14-O14</f>
        <v>69539</v>
      </c>
      <c r="S14" s="28"/>
      <c r="T14" s="10" t="s">
        <v>20</v>
      </c>
    </row>
    <row r="15" spans="1:20" s="39" customFormat="1" ht="45" customHeight="1" x14ac:dyDescent="0.2">
      <c r="A15" s="16">
        <v>2</v>
      </c>
      <c r="B15" s="16" t="s">
        <v>48</v>
      </c>
      <c r="C15" s="16">
        <v>2212</v>
      </c>
      <c r="D15" s="16">
        <v>6121</v>
      </c>
      <c r="E15" s="16">
        <v>61</v>
      </c>
      <c r="F15" s="16">
        <v>12</v>
      </c>
      <c r="G15" s="38">
        <v>60004100048</v>
      </c>
      <c r="H15" s="40" t="s">
        <v>180</v>
      </c>
      <c r="I15" s="29" t="s">
        <v>203</v>
      </c>
      <c r="J15" s="16" t="s">
        <v>204</v>
      </c>
      <c r="K15" s="16" t="s">
        <v>205</v>
      </c>
      <c r="L15" s="51">
        <v>300000</v>
      </c>
      <c r="M15" s="43" t="s">
        <v>490</v>
      </c>
      <c r="N15" s="52">
        <v>4476</v>
      </c>
      <c r="O15" s="50">
        <f t="shared" si="3"/>
        <v>500</v>
      </c>
      <c r="P15" s="52">
        <v>0</v>
      </c>
      <c r="Q15" s="225">
        <v>500</v>
      </c>
      <c r="R15" s="51">
        <f t="shared" ref="R15:R33" si="4">L15-N15-O15</f>
        <v>295024</v>
      </c>
      <c r="S15" s="37"/>
    </row>
    <row r="16" spans="1:20" s="39" customFormat="1" ht="53.25" customHeight="1" x14ac:dyDescent="0.2">
      <c r="A16" s="16">
        <v>3</v>
      </c>
      <c r="B16" s="16" t="s">
        <v>48</v>
      </c>
      <c r="C16" s="16">
        <v>2212</v>
      </c>
      <c r="D16" s="16">
        <v>6121</v>
      </c>
      <c r="E16" s="16">
        <v>61</v>
      </c>
      <c r="F16" s="16">
        <v>12</v>
      </c>
      <c r="G16" s="38">
        <v>60004100109</v>
      </c>
      <c r="H16" s="40" t="s">
        <v>181</v>
      </c>
      <c r="I16" s="29" t="s">
        <v>206</v>
      </c>
      <c r="J16" s="16" t="s">
        <v>207</v>
      </c>
      <c r="K16" s="16" t="s">
        <v>208</v>
      </c>
      <c r="L16" s="51">
        <v>274020</v>
      </c>
      <c r="M16" s="43" t="s">
        <v>490</v>
      </c>
      <c r="N16" s="52">
        <v>1105</v>
      </c>
      <c r="O16" s="50">
        <f t="shared" si="3"/>
        <v>100</v>
      </c>
      <c r="P16" s="52">
        <v>0</v>
      </c>
      <c r="Q16" s="225">
        <v>100</v>
      </c>
      <c r="R16" s="51">
        <f t="shared" si="4"/>
        <v>272815</v>
      </c>
      <c r="S16" s="37" t="s">
        <v>26</v>
      </c>
      <c r="T16" s="39" t="s">
        <v>21</v>
      </c>
    </row>
    <row r="17" spans="1:21" s="39" customFormat="1" ht="111.75" customHeight="1" x14ac:dyDescent="0.2">
      <c r="A17" s="16">
        <v>4</v>
      </c>
      <c r="B17" s="16" t="s">
        <v>60</v>
      </c>
      <c r="C17" s="16">
        <v>2212</v>
      </c>
      <c r="D17" s="16">
        <v>6121</v>
      </c>
      <c r="E17" s="16">
        <v>61</v>
      </c>
      <c r="F17" s="16">
        <v>12</v>
      </c>
      <c r="G17" s="38">
        <v>60004100646</v>
      </c>
      <c r="H17" s="40" t="s">
        <v>182</v>
      </c>
      <c r="I17" s="29" t="s">
        <v>209</v>
      </c>
      <c r="J17" s="16" t="s">
        <v>210</v>
      </c>
      <c r="K17" s="16" t="s">
        <v>207</v>
      </c>
      <c r="L17" s="51">
        <v>322913</v>
      </c>
      <c r="M17" s="43" t="s">
        <v>490</v>
      </c>
      <c r="N17" s="52">
        <v>1728</v>
      </c>
      <c r="O17" s="50">
        <f t="shared" si="3"/>
        <v>1500</v>
      </c>
      <c r="P17" s="52">
        <v>0</v>
      </c>
      <c r="Q17" s="225">
        <v>1500</v>
      </c>
      <c r="R17" s="51">
        <f t="shared" si="4"/>
        <v>319685</v>
      </c>
      <c r="S17" s="37"/>
    </row>
    <row r="18" spans="1:21" s="39" customFormat="1" ht="99" customHeight="1" x14ac:dyDescent="0.2">
      <c r="A18" s="16">
        <v>5</v>
      </c>
      <c r="B18" s="16" t="s">
        <v>32</v>
      </c>
      <c r="C18" s="16">
        <v>2212</v>
      </c>
      <c r="D18" s="16">
        <v>6121</v>
      </c>
      <c r="E18" s="16">
        <v>61</v>
      </c>
      <c r="F18" s="16">
        <v>12</v>
      </c>
      <c r="G18" s="38">
        <v>60004100680</v>
      </c>
      <c r="H18" s="40" t="s">
        <v>183</v>
      </c>
      <c r="I18" s="66" t="s">
        <v>340</v>
      </c>
      <c r="J18" s="16"/>
      <c r="K18" s="16"/>
      <c r="L18" s="51">
        <v>30000</v>
      </c>
      <c r="M18" s="43" t="s">
        <v>55</v>
      </c>
      <c r="N18" s="52">
        <v>453</v>
      </c>
      <c r="O18" s="50">
        <f>P18+Q18</f>
        <v>136</v>
      </c>
      <c r="P18" s="52">
        <v>0</v>
      </c>
      <c r="Q18" s="225">
        <v>136</v>
      </c>
      <c r="R18" s="51">
        <f>L18-N18-O18</f>
        <v>29411</v>
      </c>
      <c r="S18" s="37"/>
    </row>
    <row r="19" spans="1:21" s="39" customFormat="1" ht="45" customHeight="1" x14ac:dyDescent="0.2">
      <c r="A19" s="16">
        <v>6</v>
      </c>
      <c r="B19" s="16" t="s">
        <v>222</v>
      </c>
      <c r="C19" s="16">
        <v>2212</v>
      </c>
      <c r="D19" s="16">
        <v>6121</v>
      </c>
      <c r="E19" s="16">
        <v>61</v>
      </c>
      <c r="F19" s="16">
        <v>12</v>
      </c>
      <c r="G19" s="38">
        <v>60004100804</v>
      </c>
      <c r="H19" s="40" t="s">
        <v>184</v>
      </c>
      <c r="I19" s="29" t="s">
        <v>347</v>
      </c>
      <c r="J19" s="16"/>
      <c r="K19" s="16" t="s">
        <v>211</v>
      </c>
      <c r="L19" s="51">
        <v>127192</v>
      </c>
      <c r="M19" s="43" t="s">
        <v>490</v>
      </c>
      <c r="N19" s="52">
        <v>616</v>
      </c>
      <c r="O19" s="50">
        <f t="shared" si="3"/>
        <v>270</v>
      </c>
      <c r="P19" s="52">
        <v>0</v>
      </c>
      <c r="Q19" s="225">
        <v>270</v>
      </c>
      <c r="R19" s="51">
        <f t="shared" si="4"/>
        <v>126306</v>
      </c>
      <c r="S19" s="37" t="s">
        <v>26</v>
      </c>
      <c r="T19" s="39" t="s">
        <v>21</v>
      </c>
    </row>
    <row r="20" spans="1:21" s="39" customFormat="1" ht="57" customHeight="1" x14ac:dyDescent="0.2">
      <c r="A20" s="16">
        <v>7</v>
      </c>
      <c r="B20" s="16" t="s">
        <v>37</v>
      </c>
      <c r="C20" s="16">
        <v>2212</v>
      </c>
      <c r="D20" s="16">
        <v>6121</v>
      </c>
      <c r="E20" s="16">
        <v>61</v>
      </c>
      <c r="F20" s="16">
        <v>12</v>
      </c>
      <c r="G20" s="38">
        <v>60004100907</v>
      </c>
      <c r="H20" s="40" t="s">
        <v>185</v>
      </c>
      <c r="I20" s="66" t="s">
        <v>341</v>
      </c>
      <c r="J20" s="16"/>
      <c r="K20" s="16"/>
      <c r="L20" s="51">
        <v>40000</v>
      </c>
      <c r="M20" s="43" t="s">
        <v>228</v>
      </c>
      <c r="N20" s="52">
        <v>838</v>
      </c>
      <c r="O20" s="50">
        <f>P20+Q20</f>
        <v>402</v>
      </c>
      <c r="P20" s="52">
        <v>0</v>
      </c>
      <c r="Q20" s="225">
        <v>402</v>
      </c>
      <c r="R20" s="51">
        <f>L20-N20-O20</f>
        <v>38760</v>
      </c>
      <c r="S20" s="37"/>
    </row>
    <row r="21" spans="1:21" s="39" customFormat="1" ht="70.5" customHeight="1" x14ac:dyDescent="0.2">
      <c r="A21" s="16">
        <v>8</v>
      </c>
      <c r="B21" s="16" t="s">
        <v>37</v>
      </c>
      <c r="C21" s="16">
        <v>2212</v>
      </c>
      <c r="D21" s="16">
        <v>6121</v>
      </c>
      <c r="E21" s="16">
        <v>61</v>
      </c>
      <c r="F21" s="16">
        <v>12</v>
      </c>
      <c r="G21" s="38">
        <v>60004100908</v>
      </c>
      <c r="H21" s="40" t="s">
        <v>186</v>
      </c>
      <c r="I21" s="66" t="s">
        <v>342</v>
      </c>
      <c r="J21" s="16"/>
      <c r="K21" s="16"/>
      <c r="L21" s="51">
        <v>30000</v>
      </c>
      <c r="M21" s="43" t="s">
        <v>55</v>
      </c>
      <c r="N21" s="52">
        <v>1697</v>
      </c>
      <c r="O21" s="50">
        <f>P21+Q21</f>
        <v>943</v>
      </c>
      <c r="P21" s="52">
        <v>0</v>
      </c>
      <c r="Q21" s="225">
        <v>943</v>
      </c>
      <c r="R21" s="51">
        <f>L21-N21-O21</f>
        <v>27360</v>
      </c>
      <c r="S21" s="37" t="s">
        <v>26</v>
      </c>
      <c r="T21" s="39" t="s">
        <v>21</v>
      </c>
    </row>
    <row r="22" spans="1:21" s="39" customFormat="1" ht="96" customHeight="1" x14ac:dyDescent="0.2">
      <c r="A22" s="16">
        <v>9</v>
      </c>
      <c r="B22" s="16" t="s">
        <v>60</v>
      </c>
      <c r="C22" s="16">
        <v>2212</v>
      </c>
      <c r="D22" s="16">
        <v>6121</v>
      </c>
      <c r="E22" s="16">
        <v>61</v>
      </c>
      <c r="F22" s="16">
        <v>12</v>
      </c>
      <c r="G22" s="38">
        <v>60004100960</v>
      </c>
      <c r="H22" s="40" t="s">
        <v>187</v>
      </c>
      <c r="I22" s="66" t="s">
        <v>343</v>
      </c>
      <c r="J22" s="16"/>
      <c r="K22" s="16"/>
      <c r="L22" s="51">
        <v>50000</v>
      </c>
      <c r="M22" s="43" t="s">
        <v>228</v>
      </c>
      <c r="N22" s="52">
        <v>435</v>
      </c>
      <c r="O22" s="50">
        <f>P22+Q22</f>
        <v>3386</v>
      </c>
      <c r="P22" s="52">
        <v>0</v>
      </c>
      <c r="Q22" s="225">
        <v>3386</v>
      </c>
      <c r="R22" s="51">
        <f>L22-N22-O22</f>
        <v>46179</v>
      </c>
      <c r="S22" s="37"/>
    </row>
    <row r="23" spans="1:21" s="39" customFormat="1" ht="70.5" customHeight="1" x14ac:dyDescent="0.2">
      <c r="A23" s="16">
        <v>10</v>
      </c>
      <c r="B23" s="16" t="s">
        <v>222</v>
      </c>
      <c r="C23" s="16">
        <v>2212</v>
      </c>
      <c r="D23" s="16">
        <v>6121</v>
      </c>
      <c r="E23" s="16">
        <v>61</v>
      </c>
      <c r="F23" s="16">
        <v>12</v>
      </c>
      <c r="G23" s="38">
        <v>60004100961</v>
      </c>
      <c r="H23" s="40" t="s">
        <v>188</v>
      </c>
      <c r="I23" s="29" t="s">
        <v>339</v>
      </c>
      <c r="J23" s="16" t="s">
        <v>212</v>
      </c>
      <c r="K23" s="16" t="s">
        <v>213</v>
      </c>
      <c r="L23" s="51">
        <v>80000</v>
      </c>
      <c r="M23" s="43" t="s">
        <v>228</v>
      </c>
      <c r="N23" s="52">
        <v>1255</v>
      </c>
      <c r="O23" s="50">
        <f>P23+Q23</f>
        <v>888</v>
      </c>
      <c r="P23" s="52">
        <v>0</v>
      </c>
      <c r="Q23" s="225">
        <v>888</v>
      </c>
      <c r="R23" s="51">
        <f>L23-N23-O23</f>
        <v>77857</v>
      </c>
      <c r="S23" s="37" t="s">
        <v>26</v>
      </c>
      <c r="T23" s="39" t="s">
        <v>21</v>
      </c>
    </row>
    <row r="24" spans="1:21" s="39" customFormat="1" ht="66.75" customHeight="1" x14ac:dyDescent="0.2">
      <c r="A24" s="16">
        <v>11</v>
      </c>
      <c r="B24" s="16" t="s">
        <v>48</v>
      </c>
      <c r="C24" s="16">
        <v>2212</v>
      </c>
      <c r="D24" s="16">
        <v>6121</v>
      </c>
      <c r="E24" s="16">
        <v>61</v>
      </c>
      <c r="F24" s="16">
        <v>12</v>
      </c>
      <c r="G24" s="38">
        <v>60004101004</v>
      </c>
      <c r="H24" s="40" t="s">
        <v>189</v>
      </c>
      <c r="I24" s="29" t="s">
        <v>214</v>
      </c>
      <c r="J24" s="16"/>
      <c r="K24" s="16"/>
      <c r="L24" s="51">
        <v>246972</v>
      </c>
      <c r="M24" s="43" t="s">
        <v>228</v>
      </c>
      <c r="N24" s="52">
        <v>1877</v>
      </c>
      <c r="O24" s="50">
        <f>P24+Q24</f>
        <v>5158</v>
      </c>
      <c r="P24" s="52">
        <v>0</v>
      </c>
      <c r="Q24" s="225">
        <v>5158</v>
      </c>
      <c r="R24" s="51">
        <f>L24-N24-O24</f>
        <v>239937</v>
      </c>
      <c r="S24" s="37"/>
    </row>
    <row r="25" spans="1:21" s="39" customFormat="1" ht="45" customHeight="1" x14ac:dyDescent="0.2">
      <c r="A25" s="16">
        <v>12</v>
      </c>
      <c r="B25" s="16" t="s">
        <v>37</v>
      </c>
      <c r="C25" s="16">
        <v>2212</v>
      </c>
      <c r="D25" s="16" t="s">
        <v>197</v>
      </c>
      <c r="E25" s="16">
        <v>61</v>
      </c>
      <c r="F25" s="16">
        <v>12</v>
      </c>
      <c r="G25" s="38">
        <v>60004101007</v>
      </c>
      <c r="H25" s="40" t="s">
        <v>190</v>
      </c>
      <c r="I25" s="29" t="s">
        <v>215</v>
      </c>
      <c r="J25" s="16" t="s">
        <v>216</v>
      </c>
      <c r="K25" s="16" t="s">
        <v>217</v>
      </c>
      <c r="L25" s="51">
        <v>645835</v>
      </c>
      <c r="M25" s="43" t="s">
        <v>491</v>
      </c>
      <c r="N25" s="52">
        <v>3125</v>
      </c>
      <c r="O25" s="50">
        <f t="shared" ref="O25:O26" si="5">P25+Q25</f>
        <v>18961</v>
      </c>
      <c r="P25" s="52">
        <v>0</v>
      </c>
      <c r="Q25" s="225">
        <f>15210+3751</f>
        <v>18961</v>
      </c>
      <c r="R25" s="51">
        <f t="shared" si="4"/>
        <v>623749</v>
      </c>
      <c r="S25" s="37" t="s">
        <v>26</v>
      </c>
      <c r="T25" s="39" t="s">
        <v>21</v>
      </c>
    </row>
    <row r="26" spans="1:21" s="39" customFormat="1" ht="130.5" customHeight="1" x14ac:dyDescent="0.2">
      <c r="A26" s="16">
        <v>13</v>
      </c>
      <c r="B26" s="16" t="s">
        <v>32</v>
      </c>
      <c r="C26" s="16">
        <v>2212</v>
      </c>
      <c r="D26" s="16">
        <v>6121</v>
      </c>
      <c r="E26" s="16">
        <v>61</v>
      </c>
      <c r="F26" s="16">
        <v>12</v>
      </c>
      <c r="G26" s="38">
        <v>60004101014</v>
      </c>
      <c r="H26" s="40" t="s">
        <v>191</v>
      </c>
      <c r="I26" s="29" t="s">
        <v>218</v>
      </c>
      <c r="J26" s="16" t="s">
        <v>207</v>
      </c>
      <c r="K26" s="16" t="s">
        <v>219</v>
      </c>
      <c r="L26" s="51">
        <v>75000</v>
      </c>
      <c r="M26" s="43" t="s">
        <v>490</v>
      </c>
      <c r="N26" s="52">
        <v>1279</v>
      </c>
      <c r="O26" s="50">
        <f t="shared" si="5"/>
        <v>5662</v>
      </c>
      <c r="P26" s="52">
        <v>0</v>
      </c>
      <c r="Q26" s="225">
        <v>5662</v>
      </c>
      <c r="R26" s="51">
        <f t="shared" si="4"/>
        <v>68059</v>
      </c>
      <c r="S26" s="37"/>
    </row>
    <row r="27" spans="1:21" s="39" customFormat="1" ht="45" customHeight="1" x14ac:dyDescent="0.2">
      <c r="A27" s="16">
        <v>14</v>
      </c>
      <c r="B27" s="16" t="s">
        <v>32</v>
      </c>
      <c r="C27" s="16">
        <v>2212</v>
      </c>
      <c r="D27" s="16">
        <v>6121</v>
      </c>
      <c r="E27" s="16">
        <v>61</v>
      </c>
      <c r="F27" s="16">
        <v>12</v>
      </c>
      <c r="G27" s="38">
        <v>60004101081</v>
      </c>
      <c r="H27" s="40" t="s">
        <v>192</v>
      </c>
      <c r="I27" s="66" t="s">
        <v>344</v>
      </c>
      <c r="J27" s="16"/>
      <c r="K27" s="16"/>
      <c r="L27" s="51">
        <v>18000</v>
      </c>
      <c r="M27" s="43" t="s">
        <v>55</v>
      </c>
      <c r="N27" s="52">
        <v>10</v>
      </c>
      <c r="O27" s="50">
        <f t="shared" ref="O27:O28" si="6">P27+Q27</f>
        <v>1198</v>
      </c>
      <c r="P27" s="52">
        <v>0</v>
      </c>
      <c r="Q27" s="225">
        <v>1198</v>
      </c>
      <c r="R27" s="51">
        <f t="shared" ref="R27:R28" si="7">L27-N27-O27</f>
        <v>16792</v>
      </c>
      <c r="S27" s="37" t="s">
        <v>26</v>
      </c>
      <c r="T27" s="39" t="s">
        <v>21</v>
      </c>
    </row>
    <row r="28" spans="1:21" s="39" customFormat="1" ht="45" customHeight="1" x14ac:dyDescent="0.2">
      <c r="A28" s="16">
        <v>15</v>
      </c>
      <c r="B28" s="16" t="s">
        <v>32</v>
      </c>
      <c r="C28" s="16">
        <v>2212</v>
      </c>
      <c r="D28" s="16">
        <v>6121</v>
      </c>
      <c r="E28" s="16">
        <v>61</v>
      </c>
      <c r="F28" s="16">
        <v>12</v>
      </c>
      <c r="G28" s="38">
        <v>60004101083</v>
      </c>
      <c r="H28" s="40" t="s">
        <v>193</v>
      </c>
      <c r="I28" s="66" t="s">
        <v>345</v>
      </c>
      <c r="J28" s="16"/>
      <c r="K28" s="16"/>
      <c r="L28" s="51">
        <v>25000</v>
      </c>
      <c r="M28" s="43" t="s">
        <v>55</v>
      </c>
      <c r="N28" s="52">
        <v>939</v>
      </c>
      <c r="O28" s="50">
        <f t="shared" si="6"/>
        <v>1292</v>
      </c>
      <c r="P28" s="52">
        <v>0</v>
      </c>
      <c r="Q28" s="225">
        <v>1292</v>
      </c>
      <c r="R28" s="51">
        <f t="shared" si="7"/>
        <v>22769</v>
      </c>
      <c r="S28" s="37"/>
    </row>
    <row r="29" spans="1:21" s="39" customFormat="1" ht="45" customHeight="1" x14ac:dyDescent="0.2">
      <c r="A29" s="16">
        <v>16</v>
      </c>
      <c r="B29" s="16" t="s">
        <v>37</v>
      </c>
      <c r="C29" s="16">
        <v>2212</v>
      </c>
      <c r="D29" s="16">
        <v>6121</v>
      </c>
      <c r="E29" s="16">
        <v>61</v>
      </c>
      <c r="F29" s="16">
        <v>12</v>
      </c>
      <c r="G29" s="38">
        <v>60004101306</v>
      </c>
      <c r="H29" s="40" t="s">
        <v>195</v>
      </c>
      <c r="I29" s="29" t="s">
        <v>220</v>
      </c>
      <c r="J29" s="16"/>
      <c r="K29" s="16" t="s">
        <v>221</v>
      </c>
      <c r="L29" s="51">
        <v>300000</v>
      </c>
      <c r="M29" s="43" t="s">
        <v>490</v>
      </c>
      <c r="N29" s="52">
        <v>0</v>
      </c>
      <c r="O29" s="50">
        <f t="shared" ref="O29:O32" si="8">P29+Q29</f>
        <v>200</v>
      </c>
      <c r="P29" s="52">
        <v>0</v>
      </c>
      <c r="Q29" s="225">
        <v>200</v>
      </c>
      <c r="R29" s="51">
        <f t="shared" si="4"/>
        <v>299800</v>
      </c>
      <c r="S29" s="37"/>
    </row>
    <row r="30" spans="1:21" s="36" customFormat="1" ht="20.25" x14ac:dyDescent="0.3">
      <c r="A30" s="79" t="s">
        <v>330</v>
      </c>
      <c r="B30" s="79"/>
      <c r="C30" s="79"/>
      <c r="D30" s="79"/>
      <c r="E30" s="79"/>
      <c r="F30" s="79"/>
      <c r="G30" s="79"/>
      <c r="H30" s="79"/>
      <c r="I30" s="196"/>
      <c r="J30" s="79"/>
      <c r="K30" s="79"/>
      <c r="L30" s="34">
        <f>SUM(L31:L33)</f>
        <v>53000</v>
      </c>
      <c r="M30" s="53"/>
      <c r="N30" s="34">
        <f>SUM(N31:N33)</f>
        <v>90</v>
      </c>
      <c r="O30" s="34">
        <f>SUM(O31:O33)</f>
        <v>2000</v>
      </c>
      <c r="P30" s="34">
        <f>SUM(P31:P33)</f>
        <v>0</v>
      </c>
      <c r="Q30" s="34">
        <f>SUM(Q31:Q33)</f>
        <v>2000</v>
      </c>
      <c r="R30" s="34">
        <f>SUM(R31:R33)</f>
        <v>50910</v>
      </c>
      <c r="S30" s="35"/>
    </row>
    <row r="31" spans="1:21" s="39" customFormat="1" ht="45" customHeight="1" x14ac:dyDescent="0.2">
      <c r="A31" s="16">
        <v>1</v>
      </c>
      <c r="B31" s="16"/>
      <c r="C31" s="16">
        <v>2212</v>
      </c>
      <c r="D31" s="16">
        <v>6130</v>
      </c>
      <c r="E31" s="16">
        <v>61</v>
      </c>
      <c r="F31" s="16">
        <v>12</v>
      </c>
      <c r="G31" s="38">
        <v>60004101418</v>
      </c>
      <c r="H31" s="40" t="s">
        <v>196</v>
      </c>
      <c r="I31" s="29" t="s">
        <v>516</v>
      </c>
      <c r="J31" s="16"/>
      <c r="K31" s="16" t="s">
        <v>356</v>
      </c>
      <c r="L31" s="51">
        <f>O31</f>
        <v>1000</v>
      </c>
      <c r="M31" s="43">
        <v>2020</v>
      </c>
      <c r="N31" s="52">
        <v>0</v>
      </c>
      <c r="O31" s="50">
        <f t="shared" si="8"/>
        <v>1000</v>
      </c>
      <c r="P31" s="52">
        <v>0</v>
      </c>
      <c r="Q31" s="225">
        <v>1000</v>
      </c>
      <c r="R31" s="51">
        <v>0</v>
      </c>
      <c r="S31" s="37" t="s">
        <v>26</v>
      </c>
      <c r="T31" s="39" t="s">
        <v>21</v>
      </c>
    </row>
    <row r="32" spans="1:21" s="39" customFormat="1" ht="29.25" customHeight="1" x14ac:dyDescent="0.2">
      <c r="A32" s="16">
        <v>2</v>
      </c>
      <c r="B32" s="16" t="s">
        <v>222</v>
      </c>
      <c r="C32" s="16">
        <v>2212</v>
      </c>
      <c r="D32" s="16">
        <v>6121</v>
      </c>
      <c r="E32" s="16">
        <v>61</v>
      </c>
      <c r="F32" s="16">
        <v>12</v>
      </c>
      <c r="G32" s="38">
        <v>60004101443</v>
      </c>
      <c r="H32" s="40" t="s">
        <v>331</v>
      </c>
      <c r="I32" s="29" t="s">
        <v>517</v>
      </c>
      <c r="J32" s="16" t="s">
        <v>234</v>
      </c>
      <c r="K32" s="16" t="s">
        <v>51</v>
      </c>
      <c r="L32" s="51">
        <v>33000</v>
      </c>
      <c r="M32" s="43" t="s">
        <v>228</v>
      </c>
      <c r="N32" s="52">
        <v>90</v>
      </c>
      <c r="O32" s="50">
        <f t="shared" si="8"/>
        <v>500</v>
      </c>
      <c r="P32" s="52">
        <v>0</v>
      </c>
      <c r="Q32" s="225">
        <v>500</v>
      </c>
      <c r="R32" s="51">
        <f t="shared" si="4"/>
        <v>32410</v>
      </c>
      <c r="S32" s="37"/>
      <c r="U32" s="39" t="s">
        <v>526</v>
      </c>
    </row>
    <row r="33" spans="1:20" s="39" customFormat="1" ht="38.25" x14ac:dyDescent="0.2">
      <c r="A33" s="16">
        <v>3</v>
      </c>
      <c r="B33" s="16" t="s">
        <v>60</v>
      </c>
      <c r="C33" s="16">
        <v>2212</v>
      </c>
      <c r="D33" s="16">
        <v>6121</v>
      </c>
      <c r="E33" s="16">
        <v>61</v>
      </c>
      <c r="F33" s="16">
        <v>12</v>
      </c>
      <c r="G33" s="38">
        <v>60004101444</v>
      </c>
      <c r="H33" s="40" t="s">
        <v>348</v>
      </c>
      <c r="I33" s="29" t="s">
        <v>517</v>
      </c>
      <c r="J33" s="16"/>
      <c r="K33" s="16" t="s">
        <v>51</v>
      </c>
      <c r="L33" s="51">
        <v>19000</v>
      </c>
      <c r="M33" s="43" t="s">
        <v>228</v>
      </c>
      <c r="N33" s="52">
        <v>0</v>
      </c>
      <c r="O33" s="50">
        <f t="shared" si="3"/>
        <v>500</v>
      </c>
      <c r="P33" s="52">
        <v>0</v>
      </c>
      <c r="Q33" s="225">
        <v>500</v>
      </c>
      <c r="R33" s="51">
        <f t="shared" si="4"/>
        <v>18500</v>
      </c>
      <c r="S33" s="37" t="s">
        <v>26</v>
      </c>
      <c r="T33" s="39" t="s">
        <v>21</v>
      </c>
    </row>
    <row r="34" spans="1:20" ht="35.25" customHeight="1" x14ac:dyDescent="0.2">
      <c r="A34" s="276" t="s">
        <v>533</v>
      </c>
      <c r="B34" s="277"/>
      <c r="C34" s="277"/>
      <c r="D34" s="277"/>
      <c r="E34" s="277"/>
      <c r="F34" s="277"/>
      <c r="G34" s="277"/>
      <c r="H34" s="277"/>
      <c r="I34" s="278"/>
      <c r="J34" s="197"/>
      <c r="K34" s="197"/>
      <c r="L34" s="31">
        <f>+L13+L8+L30</f>
        <v>2767710</v>
      </c>
      <c r="M34" s="31"/>
      <c r="N34" s="31">
        <f t="shared" ref="N34:R34" si="9">+N13+N8+N30</f>
        <v>68102</v>
      </c>
      <c r="O34" s="31">
        <f t="shared" si="9"/>
        <v>74656</v>
      </c>
      <c r="P34" s="31">
        <f t="shared" si="9"/>
        <v>0</v>
      </c>
      <c r="Q34" s="31">
        <f>+Q13+Q8+Q30</f>
        <v>74656</v>
      </c>
      <c r="R34" s="31">
        <f t="shared" si="9"/>
        <v>2624952</v>
      </c>
      <c r="S34" s="27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22"/>
      <c r="I35" s="5"/>
      <c r="J35" s="23"/>
      <c r="K35" s="19"/>
      <c r="L35" s="20"/>
      <c r="M35" s="58"/>
      <c r="N35" s="21"/>
      <c r="S35" s="15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24"/>
      <c r="K36" s="25"/>
      <c r="L36" s="26"/>
      <c r="M36" s="59"/>
      <c r="S36" s="15"/>
      <c r="T36" s="10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24"/>
      <c r="K37" s="25"/>
      <c r="L37" s="26"/>
      <c r="M37" s="59"/>
      <c r="S37" s="15"/>
      <c r="T37" s="10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25"/>
      <c r="L38" s="26"/>
      <c r="M38" s="59"/>
      <c r="S38" s="15"/>
      <c r="T38" s="10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25"/>
      <c r="L39" s="26"/>
      <c r="M39" s="59"/>
      <c r="S39" s="15"/>
      <c r="T39" s="10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25"/>
      <c r="L40" s="26"/>
      <c r="M40" s="59"/>
      <c r="S40" s="15"/>
      <c r="T40" s="10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25"/>
      <c r="L41" s="26"/>
      <c r="M41" s="59"/>
      <c r="S41" s="15"/>
      <c r="T41" s="10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25"/>
      <c r="L42" s="26"/>
      <c r="M42" s="59"/>
      <c r="S42" s="15"/>
      <c r="T42" s="10"/>
    </row>
    <row r="43" spans="1:20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10"/>
      <c r="K43" s="25"/>
      <c r="L43" s="26"/>
      <c r="M43" s="59"/>
      <c r="S43" s="15"/>
      <c r="T43" s="10"/>
    </row>
    <row r="44" spans="1:20" s="6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10"/>
      <c r="K44" s="25"/>
      <c r="L44" s="26"/>
      <c r="M44" s="59"/>
      <c r="S44" s="15"/>
      <c r="T44" s="10"/>
    </row>
    <row r="45" spans="1:20" s="39" customFormat="1" ht="45" customHeight="1" x14ac:dyDescent="0.2">
      <c r="A45" s="16">
        <v>9</v>
      </c>
      <c r="B45" s="16" t="s">
        <v>48</v>
      </c>
      <c r="C45" s="16">
        <v>2212</v>
      </c>
      <c r="D45" s="16">
        <v>6121</v>
      </c>
      <c r="E45" s="16">
        <v>61</v>
      </c>
      <c r="F45" s="16">
        <v>12</v>
      </c>
      <c r="G45" s="38">
        <v>60004101190</v>
      </c>
      <c r="H45" s="40" t="s">
        <v>194</v>
      </c>
      <c r="I45" s="66" t="s">
        <v>346</v>
      </c>
      <c r="J45" s="16"/>
      <c r="K45" s="16"/>
      <c r="L45" s="51">
        <v>117000</v>
      </c>
      <c r="M45" s="76" t="s">
        <v>312</v>
      </c>
      <c r="N45" s="52"/>
      <c r="O45" s="50">
        <f>P45+Q45</f>
        <v>0</v>
      </c>
      <c r="P45" s="52"/>
      <c r="Q45" s="50"/>
      <c r="R45" s="51">
        <f>L45-N45-O45</f>
        <v>117000</v>
      </c>
      <c r="S45" s="37" t="s">
        <v>26</v>
      </c>
      <c r="T45" s="39" t="s">
        <v>21</v>
      </c>
    </row>
    <row r="46" spans="1:20" s="6" customFormat="1" x14ac:dyDescent="0.2">
      <c r="A46" s="5"/>
      <c r="B46" s="5"/>
      <c r="C46" s="5"/>
      <c r="D46" s="5"/>
      <c r="E46" s="5"/>
      <c r="F46" s="5"/>
      <c r="G46" s="5"/>
      <c r="H46" s="5"/>
      <c r="I46" s="5"/>
      <c r="J46" s="10"/>
      <c r="K46" s="25"/>
      <c r="L46" s="26"/>
      <c r="M46" s="59"/>
      <c r="S46" s="15"/>
      <c r="T46" s="10"/>
    </row>
    <row r="47" spans="1:20" s="6" customFormat="1" x14ac:dyDescent="0.2">
      <c r="A47" s="5"/>
      <c r="B47" s="5"/>
      <c r="C47" s="5"/>
      <c r="D47" s="5"/>
      <c r="E47" s="5"/>
      <c r="F47" s="5"/>
      <c r="G47" s="5"/>
      <c r="H47" s="5"/>
      <c r="I47" s="5"/>
      <c r="J47" s="10"/>
      <c r="K47" s="25"/>
      <c r="L47" s="26"/>
      <c r="M47" s="59"/>
      <c r="S47" s="15"/>
      <c r="T47" s="10"/>
    </row>
    <row r="48" spans="1:20" s="6" customFormat="1" x14ac:dyDescent="0.2">
      <c r="A48" s="5"/>
      <c r="B48" s="5"/>
      <c r="C48" s="5"/>
      <c r="D48" s="5"/>
      <c r="E48" s="5"/>
      <c r="F48" s="5"/>
      <c r="G48" s="5"/>
      <c r="H48" s="5"/>
      <c r="I48" s="5"/>
      <c r="J48" s="10"/>
      <c r="K48" s="25"/>
      <c r="L48" s="26"/>
      <c r="M48" s="59"/>
      <c r="S48" s="15"/>
      <c r="T48" s="10"/>
    </row>
    <row r="49" spans="1:20" s="6" customFormat="1" x14ac:dyDescent="0.2">
      <c r="A49" s="5"/>
      <c r="B49" s="5"/>
      <c r="C49" s="5"/>
      <c r="D49" s="5"/>
      <c r="E49" s="5"/>
      <c r="F49" s="5"/>
      <c r="G49" s="5"/>
      <c r="H49" s="5"/>
      <c r="I49" s="5"/>
      <c r="J49" s="10"/>
      <c r="K49" s="25"/>
      <c r="L49" s="26"/>
      <c r="M49" s="59"/>
      <c r="S49" s="15"/>
      <c r="T49" s="10"/>
    </row>
    <row r="50" spans="1:20" s="6" customFormat="1" x14ac:dyDescent="0.2">
      <c r="A50" s="5"/>
      <c r="B50" s="5"/>
      <c r="C50" s="5"/>
      <c r="D50" s="5"/>
      <c r="E50" s="5"/>
      <c r="F50" s="5"/>
      <c r="G50" s="5"/>
      <c r="H50" s="5"/>
      <c r="I50" s="5"/>
      <c r="J50" s="10"/>
      <c r="K50" s="25"/>
      <c r="L50" s="26"/>
      <c r="M50" s="59"/>
      <c r="S50" s="15"/>
      <c r="T50" s="10"/>
    </row>
    <row r="51" spans="1:20" s="6" customFormat="1" x14ac:dyDescent="0.2">
      <c r="A51" s="5"/>
      <c r="B51" s="5"/>
      <c r="C51" s="5"/>
      <c r="D51" s="5"/>
      <c r="E51" s="5"/>
      <c r="F51" s="5"/>
      <c r="G51" s="5"/>
      <c r="H51" s="5"/>
      <c r="I51" s="5"/>
      <c r="J51" s="10"/>
      <c r="K51" s="25"/>
      <c r="L51" s="26"/>
      <c r="M51" s="59"/>
      <c r="S51" s="15"/>
      <c r="T51" s="10"/>
    </row>
    <row r="52" spans="1:20" s="6" customFormat="1" x14ac:dyDescent="0.2">
      <c r="A52" s="5"/>
      <c r="B52" s="5"/>
      <c r="C52" s="5"/>
      <c r="D52" s="5"/>
      <c r="E52" s="5"/>
      <c r="F52" s="5"/>
      <c r="G52" s="5"/>
      <c r="H52" s="5"/>
      <c r="I52" s="5"/>
      <c r="J52" s="10"/>
      <c r="K52" s="25"/>
      <c r="L52" s="26"/>
      <c r="M52" s="59"/>
      <c r="S52" s="15"/>
      <c r="T52" s="10"/>
    </row>
    <row r="53" spans="1:20" s="6" customFormat="1" x14ac:dyDescent="0.2">
      <c r="A53" s="5"/>
      <c r="B53" s="5"/>
      <c r="C53" s="5"/>
      <c r="D53" s="5"/>
      <c r="E53" s="5"/>
      <c r="F53" s="5"/>
      <c r="G53" s="5"/>
      <c r="H53" s="5"/>
      <c r="I53" s="5"/>
      <c r="J53" s="10"/>
      <c r="K53" s="25"/>
      <c r="L53" s="26"/>
      <c r="M53" s="59"/>
      <c r="S53" s="15"/>
      <c r="T53" s="10"/>
    </row>
    <row r="54" spans="1:20" s="6" customFormat="1" x14ac:dyDescent="0.2">
      <c r="A54" s="5"/>
      <c r="B54" s="5"/>
      <c r="C54" s="5"/>
      <c r="D54" s="5"/>
      <c r="E54" s="5"/>
      <c r="F54" s="5"/>
      <c r="G54" s="5"/>
      <c r="H54" s="5"/>
      <c r="I54" s="5"/>
      <c r="J54" s="10"/>
      <c r="K54" s="25"/>
      <c r="L54" s="26"/>
      <c r="M54" s="59"/>
      <c r="S54" s="15"/>
      <c r="T54" s="10"/>
    </row>
    <row r="55" spans="1:20" s="6" customFormat="1" x14ac:dyDescent="0.2">
      <c r="A55" s="5"/>
      <c r="B55" s="5"/>
      <c r="C55" s="5"/>
      <c r="D55" s="5"/>
      <c r="E55" s="5"/>
      <c r="F55" s="5"/>
      <c r="G55" s="5"/>
      <c r="H55" s="5"/>
      <c r="I55" s="5"/>
      <c r="J55" s="10"/>
      <c r="K55" s="25"/>
      <c r="L55" s="26"/>
      <c r="M55" s="59"/>
      <c r="S55" s="15"/>
      <c r="T55" s="10"/>
    </row>
    <row r="56" spans="1:20" s="6" customForma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5"/>
      <c r="L56" s="26"/>
      <c r="M56" s="59"/>
      <c r="S56" s="15"/>
      <c r="T56" s="10"/>
    </row>
    <row r="57" spans="1:20" s="6" customForma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5"/>
      <c r="L57" s="26"/>
      <c r="M57" s="59"/>
      <c r="S57" s="15"/>
      <c r="T57" s="10"/>
    </row>
  </sheetData>
  <mergeCells count="19">
    <mergeCell ref="S6:S7"/>
    <mergeCell ref="J6:J7"/>
    <mergeCell ref="K6:K7"/>
    <mergeCell ref="L6:L7"/>
    <mergeCell ref="M6:M7"/>
    <mergeCell ref="N6:N7"/>
    <mergeCell ref="O6:Q6"/>
    <mergeCell ref="A34:I34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70866141732283472" right="0.70866141732283472" top="0.78740157480314965" bottom="0.78740157480314965" header="0.31496062992125984" footer="0.31496062992125984"/>
  <pageSetup paperSize="9" scale="47" firstPageNumber="101" fitToHeight="0" orientation="landscape" useFirstPageNumber="1" r:id="rId1"/>
  <headerFooter>
    <oddFooter>&amp;L&amp;"Arial,Kurzíva"Zastupitelstvo Olomouckého kraje 16-12-2019
7. - Rozpočet Olomouckého kraje na rok 2020 - návrh rozpočtu
Příloha č. 5a) Financování rozpracovaných investičních akcí hrazených z rozpočtu v roce 2020&amp;R&amp;"Arial,Kurzíva"Strana &amp;P (Celkem 140)</oddFooter>
  </headerFooter>
  <rowBreaks count="1" manualBreakCount="1">
    <brk id="20" max="1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T36"/>
  <sheetViews>
    <sheetView showGridLines="0" view="pageBreakPreview" zoomScale="80" zoomScaleNormal="66" zoomScaleSheetLayoutView="80" workbookViewId="0">
      <pane ySplit="7" topLeftCell="A8" activePane="bottomLeft" state="frozenSplit"/>
      <selection sqref="A1:G1"/>
      <selection pane="bottomLeft" activeCell="A15" sqref="A15"/>
    </sheetView>
  </sheetViews>
  <sheetFormatPr defaultColWidth="9.140625" defaultRowHeight="12.75" outlineLevelCol="1" x14ac:dyDescent="0.2"/>
  <cols>
    <col min="1" max="1" width="4.7109375" style="10" customWidth="1"/>
    <col min="2" max="2" width="6" style="10" hidden="1" customWidth="1"/>
    <col min="3" max="4" width="5.5703125" style="10" hidden="1" customWidth="1" outlineLevel="1"/>
    <col min="5" max="5" width="7.7109375" style="10" customWidth="1" outlineLevel="1"/>
    <col min="6" max="6" width="3.7109375" style="10" hidden="1" customWidth="1" outlineLevel="1"/>
    <col min="7" max="7" width="13" style="10" hidden="1" customWidth="1" outlineLevel="1"/>
    <col min="8" max="8" width="68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4.28515625" style="6" customWidth="1"/>
    <col min="13" max="13" width="13.7109375" style="59" customWidth="1"/>
    <col min="14" max="14" width="15.140625" style="6" customWidth="1"/>
    <col min="15" max="15" width="16.5703125" style="6" customWidth="1"/>
    <col min="16" max="16" width="15" style="6" customWidth="1"/>
    <col min="17" max="17" width="14.85546875" style="6" customWidth="1"/>
    <col min="18" max="18" width="14.42578125" style="6" customWidth="1"/>
    <col min="19" max="19" width="43.5703125" style="15" hidden="1" customWidth="1"/>
    <col min="20" max="20" width="0" style="10" hidden="1" customWidth="1"/>
    <col min="21" max="16384" width="9.140625" style="10"/>
  </cols>
  <sheetData>
    <row r="1" spans="1:20" ht="18" x14ac:dyDescent="0.25">
      <c r="A1" s="1" t="s">
        <v>363</v>
      </c>
      <c r="B1" s="2"/>
      <c r="C1" s="2"/>
      <c r="D1" s="2"/>
      <c r="E1" s="2"/>
      <c r="F1" s="2"/>
      <c r="G1" s="2"/>
      <c r="H1" s="3"/>
      <c r="I1" s="4"/>
      <c r="J1" s="2"/>
      <c r="M1" s="56"/>
      <c r="N1" s="7"/>
      <c r="P1" s="7"/>
      <c r="Q1" s="7"/>
      <c r="R1" s="62"/>
      <c r="S1" s="8"/>
      <c r="T1" s="9"/>
    </row>
    <row r="2" spans="1:20" ht="15.75" x14ac:dyDescent="0.25">
      <c r="A2" s="11" t="s">
        <v>364</v>
      </c>
      <c r="B2" s="11"/>
      <c r="C2" s="11"/>
      <c r="E2" s="11"/>
      <c r="F2" s="11"/>
      <c r="G2" s="11"/>
      <c r="H2" s="11" t="s">
        <v>381</v>
      </c>
      <c r="I2" s="33" t="s">
        <v>365</v>
      </c>
      <c r="J2" s="32"/>
      <c r="M2" s="57"/>
      <c r="N2" s="13"/>
      <c r="P2" s="13"/>
      <c r="Q2" s="13"/>
      <c r="R2" s="13"/>
      <c r="S2" s="14"/>
      <c r="T2" s="9"/>
    </row>
    <row r="3" spans="1:20" ht="17.25" customHeight="1" x14ac:dyDescent="0.2">
      <c r="A3" s="11"/>
      <c r="B3" s="11"/>
      <c r="C3" s="11"/>
      <c r="F3" s="11"/>
      <c r="G3" s="11"/>
      <c r="H3" s="10" t="s">
        <v>17</v>
      </c>
      <c r="I3" s="12"/>
      <c r="J3" s="11"/>
      <c r="M3" s="57"/>
      <c r="N3" s="13"/>
      <c r="P3" s="13"/>
      <c r="Q3" s="13"/>
      <c r="S3" s="14"/>
      <c r="T3" s="9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57"/>
      <c r="N4" s="13"/>
      <c r="P4" s="13"/>
      <c r="Q4" s="13"/>
      <c r="R4" s="47" t="s">
        <v>19</v>
      </c>
      <c r="S4" s="14"/>
      <c r="T4" s="9"/>
    </row>
    <row r="5" spans="1:20" ht="25.5" customHeight="1" x14ac:dyDescent="0.2">
      <c r="A5" s="279" t="s">
        <v>537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49"/>
    </row>
    <row r="6" spans="1:20" ht="25.5" customHeight="1" x14ac:dyDescent="0.2">
      <c r="A6" s="280" t="s">
        <v>0</v>
      </c>
      <c r="B6" s="280" t="s">
        <v>1</v>
      </c>
      <c r="C6" s="281" t="s">
        <v>3</v>
      </c>
      <c r="D6" s="281" t="s">
        <v>4</v>
      </c>
      <c r="E6" s="281" t="s">
        <v>22</v>
      </c>
      <c r="F6" s="281" t="s">
        <v>5</v>
      </c>
      <c r="G6" s="281" t="s">
        <v>2</v>
      </c>
      <c r="H6" s="281" t="s">
        <v>6</v>
      </c>
      <c r="I6" s="282" t="s">
        <v>7</v>
      </c>
      <c r="J6" s="284" t="s">
        <v>8</v>
      </c>
      <c r="K6" s="282" t="s">
        <v>9</v>
      </c>
      <c r="L6" s="282" t="s">
        <v>15</v>
      </c>
      <c r="M6" s="282" t="s">
        <v>10</v>
      </c>
      <c r="N6" s="283" t="s">
        <v>483</v>
      </c>
      <c r="O6" s="285" t="s">
        <v>27</v>
      </c>
      <c r="P6" s="285"/>
      <c r="Q6" s="285"/>
      <c r="R6" s="283" t="s">
        <v>28</v>
      </c>
      <c r="S6" s="283" t="s">
        <v>11</v>
      </c>
    </row>
    <row r="7" spans="1:20" ht="58.7" customHeight="1" x14ac:dyDescent="0.2">
      <c r="A7" s="280"/>
      <c r="B7" s="280"/>
      <c r="C7" s="281"/>
      <c r="D7" s="281"/>
      <c r="E7" s="281"/>
      <c r="F7" s="281"/>
      <c r="G7" s="281"/>
      <c r="H7" s="281"/>
      <c r="I7" s="282"/>
      <c r="J7" s="284"/>
      <c r="K7" s="282"/>
      <c r="L7" s="282"/>
      <c r="M7" s="282"/>
      <c r="N7" s="283"/>
      <c r="O7" s="48" t="s">
        <v>478</v>
      </c>
      <c r="P7" s="48" t="s">
        <v>366</v>
      </c>
      <c r="Q7" s="48" t="s">
        <v>12</v>
      </c>
      <c r="R7" s="283"/>
      <c r="S7" s="283"/>
    </row>
    <row r="8" spans="1:20" s="36" customFormat="1" ht="25.5" customHeight="1" x14ac:dyDescent="0.3">
      <c r="A8" s="79" t="s">
        <v>367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34">
        <f>SUM(L9:L13)</f>
        <v>143346</v>
      </c>
      <c r="M8" s="53"/>
      <c r="N8" s="34">
        <f>SUM(N9:N13)</f>
        <v>43862</v>
      </c>
      <c r="O8" s="34">
        <f>SUM(O9:O13)</f>
        <v>99484</v>
      </c>
      <c r="P8" s="34">
        <f>SUM(P9:P13)</f>
        <v>0</v>
      </c>
      <c r="Q8" s="34">
        <f>SUM(Q9:Q13)</f>
        <v>99484</v>
      </c>
      <c r="R8" s="34">
        <f t="shared" ref="R8" si="0">SUM(R9:R13)</f>
        <v>0</v>
      </c>
      <c r="S8" s="35"/>
    </row>
    <row r="9" spans="1:20" s="36" customFormat="1" ht="50.25" customHeight="1" x14ac:dyDescent="0.3">
      <c r="A9" s="80">
        <v>1</v>
      </c>
      <c r="B9" s="80" t="s">
        <v>32</v>
      </c>
      <c r="C9" s="80">
        <v>2212</v>
      </c>
      <c r="D9" s="81">
        <v>6351</v>
      </c>
      <c r="E9" s="80">
        <v>63</v>
      </c>
      <c r="F9" s="80">
        <v>12</v>
      </c>
      <c r="G9" s="81">
        <v>66012001600</v>
      </c>
      <c r="H9" s="78" t="s">
        <v>368</v>
      </c>
      <c r="I9" s="238" t="s">
        <v>369</v>
      </c>
      <c r="J9" s="82"/>
      <c r="K9" s="83" t="s">
        <v>13</v>
      </c>
      <c r="L9" s="159">
        <v>15000</v>
      </c>
      <c r="M9" s="84" t="s">
        <v>223</v>
      </c>
      <c r="N9" s="159">
        <v>500</v>
      </c>
      <c r="O9" s="162">
        <v>14500</v>
      </c>
      <c r="P9" s="85">
        <v>0</v>
      </c>
      <c r="Q9" s="227">
        <v>14500</v>
      </c>
      <c r="R9" s="85">
        <v>0</v>
      </c>
      <c r="S9" s="35"/>
    </row>
    <row r="10" spans="1:20" s="36" customFormat="1" ht="50.25" customHeight="1" x14ac:dyDescent="0.3">
      <c r="A10" s="80">
        <v>2</v>
      </c>
      <c r="B10" s="80" t="s">
        <v>32</v>
      </c>
      <c r="C10" s="80">
        <v>2212</v>
      </c>
      <c r="D10" s="81">
        <v>6351</v>
      </c>
      <c r="E10" s="80">
        <v>63</v>
      </c>
      <c r="F10" s="80">
        <v>12</v>
      </c>
      <c r="G10" s="81">
        <v>66012001600</v>
      </c>
      <c r="H10" s="78" t="s">
        <v>370</v>
      </c>
      <c r="I10" s="238" t="s">
        <v>371</v>
      </c>
      <c r="J10" s="82"/>
      <c r="K10" s="83" t="s">
        <v>13</v>
      </c>
      <c r="L10" s="159">
        <v>15000</v>
      </c>
      <c r="M10" s="84" t="s">
        <v>223</v>
      </c>
      <c r="N10" s="159">
        <v>7000</v>
      </c>
      <c r="O10" s="162">
        <v>8000</v>
      </c>
      <c r="P10" s="85">
        <v>0</v>
      </c>
      <c r="Q10" s="227">
        <v>8000</v>
      </c>
      <c r="R10" s="85">
        <v>0</v>
      </c>
      <c r="S10" s="35"/>
    </row>
    <row r="11" spans="1:20" ht="50.25" customHeight="1" x14ac:dyDescent="0.2">
      <c r="A11" s="16">
        <v>3</v>
      </c>
      <c r="B11" s="16" t="s">
        <v>60</v>
      </c>
      <c r="C11" s="80">
        <v>2212</v>
      </c>
      <c r="D11" s="81">
        <v>6351</v>
      </c>
      <c r="E11" s="80">
        <v>63</v>
      </c>
      <c r="F11" s="80">
        <v>12</v>
      </c>
      <c r="G11" s="17">
        <v>66012001600</v>
      </c>
      <c r="H11" s="78" t="s">
        <v>372</v>
      </c>
      <c r="I11" s="238" t="s">
        <v>373</v>
      </c>
      <c r="J11" s="86"/>
      <c r="K11" s="83" t="s">
        <v>13</v>
      </c>
      <c r="L11" s="159">
        <v>50755</v>
      </c>
      <c r="M11" s="87" t="s">
        <v>223</v>
      </c>
      <c r="N11" s="159">
        <v>20000</v>
      </c>
      <c r="O11" s="162">
        <v>30755</v>
      </c>
      <c r="P11" s="85">
        <v>0</v>
      </c>
      <c r="Q11" s="227">
        <v>30755</v>
      </c>
      <c r="R11" s="85">
        <v>0</v>
      </c>
      <c r="S11" s="28"/>
    </row>
    <row r="12" spans="1:20" s="36" customFormat="1" ht="50.25" customHeight="1" x14ac:dyDescent="0.3">
      <c r="A12" s="16">
        <v>4</v>
      </c>
      <c r="B12" s="16" t="s">
        <v>48</v>
      </c>
      <c r="C12" s="172">
        <v>2212</v>
      </c>
      <c r="D12" s="173">
        <v>6351</v>
      </c>
      <c r="E12" s="172">
        <v>63</v>
      </c>
      <c r="F12" s="172">
        <v>12</v>
      </c>
      <c r="G12" s="38">
        <v>66012001600</v>
      </c>
      <c r="H12" s="78" t="s">
        <v>426</v>
      </c>
      <c r="I12" s="238" t="s">
        <v>427</v>
      </c>
      <c r="J12" s="86"/>
      <c r="K12" s="83" t="s">
        <v>13</v>
      </c>
      <c r="L12" s="159">
        <v>37000</v>
      </c>
      <c r="M12" s="87" t="s">
        <v>223</v>
      </c>
      <c r="N12" s="159">
        <v>7640</v>
      </c>
      <c r="O12" s="162">
        <v>29360</v>
      </c>
      <c r="P12" s="85">
        <v>0</v>
      </c>
      <c r="Q12" s="227">
        <v>29360</v>
      </c>
      <c r="R12" s="85">
        <v>0</v>
      </c>
      <c r="S12" s="35"/>
    </row>
    <row r="13" spans="1:20" s="36" customFormat="1" ht="50.25" customHeight="1" x14ac:dyDescent="0.3">
      <c r="A13" s="172">
        <v>5</v>
      </c>
      <c r="B13" s="172" t="s">
        <v>48</v>
      </c>
      <c r="C13" s="172">
        <v>2212</v>
      </c>
      <c r="D13" s="173">
        <v>6351</v>
      </c>
      <c r="E13" s="172">
        <v>63</v>
      </c>
      <c r="F13" s="172">
        <v>12</v>
      </c>
      <c r="G13" s="173">
        <v>66012001600</v>
      </c>
      <c r="H13" s="78" t="s">
        <v>428</v>
      </c>
      <c r="I13" s="238" t="s">
        <v>429</v>
      </c>
      <c r="J13" s="82"/>
      <c r="K13" s="83" t="s">
        <v>13</v>
      </c>
      <c r="L13" s="159">
        <v>25591</v>
      </c>
      <c r="M13" s="84" t="s">
        <v>223</v>
      </c>
      <c r="N13" s="159">
        <v>8722</v>
      </c>
      <c r="O13" s="162">
        <v>16869</v>
      </c>
      <c r="P13" s="85">
        <v>0</v>
      </c>
      <c r="Q13" s="227">
        <v>16869</v>
      </c>
      <c r="R13" s="85">
        <v>0</v>
      </c>
      <c r="S13" s="35"/>
    </row>
    <row r="14" spans="1:20" ht="35.25" customHeight="1" x14ac:dyDescent="0.2">
      <c r="A14" s="276" t="s">
        <v>538</v>
      </c>
      <c r="B14" s="277"/>
      <c r="C14" s="277"/>
      <c r="D14" s="277"/>
      <c r="E14" s="277"/>
      <c r="F14" s="277"/>
      <c r="G14" s="277"/>
      <c r="H14" s="277"/>
      <c r="I14" s="278"/>
      <c r="J14" s="197"/>
      <c r="K14" s="197"/>
      <c r="L14" s="31">
        <f>L8</f>
        <v>143346</v>
      </c>
      <c r="M14" s="54"/>
      <c r="N14" s="31">
        <f t="shared" ref="N14:R14" si="1">N8</f>
        <v>43862</v>
      </c>
      <c r="O14" s="31">
        <f t="shared" si="1"/>
        <v>99484</v>
      </c>
      <c r="P14" s="31">
        <f t="shared" si="1"/>
        <v>0</v>
      </c>
      <c r="Q14" s="31">
        <f t="shared" si="1"/>
        <v>99484</v>
      </c>
      <c r="R14" s="31">
        <f t="shared" si="1"/>
        <v>0</v>
      </c>
      <c r="S14" s="27"/>
    </row>
    <row r="15" spans="1:20" s="6" customFormat="1" x14ac:dyDescent="0.2">
      <c r="A15" s="5"/>
      <c r="B15" s="5"/>
      <c r="C15" s="5"/>
      <c r="D15" s="5"/>
      <c r="E15" s="5"/>
      <c r="F15" s="5"/>
      <c r="G15" s="5"/>
      <c r="H15" s="22"/>
      <c r="I15" s="5"/>
      <c r="J15" s="23"/>
      <c r="K15" s="19"/>
      <c r="L15" s="20"/>
      <c r="M15" s="58"/>
      <c r="N15" s="21"/>
      <c r="S15" s="15"/>
      <c r="T15" s="10"/>
    </row>
    <row r="16" spans="1:20" s="6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24"/>
      <c r="K16" s="25"/>
      <c r="L16" s="26"/>
      <c r="M16" s="59"/>
      <c r="S16" s="15"/>
      <c r="T16" s="10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24"/>
      <c r="K17" s="25"/>
      <c r="L17" s="26"/>
      <c r="M17" s="59"/>
      <c r="S17" s="15"/>
      <c r="T17" s="10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10"/>
      <c r="K18" s="25"/>
      <c r="L18" s="26"/>
      <c r="M18" s="59"/>
      <c r="S18" s="15"/>
      <c r="T18" s="10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0"/>
      <c r="K19" s="25"/>
      <c r="L19" s="26"/>
      <c r="M19" s="59"/>
      <c r="S19" s="15"/>
      <c r="T19" s="10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0"/>
      <c r="K20" s="25"/>
      <c r="L20" s="26"/>
      <c r="M20" s="59"/>
      <c r="S20" s="15"/>
      <c r="T20" s="10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0"/>
      <c r="K21" s="25"/>
      <c r="L21" s="26"/>
      <c r="M21" s="59"/>
      <c r="S21" s="15"/>
      <c r="T21" s="10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5"/>
      <c r="L22" s="26"/>
      <c r="M22" s="59"/>
      <c r="S22" s="15"/>
      <c r="T22" s="10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5"/>
      <c r="L23" s="26"/>
      <c r="M23" s="59"/>
      <c r="S23" s="15"/>
      <c r="T23" s="10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5"/>
      <c r="L24" s="26"/>
      <c r="M24" s="59"/>
      <c r="S24" s="15"/>
      <c r="T24" s="10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L25" s="26"/>
      <c r="M25" s="59"/>
      <c r="S25" s="15"/>
      <c r="T25" s="10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5"/>
      <c r="L26" s="26"/>
      <c r="M26" s="59"/>
      <c r="S26" s="15"/>
      <c r="T26" s="10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5"/>
      <c r="L27" s="26"/>
      <c r="M27" s="59"/>
      <c r="S27" s="15"/>
      <c r="T27" s="10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5"/>
      <c r="L28" s="26"/>
      <c r="M28" s="59"/>
      <c r="S28" s="15"/>
      <c r="T28" s="10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5"/>
      <c r="L29" s="26"/>
      <c r="M29" s="59"/>
      <c r="S29" s="15"/>
      <c r="T29" s="10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0"/>
      <c r="K30" s="25"/>
      <c r="L30" s="26"/>
      <c r="M30" s="59"/>
      <c r="S30" s="15"/>
      <c r="T30" s="10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5"/>
      <c r="L31" s="26"/>
      <c r="M31" s="59"/>
      <c r="S31" s="15"/>
      <c r="T31" s="10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25"/>
      <c r="L32" s="26"/>
      <c r="M32" s="59"/>
      <c r="S32" s="15"/>
      <c r="T32" s="10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5"/>
      <c r="L33" s="26"/>
      <c r="M33" s="59"/>
      <c r="S33" s="15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25"/>
      <c r="L34" s="26"/>
      <c r="M34" s="59"/>
      <c r="S34" s="15"/>
      <c r="T34" s="10"/>
    </row>
    <row r="35" spans="1:20" s="6" customForma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5"/>
      <c r="L35" s="26"/>
      <c r="M35" s="59"/>
      <c r="S35" s="15"/>
      <c r="T35" s="10"/>
    </row>
    <row r="36" spans="1:20" s="6" customForma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5"/>
      <c r="L36" s="26"/>
      <c r="M36" s="59"/>
      <c r="S36" s="15"/>
      <c r="T36" s="10"/>
    </row>
  </sheetData>
  <mergeCells count="19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A14:I14"/>
    <mergeCell ref="S6:S7"/>
    <mergeCell ref="J6:J7"/>
    <mergeCell ref="K6:K7"/>
    <mergeCell ref="L6:L7"/>
    <mergeCell ref="M6:M7"/>
    <mergeCell ref="N6:N7"/>
    <mergeCell ref="O6:Q6"/>
  </mergeCells>
  <pageMargins left="0.70866141732283472" right="0.70866141732283472" top="0.78740157480314965" bottom="0.78740157480314965" header="0.31496062992125984" footer="0.31496062992125984"/>
  <pageSetup paperSize="9" scale="48" firstPageNumber="103" fitToHeight="0" orientation="landscape" useFirstPageNumber="1" r:id="rId1"/>
  <headerFooter>
    <oddFooter>&amp;L&amp;"Arial,Kurzíva"Zastupitelstvo Olomouckého kraje 16-12-2019
7. - Rozpočet Olomouckého kraje na rok 2020 - návrh rozpočtu
Příloha č. 5a) Financování rozpracovaných investičních akcí hrazených z rozpočtu v roce 2020&amp;R&amp;"Arial,Kurzíva"Strana &amp;P (Celkem 140)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V46"/>
  <sheetViews>
    <sheetView showGridLines="0" view="pageBreakPreview" zoomScale="80" zoomScaleNormal="66" zoomScaleSheetLayoutView="80" workbookViewId="0">
      <pane ySplit="7" topLeftCell="A8" activePane="bottomLeft" state="frozenSplit"/>
      <selection sqref="A1:G1"/>
      <selection pane="bottomLeft" activeCell="A17" sqref="A17:K17"/>
    </sheetView>
  </sheetViews>
  <sheetFormatPr defaultColWidth="9.140625" defaultRowHeight="12.75" outlineLevelCol="1" x14ac:dyDescent="0.2"/>
  <cols>
    <col min="1" max="1" width="4.7109375" style="10" customWidth="1"/>
    <col min="2" max="2" width="6" style="10" hidden="1" customWidth="1"/>
    <col min="3" max="4" width="5.5703125" style="10" hidden="1" customWidth="1" outlineLevel="1"/>
    <col min="5" max="5" width="7.7109375" style="10" customWidth="1" outlineLevel="1"/>
    <col min="6" max="6" width="3.7109375" style="10" hidden="1" customWidth="1" outlineLevel="1"/>
    <col min="7" max="7" width="13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8.5703125" style="6" customWidth="1"/>
    <col min="13" max="13" width="13.7109375" style="59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43.5703125" style="15" hidden="1" customWidth="1"/>
    <col min="20" max="20" width="0" style="10" hidden="1" customWidth="1"/>
    <col min="21" max="16384" width="9.140625" style="10"/>
  </cols>
  <sheetData>
    <row r="1" spans="1:22" ht="18" x14ac:dyDescent="0.25">
      <c r="A1" s="1" t="s">
        <v>24</v>
      </c>
      <c r="B1" s="2"/>
      <c r="C1" s="2"/>
      <c r="D1" s="2"/>
      <c r="E1" s="2"/>
      <c r="F1" s="2"/>
      <c r="G1" s="2"/>
      <c r="H1" s="3"/>
      <c r="I1" s="4"/>
      <c r="J1" s="2"/>
      <c r="M1" s="56"/>
      <c r="N1" s="7"/>
      <c r="P1" s="7"/>
      <c r="Q1" s="7"/>
      <c r="R1" s="62"/>
      <c r="S1" s="8"/>
      <c r="T1" s="9"/>
    </row>
    <row r="2" spans="1:22" ht="15.75" x14ac:dyDescent="0.25">
      <c r="A2" s="11" t="s">
        <v>23</v>
      </c>
      <c r="B2" s="11"/>
      <c r="C2" s="11"/>
      <c r="E2" s="11"/>
      <c r="F2" s="11"/>
      <c r="G2" s="11"/>
      <c r="H2" s="11" t="s">
        <v>30</v>
      </c>
      <c r="I2" s="33" t="s">
        <v>31</v>
      </c>
      <c r="J2" s="32"/>
      <c r="M2" s="57"/>
      <c r="N2" s="13"/>
      <c r="P2" s="13"/>
      <c r="Q2" s="13"/>
      <c r="R2" s="13"/>
      <c r="S2" s="14"/>
      <c r="T2" s="9"/>
    </row>
    <row r="3" spans="1:22" ht="17.25" customHeight="1" x14ac:dyDescent="0.2">
      <c r="A3" s="11"/>
      <c r="B3" s="11"/>
      <c r="C3" s="11"/>
      <c r="E3" s="11"/>
      <c r="F3" s="11"/>
      <c r="G3" s="11"/>
      <c r="H3" s="11" t="s">
        <v>17</v>
      </c>
      <c r="I3" s="12"/>
      <c r="J3" s="11"/>
      <c r="M3" s="57"/>
      <c r="N3" s="13"/>
      <c r="P3" s="13"/>
      <c r="Q3" s="13"/>
      <c r="S3" s="14"/>
      <c r="T3" s="9"/>
    </row>
    <row r="4" spans="1:22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57"/>
      <c r="N4" s="13"/>
      <c r="P4" s="13"/>
      <c r="Q4" s="13"/>
      <c r="R4" s="47" t="s">
        <v>19</v>
      </c>
      <c r="S4" s="14"/>
      <c r="T4" s="9"/>
    </row>
    <row r="5" spans="1:22" ht="25.5" customHeight="1" x14ac:dyDescent="0.2">
      <c r="A5" s="296" t="s">
        <v>539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49"/>
    </row>
    <row r="6" spans="1:22" ht="25.5" customHeight="1" x14ac:dyDescent="0.2">
      <c r="A6" s="280" t="s">
        <v>0</v>
      </c>
      <c r="B6" s="280" t="s">
        <v>1</v>
      </c>
      <c r="C6" s="281" t="s">
        <v>3</v>
      </c>
      <c r="D6" s="281" t="s">
        <v>4</v>
      </c>
      <c r="E6" s="298" t="s">
        <v>22</v>
      </c>
      <c r="F6" s="281" t="s">
        <v>5</v>
      </c>
      <c r="G6" s="281" t="s">
        <v>2</v>
      </c>
      <c r="H6" s="281" t="s">
        <v>6</v>
      </c>
      <c r="I6" s="282" t="s">
        <v>7</v>
      </c>
      <c r="J6" s="284" t="s">
        <v>8</v>
      </c>
      <c r="K6" s="282" t="s">
        <v>9</v>
      </c>
      <c r="L6" s="282" t="s">
        <v>15</v>
      </c>
      <c r="M6" s="282" t="s">
        <v>10</v>
      </c>
      <c r="N6" s="283" t="s">
        <v>484</v>
      </c>
      <c r="O6" s="285" t="s">
        <v>27</v>
      </c>
      <c r="P6" s="285"/>
      <c r="Q6" s="285"/>
      <c r="R6" s="283" t="s">
        <v>28</v>
      </c>
      <c r="S6" s="283" t="s">
        <v>11</v>
      </c>
    </row>
    <row r="7" spans="1:22" ht="58.7" customHeight="1" x14ac:dyDescent="0.2">
      <c r="A7" s="280"/>
      <c r="B7" s="280"/>
      <c r="C7" s="281"/>
      <c r="D7" s="281"/>
      <c r="E7" s="299"/>
      <c r="F7" s="281"/>
      <c r="G7" s="281"/>
      <c r="H7" s="281"/>
      <c r="I7" s="282"/>
      <c r="J7" s="284"/>
      <c r="K7" s="282"/>
      <c r="L7" s="282"/>
      <c r="M7" s="282"/>
      <c r="N7" s="283"/>
      <c r="O7" s="48" t="s">
        <v>16</v>
      </c>
      <c r="P7" s="48" t="s">
        <v>25</v>
      </c>
      <c r="Q7" s="48" t="s">
        <v>12</v>
      </c>
      <c r="R7" s="283"/>
      <c r="S7" s="283"/>
    </row>
    <row r="8" spans="1:22" s="36" customFormat="1" ht="25.5" customHeight="1" x14ac:dyDescent="0.3">
      <c r="A8" s="44" t="s">
        <v>114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34">
        <f>SUM(L9:L10)</f>
        <v>156135</v>
      </c>
      <c r="M8" s="53"/>
      <c r="N8" s="34">
        <f>SUM(N9:N10)</f>
        <v>18078</v>
      </c>
      <c r="O8" s="34">
        <f>SUM(O9:O10)</f>
        <v>36550</v>
      </c>
      <c r="P8" s="34">
        <f t="shared" ref="P8:R8" si="0">SUM(P9:P10)</f>
        <v>0</v>
      </c>
      <c r="Q8" s="34">
        <f t="shared" si="0"/>
        <v>36550</v>
      </c>
      <c r="R8" s="34">
        <f t="shared" si="0"/>
        <v>101507</v>
      </c>
      <c r="S8" s="35"/>
    </row>
    <row r="9" spans="1:22" ht="45" customHeight="1" x14ac:dyDescent="0.2">
      <c r="A9" s="16">
        <v>1</v>
      </c>
      <c r="B9" s="16" t="s">
        <v>32</v>
      </c>
      <c r="C9" s="16">
        <v>3314</v>
      </c>
      <c r="D9" s="16">
        <v>6121</v>
      </c>
      <c r="E9" s="16">
        <v>61</v>
      </c>
      <c r="F9" s="16">
        <v>13</v>
      </c>
      <c r="G9" s="17">
        <v>60003101168</v>
      </c>
      <c r="H9" s="18" t="s">
        <v>173</v>
      </c>
      <c r="I9" s="29" t="s">
        <v>224</v>
      </c>
      <c r="J9" s="16" t="s">
        <v>51</v>
      </c>
      <c r="K9" s="16" t="s">
        <v>54</v>
      </c>
      <c r="L9" s="51">
        <v>140000</v>
      </c>
      <c r="M9" s="43" t="s">
        <v>55</v>
      </c>
      <c r="N9" s="52">
        <v>8493</v>
      </c>
      <c r="O9" s="50">
        <f>P9+Q9</f>
        <v>30000</v>
      </c>
      <c r="P9" s="52">
        <v>0</v>
      </c>
      <c r="Q9" s="225">
        <v>30000</v>
      </c>
      <c r="R9" s="51">
        <f>L9-N9-O9</f>
        <v>101507</v>
      </c>
      <c r="S9" s="28"/>
      <c r="T9" s="10" t="s">
        <v>20</v>
      </c>
    </row>
    <row r="10" spans="1:22" ht="45" customHeight="1" x14ac:dyDescent="0.2">
      <c r="A10" s="16">
        <v>2</v>
      </c>
      <c r="B10" s="16" t="s">
        <v>48</v>
      </c>
      <c r="C10" s="16">
        <v>3315</v>
      </c>
      <c r="D10" s="16">
        <v>6121</v>
      </c>
      <c r="E10" s="16">
        <v>61</v>
      </c>
      <c r="F10" s="16">
        <v>13</v>
      </c>
      <c r="G10" s="17">
        <v>60003101187</v>
      </c>
      <c r="H10" s="18" t="s">
        <v>171</v>
      </c>
      <c r="I10" s="29" t="s">
        <v>518</v>
      </c>
      <c r="J10" s="16"/>
      <c r="K10" s="16" t="s">
        <v>54</v>
      </c>
      <c r="L10" s="51">
        <v>16135</v>
      </c>
      <c r="M10" s="41" t="s">
        <v>223</v>
      </c>
      <c r="N10" s="52">
        <v>9585</v>
      </c>
      <c r="O10" s="50">
        <f>P10+Q10</f>
        <v>6550</v>
      </c>
      <c r="P10" s="52">
        <v>0</v>
      </c>
      <c r="Q10" s="225">
        <v>6550</v>
      </c>
      <c r="R10" s="51">
        <f>L10-N10-O10</f>
        <v>0</v>
      </c>
      <c r="S10" s="28" t="s">
        <v>18</v>
      </c>
      <c r="T10" s="10" t="s">
        <v>20</v>
      </c>
      <c r="U10" s="42"/>
      <c r="V10" s="139"/>
    </row>
    <row r="11" spans="1:22" s="36" customFormat="1" ht="20.25" x14ac:dyDescent="0.3">
      <c r="A11" s="44" t="s">
        <v>534</v>
      </c>
      <c r="B11" s="45"/>
      <c r="C11" s="45"/>
      <c r="D11" s="45"/>
      <c r="E11" s="45"/>
      <c r="F11" s="45"/>
      <c r="G11" s="45"/>
      <c r="H11" s="239"/>
      <c r="I11" s="46"/>
      <c r="J11" s="45"/>
      <c r="K11" s="45"/>
      <c r="L11" s="34">
        <f>SUM(L12:L12)</f>
        <v>31316</v>
      </c>
      <c r="M11" s="53"/>
      <c r="N11" s="34">
        <f>SUM(N12:N12)</f>
        <v>15360</v>
      </c>
      <c r="O11" s="34">
        <f>SUM(O12:O12)</f>
        <v>15956</v>
      </c>
      <c r="P11" s="34">
        <f>SUM(P12:P12)</f>
        <v>0</v>
      </c>
      <c r="Q11" s="34">
        <f>SUM(Q12:Q12)</f>
        <v>15956</v>
      </c>
      <c r="R11" s="34">
        <f>SUM(R12:R12)</f>
        <v>0</v>
      </c>
      <c r="S11" s="35"/>
    </row>
    <row r="12" spans="1:22" ht="38.25" x14ac:dyDescent="0.2">
      <c r="A12" s="16">
        <v>1</v>
      </c>
      <c r="B12" s="16" t="s">
        <v>32</v>
      </c>
      <c r="C12" s="16">
        <v>3315</v>
      </c>
      <c r="D12" s="16">
        <v>5171</v>
      </c>
      <c r="E12" s="16">
        <v>51</v>
      </c>
      <c r="F12" s="16">
        <v>13</v>
      </c>
      <c r="G12" s="17">
        <v>60003101079</v>
      </c>
      <c r="H12" s="234" t="s">
        <v>316</v>
      </c>
      <c r="I12" s="29" t="s">
        <v>519</v>
      </c>
      <c r="J12" s="16"/>
      <c r="K12" s="16" t="s">
        <v>54</v>
      </c>
      <c r="L12" s="51">
        <v>31316</v>
      </c>
      <c r="M12" s="43" t="s">
        <v>223</v>
      </c>
      <c r="N12" s="52">
        <v>15360</v>
      </c>
      <c r="O12" s="50">
        <f>P12+Q12</f>
        <v>15956</v>
      </c>
      <c r="P12" s="52">
        <v>0</v>
      </c>
      <c r="Q12" s="225">
        <v>15956</v>
      </c>
      <c r="R12" s="51">
        <f>L12-N12-O12</f>
        <v>0</v>
      </c>
      <c r="S12" s="28"/>
      <c r="T12" s="10" t="s">
        <v>20</v>
      </c>
    </row>
    <row r="13" spans="1:22" s="36" customFormat="1" ht="20.25" x14ac:dyDescent="0.3">
      <c r="A13" s="44" t="s">
        <v>535</v>
      </c>
      <c r="B13" s="45"/>
      <c r="C13" s="45"/>
      <c r="D13" s="45"/>
      <c r="E13" s="45"/>
      <c r="F13" s="45"/>
      <c r="G13" s="45"/>
      <c r="H13" s="239"/>
      <c r="I13" s="46"/>
      <c r="J13" s="45"/>
      <c r="K13" s="45"/>
      <c r="L13" s="34">
        <f>SUM(L14:L16)</f>
        <v>62500</v>
      </c>
      <c r="M13" s="53"/>
      <c r="N13" s="34">
        <f>SUM(N14:N16)</f>
        <v>700</v>
      </c>
      <c r="O13" s="34">
        <f>SUM(O14:O16)</f>
        <v>3450</v>
      </c>
      <c r="P13" s="34">
        <f>SUM(P14:P16)</f>
        <v>0</v>
      </c>
      <c r="Q13" s="34">
        <f>SUM(Q14:Q16)</f>
        <v>3450</v>
      </c>
      <c r="R13" s="34">
        <f>SUM(R14:R16)</f>
        <v>58350</v>
      </c>
      <c r="S13" s="35"/>
    </row>
    <row r="14" spans="1:22" ht="75.75" customHeight="1" x14ac:dyDescent="0.2">
      <c r="A14" s="16">
        <v>1</v>
      </c>
      <c r="B14" s="16" t="s">
        <v>222</v>
      </c>
      <c r="C14" s="16">
        <v>3315</v>
      </c>
      <c r="D14" s="16">
        <v>6121</v>
      </c>
      <c r="E14" s="16">
        <v>61</v>
      </c>
      <c r="F14" s="16">
        <v>13</v>
      </c>
      <c r="G14" s="17">
        <v>60003100418</v>
      </c>
      <c r="H14" s="18" t="s">
        <v>411</v>
      </c>
      <c r="I14" s="29" t="s">
        <v>354</v>
      </c>
      <c r="J14" s="16"/>
      <c r="K14" s="16" t="s">
        <v>226</v>
      </c>
      <c r="L14" s="51">
        <v>30000</v>
      </c>
      <c r="M14" s="41" t="s">
        <v>490</v>
      </c>
      <c r="N14" s="52">
        <v>464</v>
      </c>
      <c r="O14" s="50">
        <f>P14+Q14</f>
        <v>500</v>
      </c>
      <c r="P14" s="52">
        <v>0</v>
      </c>
      <c r="Q14" s="225">
        <v>500</v>
      </c>
      <c r="R14" s="51">
        <f>L14-N14-O14</f>
        <v>29036</v>
      </c>
      <c r="S14" s="28" t="s">
        <v>18</v>
      </c>
      <c r="T14" s="10" t="s">
        <v>20</v>
      </c>
    </row>
    <row r="15" spans="1:22" s="42" customFormat="1" ht="45" customHeight="1" x14ac:dyDescent="0.2">
      <c r="A15" s="16">
        <v>2</v>
      </c>
      <c r="B15" s="16" t="s">
        <v>222</v>
      </c>
      <c r="C15" s="16">
        <v>3315</v>
      </c>
      <c r="D15" s="16">
        <v>6121</v>
      </c>
      <c r="E15" s="16">
        <v>61</v>
      </c>
      <c r="F15" s="16">
        <v>13</v>
      </c>
      <c r="G15" s="38">
        <v>60003100636</v>
      </c>
      <c r="H15" s="18" t="s">
        <v>172</v>
      </c>
      <c r="I15" s="29" t="s">
        <v>353</v>
      </c>
      <c r="J15" s="16" t="s">
        <v>315</v>
      </c>
      <c r="K15" s="16" t="s">
        <v>226</v>
      </c>
      <c r="L15" s="51">
        <v>2500</v>
      </c>
      <c r="M15" s="43" t="s">
        <v>55</v>
      </c>
      <c r="N15" s="52">
        <v>236</v>
      </c>
      <c r="O15" s="50">
        <f>P15+Q15</f>
        <v>500</v>
      </c>
      <c r="P15" s="55">
        <v>0</v>
      </c>
      <c r="Q15" s="226">
        <v>500</v>
      </c>
      <c r="R15" s="55">
        <f>L15-N15-O15</f>
        <v>1764</v>
      </c>
      <c r="S15" s="28"/>
    </row>
    <row r="16" spans="1:22" ht="45" customHeight="1" x14ac:dyDescent="0.2">
      <c r="A16" s="16">
        <v>3</v>
      </c>
      <c r="B16" s="16" t="s">
        <v>32</v>
      </c>
      <c r="C16" s="16">
        <v>3315</v>
      </c>
      <c r="D16" s="16">
        <v>6121</v>
      </c>
      <c r="E16" s="16">
        <v>61</v>
      </c>
      <c r="F16" s="16">
        <v>13</v>
      </c>
      <c r="G16" s="17">
        <v>60003101309</v>
      </c>
      <c r="H16" s="18" t="s">
        <v>174</v>
      </c>
      <c r="I16" s="29" t="s">
        <v>225</v>
      </c>
      <c r="J16" s="16"/>
      <c r="K16" s="16" t="s">
        <v>226</v>
      </c>
      <c r="L16" s="51">
        <v>30000</v>
      </c>
      <c r="M16" s="43" t="s">
        <v>228</v>
      </c>
      <c r="N16" s="52">
        <v>0</v>
      </c>
      <c r="O16" s="50">
        <f>P16+Q16</f>
        <v>2450</v>
      </c>
      <c r="P16" s="52">
        <v>0</v>
      </c>
      <c r="Q16" s="225">
        <v>2450</v>
      </c>
      <c r="R16" s="51">
        <f>L16-N16-O16</f>
        <v>27550</v>
      </c>
      <c r="S16" s="28"/>
      <c r="T16" s="10" t="s">
        <v>20</v>
      </c>
    </row>
    <row r="17" spans="1:20" ht="35.25" customHeight="1" x14ac:dyDescent="0.2">
      <c r="A17" s="276" t="s">
        <v>540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8"/>
      <c r="L17" s="31">
        <f>+L11+L8+L13</f>
        <v>249951</v>
      </c>
      <c r="M17" s="54"/>
      <c r="N17" s="31">
        <f t="shared" ref="N17:R17" si="1">+N11+N8+N13</f>
        <v>34138</v>
      </c>
      <c r="O17" s="31">
        <f t="shared" si="1"/>
        <v>55956</v>
      </c>
      <c r="P17" s="31">
        <f t="shared" si="1"/>
        <v>0</v>
      </c>
      <c r="Q17" s="31">
        <f t="shared" si="1"/>
        <v>55956</v>
      </c>
      <c r="R17" s="31">
        <f t="shared" si="1"/>
        <v>159857</v>
      </c>
      <c r="S17" s="27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22"/>
      <c r="I18" s="5"/>
      <c r="J18" s="23"/>
      <c r="K18" s="19"/>
      <c r="L18" s="20"/>
      <c r="M18" s="58"/>
      <c r="N18" s="21"/>
      <c r="S18" s="15"/>
      <c r="T18" s="10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24"/>
      <c r="K19" s="25"/>
      <c r="L19" s="26"/>
      <c r="M19" s="59"/>
      <c r="S19" s="15"/>
      <c r="T19" s="10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24"/>
      <c r="K20" s="25"/>
      <c r="L20" s="26"/>
      <c r="M20" s="59"/>
      <c r="S20" s="15"/>
      <c r="T20" s="10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0"/>
      <c r="K21" s="25"/>
      <c r="L21" s="26"/>
      <c r="M21" s="59"/>
      <c r="S21" s="15"/>
      <c r="T21" s="10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5"/>
      <c r="L22" s="26"/>
      <c r="M22" s="59"/>
      <c r="S22" s="15"/>
      <c r="T22" s="10"/>
    </row>
    <row r="23" spans="1:20" s="6" customFormat="1" ht="18" x14ac:dyDescent="0.25">
      <c r="A23" s="75" t="s">
        <v>335</v>
      </c>
      <c r="B23" s="5"/>
      <c r="C23" s="5"/>
      <c r="D23" s="5"/>
      <c r="E23" s="5"/>
      <c r="F23" s="5"/>
      <c r="G23" s="5"/>
      <c r="H23" s="5"/>
      <c r="I23" s="5"/>
      <c r="J23" s="10"/>
      <c r="K23" s="25"/>
      <c r="L23" s="26"/>
      <c r="M23" s="59"/>
      <c r="S23" s="15"/>
      <c r="T23" s="10"/>
    </row>
    <row r="24" spans="1:20" ht="118.5" customHeight="1" x14ac:dyDescent="0.2">
      <c r="A24" s="16">
        <v>7</v>
      </c>
      <c r="B24" s="16" t="s">
        <v>222</v>
      </c>
      <c r="C24" s="16">
        <v>3315</v>
      </c>
      <c r="D24" s="16">
        <v>6121</v>
      </c>
      <c r="E24" s="16">
        <v>61</v>
      </c>
      <c r="F24" s="16">
        <v>13</v>
      </c>
      <c r="G24" s="17">
        <v>60003101308</v>
      </c>
      <c r="H24" s="40" t="s">
        <v>305</v>
      </c>
      <c r="I24" s="65" t="s">
        <v>317</v>
      </c>
      <c r="J24" s="16" t="s">
        <v>51</v>
      </c>
      <c r="K24" s="16" t="s">
        <v>54</v>
      </c>
      <c r="L24" s="51">
        <v>6000</v>
      </c>
      <c r="M24" s="41">
        <v>2021</v>
      </c>
      <c r="N24" s="52">
        <v>338</v>
      </c>
      <c r="O24" s="50">
        <f>P24+Q24</f>
        <v>0</v>
      </c>
      <c r="P24" s="52">
        <v>0</v>
      </c>
      <c r="Q24" s="69">
        <v>0</v>
      </c>
      <c r="R24" s="51">
        <f>L24-N24-O24</f>
        <v>5662</v>
      </c>
      <c r="S24" s="28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L25" s="26"/>
      <c r="M25" s="59"/>
      <c r="S25" s="15"/>
      <c r="T25" s="10"/>
    </row>
    <row r="26" spans="1:20" s="36" customFormat="1" ht="20.25" x14ac:dyDescent="0.3">
      <c r="A26" s="44" t="s">
        <v>29</v>
      </c>
      <c r="B26" s="45"/>
      <c r="C26" s="45"/>
      <c r="D26" s="45"/>
      <c r="E26" s="45"/>
      <c r="F26" s="45"/>
      <c r="G26" s="45"/>
      <c r="H26" s="45"/>
      <c r="I26" s="46"/>
      <c r="J26" s="45"/>
      <c r="K26" s="45"/>
      <c r="L26" s="34">
        <f>SUM(L27:L31)</f>
        <v>255933</v>
      </c>
      <c r="M26" s="53"/>
      <c r="N26" s="34">
        <f t="shared" ref="N26:R26" si="2">SUM(N27:N31)</f>
        <v>6638</v>
      </c>
      <c r="O26" s="34">
        <f t="shared" si="2"/>
        <v>118348</v>
      </c>
      <c r="P26" s="34">
        <f t="shared" si="2"/>
        <v>0</v>
      </c>
      <c r="Q26" s="34">
        <f t="shared" si="2"/>
        <v>118348</v>
      </c>
      <c r="R26" s="34">
        <f t="shared" si="2"/>
        <v>130947</v>
      </c>
      <c r="S26" s="35"/>
    </row>
    <row r="27" spans="1:20" ht="54.75" customHeight="1" x14ac:dyDescent="0.2">
      <c r="A27" s="16">
        <v>1</v>
      </c>
      <c r="B27" s="16" t="s">
        <v>37</v>
      </c>
      <c r="C27" s="16">
        <v>3315</v>
      </c>
      <c r="D27" s="16">
        <v>6121</v>
      </c>
      <c r="E27" s="16">
        <v>61</v>
      </c>
      <c r="F27" s="16">
        <v>13</v>
      </c>
      <c r="G27" s="17">
        <v>60003100633</v>
      </c>
      <c r="H27" s="40" t="s">
        <v>178</v>
      </c>
      <c r="I27" s="29" t="s">
        <v>399</v>
      </c>
      <c r="J27" s="16" t="s">
        <v>51</v>
      </c>
      <c r="K27" s="16" t="s">
        <v>398</v>
      </c>
      <c r="L27" s="51">
        <v>4000</v>
      </c>
      <c r="M27" s="43" t="s">
        <v>55</v>
      </c>
      <c r="N27" s="52">
        <v>77</v>
      </c>
      <c r="O27" s="50">
        <f>P27+Q27</f>
        <v>3923</v>
      </c>
      <c r="P27" s="52">
        <v>0</v>
      </c>
      <c r="Q27" s="50">
        <v>3923</v>
      </c>
      <c r="R27" s="51">
        <f>L27-N27-O27</f>
        <v>0</v>
      </c>
      <c r="S27" s="28"/>
      <c r="T27" s="10" t="s">
        <v>20</v>
      </c>
    </row>
    <row r="28" spans="1:20" ht="45" customHeight="1" x14ac:dyDescent="0.2">
      <c r="A28" s="16">
        <v>2</v>
      </c>
      <c r="B28" s="16" t="s">
        <v>32</v>
      </c>
      <c r="C28" s="16">
        <v>3315</v>
      </c>
      <c r="D28" s="16">
        <v>5171</v>
      </c>
      <c r="E28" s="16">
        <v>51</v>
      </c>
      <c r="F28" s="16">
        <v>13</v>
      </c>
      <c r="G28" s="17">
        <v>60003101189</v>
      </c>
      <c r="H28" s="40" t="s">
        <v>176</v>
      </c>
      <c r="I28" s="60" t="s">
        <v>332</v>
      </c>
      <c r="J28" s="16" t="s">
        <v>51</v>
      </c>
      <c r="K28" s="16" t="s">
        <v>52</v>
      </c>
      <c r="L28" s="51">
        <v>61466</v>
      </c>
      <c r="M28" s="41" t="s">
        <v>55</v>
      </c>
      <c r="N28" s="52">
        <v>1848</v>
      </c>
      <c r="O28" s="50">
        <f>P28+Q28</f>
        <v>30000</v>
      </c>
      <c r="P28" s="52">
        <v>0</v>
      </c>
      <c r="Q28" s="50">
        <v>30000</v>
      </c>
      <c r="R28" s="51">
        <f>L28-N28-O28</f>
        <v>29618</v>
      </c>
      <c r="S28" s="28"/>
    </row>
    <row r="29" spans="1:20" ht="92.25" customHeight="1" x14ac:dyDescent="0.2">
      <c r="A29" s="16">
        <v>3</v>
      </c>
      <c r="B29" s="16" t="s">
        <v>222</v>
      </c>
      <c r="C29" s="16">
        <v>3315</v>
      </c>
      <c r="D29" s="16">
        <v>6121</v>
      </c>
      <c r="E29" s="16">
        <v>61</v>
      </c>
      <c r="F29" s="16">
        <v>13</v>
      </c>
      <c r="G29" s="17">
        <v>60003101232</v>
      </c>
      <c r="H29" s="40" t="s">
        <v>177</v>
      </c>
      <c r="I29" s="29" t="s">
        <v>334</v>
      </c>
      <c r="J29" s="16" t="s">
        <v>51</v>
      </c>
      <c r="K29" s="16" t="s">
        <v>54</v>
      </c>
      <c r="L29" s="51">
        <v>20000</v>
      </c>
      <c r="M29" s="43">
        <v>2020</v>
      </c>
      <c r="N29" s="52">
        <v>575</v>
      </c>
      <c r="O29" s="50">
        <f>P29+Q29</f>
        <v>19425</v>
      </c>
      <c r="P29" s="52">
        <v>0</v>
      </c>
      <c r="Q29" s="50">
        <v>19425</v>
      </c>
      <c r="R29" s="51">
        <f>L29-N29-O29</f>
        <v>0</v>
      </c>
      <c r="S29" s="28"/>
      <c r="T29" s="10" t="s">
        <v>20</v>
      </c>
    </row>
    <row r="30" spans="1:20" ht="65.25" customHeight="1" x14ac:dyDescent="0.2">
      <c r="A30" s="16">
        <v>4</v>
      </c>
      <c r="B30" s="16" t="s">
        <v>37</v>
      </c>
      <c r="C30" s="16">
        <v>3315</v>
      </c>
      <c r="D30" s="16">
        <v>6121</v>
      </c>
      <c r="E30" s="16">
        <v>61</v>
      </c>
      <c r="F30" s="16">
        <v>13</v>
      </c>
      <c r="G30" s="17">
        <v>60003101242</v>
      </c>
      <c r="H30" s="40" t="s">
        <v>170</v>
      </c>
      <c r="I30" s="66" t="s">
        <v>355</v>
      </c>
      <c r="J30" s="16" t="s">
        <v>51</v>
      </c>
      <c r="K30" s="16" t="s">
        <v>54</v>
      </c>
      <c r="L30" s="51">
        <v>90467</v>
      </c>
      <c r="M30" s="41" t="s">
        <v>228</v>
      </c>
      <c r="N30" s="52">
        <v>1927</v>
      </c>
      <c r="O30" s="50">
        <f>P30+Q30</f>
        <v>30000</v>
      </c>
      <c r="P30" s="52">
        <v>0</v>
      </c>
      <c r="Q30" s="50">
        <v>30000</v>
      </c>
      <c r="R30" s="51">
        <f>L30-N30-O30</f>
        <v>58540</v>
      </c>
      <c r="S30" s="28" t="s">
        <v>18</v>
      </c>
      <c r="T30" s="10" t="s">
        <v>20</v>
      </c>
    </row>
    <row r="31" spans="1:20" ht="44.25" customHeight="1" x14ac:dyDescent="0.2">
      <c r="A31" s="16">
        <v>3</v>
      </c>
      <c r="B31" s="16" t="s">
        <v>32</v>
      </c>
      <c r="C31" s="16">
        <v>3315</v>
      </c>
      <c r="D31" s="16">
        <v>6121</v>
      </c>
      <c r="E31" s="16">
        <v>61</v>
      </c>
      <c r="F31" s="16">
        <v>13</v>
      </c>
      <c r="G31" s="17">
        <v>60003101326</v>
      </c>
      <c r="H31" s="40" t="s">
        <v>175</v>
      </c>
      <c r="I31" s="60" t="s">
        <v>227</v>
      </c>
      <c r="J31" s="16"/>
      <c r="K31" s="16" t="s">
        <v>54</v>
      </c>
      <c r="L31" s="51">
        <v>80000</v>
      </c>
      <c r="M31" s="43" t="s">
        <v>228</v>
      </c>
      <c r="N31" s="52">
        <v>2211</v>
      </c>
      <c r="O31" s="50">
        <f>P31+Q31</f>
        <v>35000</v>
      </c>
      <c r="P31" s="52">
        <v>0</v>
      </c>
      <c r="Q31" s="50">
        <v>35000</v>
      </c>
      <c r="R31" s="51">
        <f>L31-N31-O31</f>
        <v>42789</v>
      </c>
      <c r="S31" s="28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25"/>
      <c r="L32" s="26"/>
      <c r="M32" s="59"/>
      <c r="S32" s="15"/>
      <c r="T32" s="10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5"/>
      <c r="L33" s="26"/>
      <c r="M33" s="59"/>
      <c r="S33" s="15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25"/>
      <c r="L34" s="26"/>
      <c r="M34" s="59"/>
      <c r="S34" s="15"/>
      <c r="T34" s="10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25"/>
      <c r="L35" s="26"/>
      <c r="M35" s="59"/>
      <c r="S35" s="15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25"/>
      <c r="L36" s="26"/>
      <c r="M36" s="59"/>
      <c r="S36" s="15"/>
      <c r="T36" s="10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25"/>
      <c r="L37" s="26"/>
      <c r="M37" s="59"/>
      <c r="S37" s="15"/>
      <c r="T37" s="10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25"/>
      <c r="L38" s="26"/>
      <c r="M38" s="59"/>
      <c r="S38" s="15"/>
      <c r="T38" s="10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25"/>
      <c r="L39" s="26"/>
      <c r="M39" s="59"/>
      <c r="S39" s="15"/>
      <c r="T39" s="10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25"/>
      <c r="L40" s="26"/>
      <c r="M40" s="59"/>
      <c r="S40" s="15"/>
      <c r="T40" s="10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25"/>
      <c r="L41" s="26"/>
      <c r="M41" s="59"/>
      <c r="S41" s="15"/>
      <c r="T41" s="10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25"/>
      <c r="L42" s="26"/>
      <c r="M42" s="59"/>
      <c r="S42" s="15"/>
      <c r="T42" s="10"/>
    </row>
    <row r="43" spans="1:20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10"/>
      <c r="K43" s="25"/>
      <c r="L43" s="26"/>
      <c r="M43" s="59"/>
      <c r="S43" s="15"/>
      <c r="T43" s="10"/>
    </row>
    <row r="44" spans="1:20" s="6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10"/>
      <c r="K44" s="25"/>
      <c r="L44" s="26"/>
      <c r="M44" s="59"/>
      <c r="S44" s="15"/>
      <c r="T44" s="10"/>
    </row>
    <row r="45" spans="1:20" s="6" customForma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5"/>
      <c r="L45" s="26"/>
      <c r="M45" s="59"/>
      <c r="S45" s="15"/>
      <c r="T45" s="10"/>
    </row>
    <row r="46" spans="1:20" s="6" customForma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5"/>
      <c r="L46" s="26"/>
      <c r="M46" s="59"/>
      <c r="S46" s="15"/>
      <c r="T46" s="10"/>
    </row>
  </sheetData>
  <mergeCells count="19">
    <mergeCell ref="S6:S7"/>
    <mergeCell ref="J6:J7"/>
    <mergeCell ref="K6:K7"/>
    <mergeCell ref="L6:L7"/>
    <mergeCell ref="M6:M7"/>
    <mergeCell ref="N6:N7"/>
    <mergeCell ref="O6:Q6"/>
    <mergeCell ref="A17:K17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70866141732283472" right="0.70866141732283472" top="0.78740157480314965" bottom="0.78740157480314965" header="0.31496062992125984" footer="0.31496062992125984"/>
  <pageSetup paperSize="9" scale="47" firstPageNumber="104" fitToHeight="0" orientation="landscape" useFirstPageNumber="1" r:id="rId1"/>
  <headerFooter>
    <oddFooter>&amp;L&amp;"Arial,Kurzíva"Zastupitelstvo Olomouckého kraje 16-12-2019
7. - Rozpočet Olomouckého kraje na rok 2020 - návrh rozpočtu
Příloha č. 5a) Financování rozpracovaných investičních akcí hrazených z rozpočtu v roce 2020&amp;R&amp;"Arial,Kurzíva"Strana &amp;P (Celkem 140)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32"/>
  <sheetViews>
    <sheetView showGridLines="0" view="pageBreakPreview" zoomScale="80" zoomScaleNormal="73" zoomScaleSheetLayoutView="80" workbookViewId="0">
      <pane ySplit="7" topLeftCell="A8" activePane="bottomLeft" state="frozenSplit"/>
      <selection sqref="A1:G1"/>
      <selection pane="bottomLeft" activeCell="A9" sqref="A9"/>
    </sheetView>
  </sheetViews>
  <sheetFormatPr defaultColWidth="9.140625" defaultRowHeight="12.75" outlineLevelCol="1" x14ac:dyDescent="0.2"/>
  <cols>
    <col min="1" max="1" width="4.7109375" style="91" customWidth="1"/>
    <col min="2" max="2" width="6" style="91" hidden="1" customWidth="1"/>
    <col min="3" max="3" width="6.5703125" style="91" hidden="1" customWidth="1" outlineLevel="1"/>
    <col min="4" max="4" width="7.85546875" style="91" hidden="1" customWidth="1" outlineLevel="1"/>
    <col min="5" max="5" width="7.7109375" style="91" customWidth="1" outlineLevel="1"/>
    <col min="6" max="6" width="4.5703125" style="91" hidden="1" customWidth="1" outlineLevel="1"/>
    <col min="7" max="7" width="16.140625" style="91" hidden="1" customWidth="1" outlineLevel="1"/>
    <col min="8" max="8" width="76.5703125" style="91" customWidth="1" collapsed="1"/>
    <col min="9" max="9" width="70.7109375" style="91" customWidth="1"/>
    <col min="10" max="10" width="7.140625" style="91" customWidth="1"/>
    <col min="11" max="11" width="14.7109375" style="88" customWidth="1"/>
    <col min="12" max="12" width="14.28515625" style="89" customWidth="1"/>
    <col min="13" max="13" width="13.7109375" style="107" customWidth="1"/>
    <col min="14" max="14" width="15.140625" style="89" customWidth="1"/>
    <col min="15" max="15" width="14.85546875" style="89" customWidth="1"/>
    <col min="16" max="16" width="13.140625" style="89" customWidth="1"/>
    <col min="17" max="17" width="14.85546875" style="89" customWidth="1"/>
    <col min="18" max="18" width="14.42578125" style="89" customWidth="1"/>
    <col min="19" max="19" width="43.5703125" style="103" hidden="1" customWidth="1"/>
    <col min="20" max="20" width="0" style="91" hidden="1" customWidth="1"/>
    <col min="21" max="16384" width="9.140625" style="91"/>
  </cols>
  <sheetData>
    <row r="1" spans="1:20" ht="18" x14ac:dyDescent="0.25">
      <c r="A1" s="1" t="s">
        <v>379</v>
      </c>
      <c r="B1" s="2"/>
      <c r="C1" s="2"/>
      <c r="D1" s="2"/>
      <c r="E1" s="2"/>
      <c r="F1" s="2"/>
      <c r="G1" s="2"/>
      <c r="H1" s="3"/>
      <c r="I1" s="4"/>
      <c r="J1" s="2"/>
      <c r="M1" s="56"/>
      <c r="N1" s="7"/>
      <c r="P1" s="7"/>
      <c r="Q1" s="7"/>
      <c r="R1" s="62"/>
      <c r="S1" s="8"/>
      <c r="T1" s="90"/>
    </row>
    <row r="2" spans="1:20" ht="15.75" x14ac:dyDescent="0.25">
      <c r="A2" s="11" t="s">
        <v>23</v>
      </c>
      <c r="B2" s="11"/>
      <c r="C2" s="11"/>
      <c r="E2" s="11"/>
      <c r="F2" s="11"/>
      <c r="G2" s="11"/>
      <c r="H2" s="11" t="s">
        <v>380</v>
      </c>
      <c r="I2" s="33" t="s">
        <v>378</v>
      </c>
      <c r="J2" s="32"/>
      <c r="M2" s="57"/>
      <c r="N2" s="13"/>
      <c r="P2" s="13"/>
      <c r="Q2" s="13"/>
      <c r="R2" s="13"/>
      <c r="S2" s="14"/>
      <c r="T2" s="90"/>
    </row>
    <row r="3" spans="1:20" ht="17.25" customHeight="1" x14ac:dyDescent="0.2">
      <c r="A3" s="11"/>
      <c r="B3" s="11"/>
      <c r="C3" s="11"/>
      <c r="E3" s="11"/>
      <c r="F3" s="11"/>
      <c r="G3" s="11"/>
      <c r="H3" s="11" t="s">
        <v>17</v>
      </c>
      <c r="I3" s="12"/>
      <c r="J3" s="11"/>
      <c r="M3" s="57"/>
      <c r="N3" s="13"/>
      <c r="P3" s="13"/>
      <c r="Q3" s="13"/>
      <c r="S3" s="14"/>
      <c r="T3" s="90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57"/>
      <c r="N4" s="13"/>
      <c r="P4" s="13"/>
      <c r="Q4" s="13"/>
      <c r="R4" s="92" t="s">
        <v>19</v>
      </c>
      <c r="S4" s="14"/>
      <c r="T4" s="90"/>
    </row>
    <row r="5" spans="1:20" ht="25.5" customHeight="1" x14ac:dyDescent="0.2">
      <c r="A5" s="279" t="s">
        <v>479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93"/>
    </row>
    <row r="6" spans="1:20" ht="25.5" customHeight="1" x14ac:dyDescent="0.2">
      <c r="A6" s="300" t="s">
        <v>0</v>
      </c>
      <c r="B6" s="300" t="s">
        <v>1</v>
      </c>
      <c r="C6" s="301" t="s">
        <v>3</v>
      </c>
      <c r="D6" s="301" t="s">
        <v>4</v>
      </c>
      <c r="E6" s="301" t="s">
        <v>22</v>
      </c>
      <c r="F6" s="301" t="s">
        <v>5</v>
      </c>
      <c r="G6" s="301" t="s">
        <v>2</v>
      </c>
      <c r="H6" s="301" t="s">
        <v>6</v>
      </c>
      <c r="I6" s="302" t="s">
        <v>7</v>
      </c>
      <c r="J6" s="304" t="s">
        <v>8</v>
      </c>
      <c r="K6" s="302" t="s">
        <v>9</v>
      </c>
      <c r="L6" s="302" t="s">
        <v>15</v>
      </c>
      <c r="M6" s="302" t="s">
        <v>10</v>
      </c>
      <c r="N6" s="303" t="s">
        <v>480</v>
      </c>
      <c r="O6" s="285" t="s">
        <v>27</v>
      </c>
      <c r="P6" s="285"/>
      <c r="Q6" s="285"/>
      <c r="R6" s="303" t="s">
        <v>28</v>
      </c>
      <c r="S6" s="303" t="s">
        <v>11</v>
      </c>
    </row>
    <row r="7" spans="1:20" ht="58.7" customHeight="1" x14ac:dyDescent="0.2">
      <c r="A7" s="300"/>
      <c r="B7" s="300"/>
      <c r="C7" s="301"/>
      <c r="D7" s="301"/>
      <c r="E7" s="301"/>
      <c r="F7" s="301"/>
      <c r="G7" s="301"/>
      <c r="H7" s="301"/>
      <c r="I7" s="302"/>
      <c r="J7" s="304"/>
      <c r="K7" s="302"/>
      <c r="L7" s="302"/>
      <c r="M7" s="302"/>
      <c r="N7" s="303"/>
      <c r="O7" s="48" t="s">
        <v>16</v>
      </c>
      <c r="P7" s="48" t="s">
        <v>25</v>
      </c>
      <c r="Q7" s="48" t="s">
        <v>12</v>
      </c>
      <c r="R7" s="303"/>
      <c r="S7" s="303"/>
    </row>
    <row r="8" spans="1:20" s="96" customFormat="1" ht="25.5" customHeight="1" x14ac:dyDescent="0.3">
      <c r="A8" s="200" t="s">
        <v>114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94">
        <f>SUM(L9:L9)</f>
        <v>3000</v>
      </c>
      <c r="M8" s="95"/>
      <c r="N8" s="94">
        <f>SUM(N9:N9)</f>
        <v>250</v>
      </c>
      <c r="O8" s="94">
        <f>SUM(O9:O9)</f>
        <v>2750</v>
      </c>
      <c r="P8" s="94">
        <f>SUM(P9:P9)</f>
        <v>0</v>
      </c>
      <c r="Q8" s="94">
        <f>SUM(Q9:Q9)</f>
        <v>2750</v>
      </c>
      <c r="R8" s="94">
        <f>SUM(R9:R9)</f>
        <v>0</v>
      </c>
      <c r="S8" s="35"/>
    </row>
    <row r="9" spans="1:20" s="164" customFormat="1" ht="47.25" customHeight="1" x14ac:dyDescent="0.2">
      <c r="A9" s="158">
        <v>1</v>
      </c>
      <c r="B9" s="158" t="s">
        <v>222</v>
      </c>
      <c r="C9" s="158">
        <v>3315</v>
      </c>
      <c r="D9" s="158">
        <v>6351</v>
      </c>
      <c r="E9" s="158">
        <v>63</v>
      </c>
      <c r="F9" s="158">
        <v>13</v>
      </c>
      <c r="G9" s="167">
        <v>66013001603</v>
      </c>
      <c r="H9" s="18" t="s">
        <v>374</v>
      </c>
      <c r="I9" s="175" t="s">
        <v>375</v>
      </c>
      <c r="J9" s="158" t="s">
        <v>376</v>
      </c>
      <c r="K9" s="158"/>
      <c r="L9" s="159">
        <f>N9+O9+R9</f>
        <v>3000</v>
      </c>
      <c r="M9" s="160" t="s">
        <v>377</v>
      </c>
      <c r="N9" s="161">
        <v>250</v>
      </c>
      <c r="O9" s="162">
        <f>P9+Q9</f>
        <v>2750</v>
      </c>
      <c r="P9" s="55">
        <v>0</v>
      </c>
      <c r="Q9" s="226">
        <v>2750</v>
      </c>
      <c r="R9" s="55">
        <v>0</v>
      </c>
      <c r="S9" s="163"/>
    </row>
    <row r="10" spans="1:20" ht="35.25" customHeight="1" x14ac:dyDescent="0.2">
      <c r="A10" s="201" t="s">
        <v>397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31">
        <f>+L8</f>
        <v>3000</v>
      </c>
      <c r="M10" s="54"/>
      <c r="N10" s="31">
        <f t="shared" ref="N10:R10" si="0">+N8</f>
        <v>250</v>
      </c>
      <c r="O10" s="31">
        <f t="shared" si="0"/>
        <v>2750</v>
      </c>
      <c r="P10" s="31">
        <f t="shared" si="0"/>
        <v>0</v>
      </c>
      <c r="Q10" s="31">
        <f t="shared" si="0"/>
        <v>2750</v>
      </c>
      <c r="R10" s="31">
        <f t="shared" si="0"/>
        <v>0</v>
      </c>
      <c r="S10" s="27"/>
    </row>
    <row r="11" spans="1:20" s="89" customFormat="1" x14ac:dyDescent="0.2">
      <c r="A11" s="88"/>
      <c r="B11" s="88"/>
      <c r="C11" s="88"/>
      <c r="D11" s="88"/>
      <c r="E11" s="88"/>
      <c r="F11" s="88"/>
      <c r="G11" s="88"/>
      <c r="H11" s="97"/>
      <c r="I11" s="88"/>
      <c r="J11" s="98"/>
      <c r="K11" s="99"/>
      <c r="L11" s="100"/>
      <c r="M11" s="101"/>
      <c r="N11" s="102"/>
      <c r="S11" s="103"/>
      <c r="T11" s="91"/>
    </row>
    <row r="12" spans="1:20" s="89" customFormat="1" x14ac:dyDescent="0.2">
      <c r="A12" s="88"/>
      <c r="B12" s="88"/>
      <c r="C12" s="88"/>
      <c r="D12" s="88"/>
      <c r="E12" s="88"/>
      <c r="F12" s="88"/>
      <c r="G12" s="88"/>
      <c r="H12" s="88"/>
      <c r="I12" s="88"/>
      <c r="J12" s="104"/>
      <c r="K12" s="105"/>
      <c r="L12" s="106"/>
      <c r="M12" s="107"/>
      <c r="S12" s="103"/>
      <c r="T12" s="91"/>
    </row>
    <row r="13" spans="1:20" s="89" customFormat="1" x14ac:dyDescent="0.2">
      <c r="A13" s="88"/>
      <c r="B13" s="88"/>
      <c r="C13" s="88"/>
      <c r="D13" s="88"/>
      <c r="E13" s="88"/>
      <c r="F13" s="88"/>
      <c r="G13" s="88"/>
      <c r="H13" s="88"/>
      <c r="I13" s="88"/>
      <c r="J13" s="104"/>
      <c r="K13" s="105"/>
      <c r="L13" s="106"/>
      <c r="M13" s="107"/>
      <c r="S13" s="103"/>
      <c r="T13" s="91"/>
    </row>
    <row r="14" spans="1:20" s="89" customFormat="1" x14ac:dyDescent="0.2">
      <c r="A14" s="88"/>
      <c r="B14" s="88"/>
      <c r="C14" s="88"/>
      <c r="D14" s="88"/>
      <c r="E14" s="88"/>
      <c r="F14" s="88"/>
      <c r="G14" s="88"/>
      <c r="H14" s="88"/>
      <c r="I14" s="88"/>
      <c r="J14" s="91"/>
      <c r="K14" s="105"/>
      <c r="L14" s="106"/>
      <c r="M14" s="107"/>
      <c r="S14" s="103"/>
      <c r="T14" s="91"/>
    </row>
    <row r="15" spans="1:20" s="89" customFormat="1" x14ac:dyDescent="0.2">
      <c r="A15" s="88"/>
      <c r="B15" s="88"/>
      <c r="C15" s="88"/>
      <c r="D15" s="88"/>
      <c r="E15" s="88"/>
      <c r="F15" s="88"/>
      <c r="G15" s="88"/>
      <c r="H15" s="88"/>
      <c r="I15" s="88"/>
      <c r="J15" s="91"/>
      <c r="K15" s="105"/>
      <c r="L15" s="106"/>
      <c r="M15" s="107"/>
      <c r="S15" s="103"/>
      <c r="T15" s="91"/>
    </row>
    <row r="16" spans="1:20" s="89" customFormat="1" x14ac:dyDescent="0.2">
      <c r="A16" s="88"/>
      <c r="B16" s="88"/>
      <c r="C16" s="88"/>
      <c r="D16" s="88"/>
      <c r="E16" s="88"/>
      <c r="F16" s="88"/>
      <c r="G16" s="88"/>
      <c r="H16" s="88"/>
      <c r="I16" s="88"/>
      <c r="J16" s="91"/>
      <c r="K16" s="105"/>
      <c r="L16" s="106"/>
      <c r="M16" s="107"/>
      <c r="S16" s="103"/>
      <c r="T16" s="91"/>
    </row>
    <row r="17" spans="1:20" s="89" customFormat="1" x14ac:dyDescent="0.2">
      <c r="A17" s="88"/>
      <c r="B17" s="88"/>
      <c r="C17" s="88"/>
      <c r="D17" s="88"/>
      <c r="E17" s="88"/>
      <c r="F17" s="88"/>
      <c r="G17" s="88"/>
      <c r="H17" s="88"/>
      <c r="I17" s="88"/>
      <c r="J17" s="91"/>
      <c r="K17" s="105"/>
      <c r="L17" s="106"/>
      <c r="M17" s="107"/>
      <c r="S17" s="103"/>
      <c r="T17" s="91"/>
    </row>
    <row r="18" spans="1:20" s="89" customFormat="1" x14ac:dyDescent="0.2">
      <c r="A18" s="88"/>
      <c r="B18" s="88"/>
      <c r="C18" s="88"/>
      <c r="D18" s="88"/>
      <c r="E18" s="88"/>
      <c r="F18" s="88"/>
      <c r="G18" s="88"/>
      <c r="H18" s="88"/>
      <c r="I18" s="88"/>
      <c r="J18" s="91"/>
      <c r="K18" s="105"/>
      <c r="L18" s="106"/>
      <c r="M18" s="107"/>
      <c r="S18" s="103"/>
      <c r="T18" s="91"/>
    </row>
    <row r="19" spans="1:20" s="89" customFormat="1" x14ac:dyDescent="0.2">
      <c r="A19" s="88"/>
      <c r="B19" s="88"/>
      <c r="C19" s="88"/>
      <c r="D19" s="88"/>
      <c r="E19" s="88"/>
      <c r="F19" s="88"/>
      <c r="G19" s="88"/>
      <c r="H19" s="88"/>
      <c r="I19" s="88"/>
      <c r="J19" s="91"/>
      <c r="K19" s="105"/>
      <c r="L19" s="106"/>
      <c r="M19" s="107"/>
      <c r="S19" s="103"/>
      <c r="T19" s="91"/>
    </row>
    <row r="20" spans="1:20" s="89" customFormat="1" x14ac:dyDescent="0.2">
      <c r="A20" s="88"/>
      <c r="B20" s="88"/>
      <c r="C20" s="88"/>
      <c r="D20" s="88"/>
      <c r="E20" s="88"/>
      <c r="F20" s="88"/>
      <c r="G20" s="88"/>
      <c r="H20" s="88"/>
      <c r="I20" s="88"/>
      <c r="J20" s="91"/>
      <c r="K20" s="105"/>
      <c r="L20" s="106"/>
      <c r="M20" s="107"/>
      <c r="S20" s="103"/>
      <c r="T20" s="91"/>
    </row>
    <row r="21" spans="1:20" s="89" customFormat="1" x14ac:dyDescent="0.2">
      <c r="A21" s="88"/>
      <c r="B21" s="88"/>
      <c r="C21" s="88"/>
      <c r="D21" s="88"/>
      <c r="E21" s="88"/>
      <c r="F21" s="88"/>
      <c r="G21" s="88"/>
      <c r="H21" s="88"/>
      <c r="I21" s="88"/>
      <c r="J21" s="91"/>
      <c r="K21" s="105"/>
      <c r="L21" s="106"/>
      <c r="M21" s="107"/>
      <c r="S21" s="103"/>
      <c r="T21" s="91"/>
    </row>
    <row r="22" spans="1:20" s="89" customFormat="1" x14ac:dyDescent="0.2">
      <c r="A22" s="88"/>
      <c r="B22" s="88"/>
      <c r="C22" s="88"/>
      <c r="D22" s="88"/>
      <c r="E22" s="88"/>
      <c r="F22" s="88"/>
      <c r="G22" s="88"/>
      <c r="H22" s="88"/>
      <c r="I22" s="88"/>
      <c r="J22" s="91"/>
      <c r="K22" s="105"/>
      <c r="L22" s="106"/>
      <c r="M22" s="107"/>
      <c r="S22" s="103"/>
      <c r="T22" s="91"/>
    </row>
    <row r="23" spans="1:20" s="89" customFormat="1" x14ac:dyDescent="0.2">
      <c r="A23" s="88"/>
      <c r="B23" s="88"/>
      <c r="C23" s="88"/>
      <c r="D23" s="88"/>
      <c r="E23" s="88"/>
      <c r="F23" s="88"/>
      <c r="G23" s="88"/>
      <c r="H23" s="88"/>
      <c r="I23" s="88"/>
      <c r="J23" s="91"/>
      <c r="K23" s="105"/>
      <c r="L23" s="106"/>
      <c r="M23" s="107"/>
      <c r="S23" s="103"/>
      <c r="T23" s="91"/>
    </row>
    <row r="24" spans="1:20" s="89" customForma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91"/>
      <c r="K24" s="105"/>
      <c r="L24" s="106"/>
      <c r="M24" s="107"/>
      <c r="S24" s="103"/>
      <c r="T24" s="91"/>
    </row>
    <row r="25" spans="1:20" s="89" customFormat="1" x14ac:dyDescent="0.2">
      <c r="A25" s="88"/>
      <c r="B25" s="88"/>
      <c r="C25" s="88"/>
      <c r="D25" s="88"/>
      <c r="E25" s="88"/>
      <c r="F25" s="88"/>
      <c r="G25" s="88"/>
      <c r="H25" s="88"/>
      <c r="I25" s="88"/>
      <c r="J25" s="91"/>
      <c r="K25" s="105"/>
      <c r="L25" s="106"/>
      <c r="M25" s="107"/>
      <c r="S25" s="103"/>
      <c r="T25" s="91"/>
    </row>
    <row r="26" spans="1:20" s="89" customForma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91"/>
      <c r="K26" s="105"/>
      <c r="L26" s="106"/>
      <c r="M26" s="107"/>
      <c r="S26" s="103"/>
      <c r="T26" s="91"/>
    </row>
    <row r="27" spans="1:20" s="89" customFormat="1" x14ac:dyDescent="0.2">
      <c r="A27" s="88"/>
      <c r="B27" s="88"/>
      <c r="C27" s="88"/>
      <c r="D27" s="88"/>
      <c r="E27" s="88"/>
      <c r="F27" s="88"/>
      <c r="G27" s="88"/>
      <c r="H27" s="88"/>
      <c r="I27" s="88"/>
      <c r="J27" s="91"/>
      <c r="K27" s="105"/>
      <c r="L27" s="106"/>
      <c r="M27" s="107"/>
      <c r="S27" s="103"/>
      <c r="T27" s="91"/>
    </row>
    <row r="28" spans="1:20" s="89" customFormat="1" x14ac:dyDescent="0.2">
      <c r="A28" s="88"/>
      <c r="B28" s="88"/>
      <c r="C28" s="88"/>
      <c r="D28" s="88"/>
      <c r="E28" s="88"/>
      <c r="F28" s="88"/>
      <c r="G28" s="88"/>
      <c r="H28" s="88"/>
      <c r="I28" s="88"/>
      <c r="J28" s="91"/>
      <c r="K28" s="105"/>
      <c r="L28" s="106"/>
      <c r="M28" s="107"/>
      <c r="S28" s="103"/>
      <c r="T28" s="91"/>
    </row>
    <row r="29" spans="1:20" s="89" customFormat="1" x14ac:dyDescent="0.2">
      <c r="A29" s="88"/>
      <c r="B29" s="88"/>
      <c r="C29" s="88"/>
      <c r="D29" s="88"/>
      <c r="E29" s="88"/>
      <c r="F29" s="88"/>
      <c r="G29" s="88"/>
      <c r="H29" s="88"/>
      <c r="I29" s="88"/>
      <c r="J29" s="91"/>
      <c r="K29" s="105"/>
      <c r="L29" s="106"/>
      <c r="M29" s="107"/>
      <c r="S29" s="103"/>
      <c r="T29" s="91"/>
    </row>
    <row r="30" spans="1:20" s="89" customFormat="1" x14ac:dyDescent="0.2">
      <c r="A30" s="88"/>
      <c r="B30" s="88"/>
      <c r="C30" s="88"/>
      <c r="D30" s="88"/>
      <c r="E30" s="88"/>
      <c r="F30" s="88"/>
      <c r="G30" s="88"/>
      <c r="H30" s="88"/>
      <c r="I30" s="88"/>
      <c r="J30" s="91"/>
      <c r="K30" s="105"/>
      <c r="L30" s="106"/>
      <c r="M30" s="107"/>
      <c r="S30" s="103"/>
      <c r="T30" s="91"/>
    </row>
    <row r="31" spans="1:20" s="89" customFormat="1" x14ac:dyDescent="0.2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88"/>
      <c r="L31" s="106"/>
      <c r="M31" s="107"/>
      <c r="S31" s="103"/>
      <c r="T31" s="91"/>
    </row>
    <row r="32" spans="1:20" s="89" customForma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88"/>
      <c r="L32" s="106"/>
      <c r="M32" s="107"/>
      <c r="S32" s="103"/>
      <c r="T32" s="91"/>
    </row>
  </sheetData>
  <mergeCells count="18">
    <mergeCell ref="S6:S7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70866141732283472" right="0.70866141732283472" top="0.78740157480314965" bottom="0.78740157480314965" header="0.31496062992125984" footer="0.31496062992125984"/>
  <pageSetup paperSize="9" scale="47" firstPageNumber="105" fitToHeight="0" orientation="landscape" useFirstPageNumber="1" r:id="rId1"/>
  <headerFooter>
    <oddFooter>&amp;L&amp;"Arial,Kurzíva"Zastupitelstvo Olomouckého kraje 16-12-2019
7. - Rozpočet Olomouckého kraje na rok 2020 - návrh rozpočtu
Příloha č. 5a) Financování rozpracovaných investičních akcí hrazených z rozpočtu v roce 2020&amp;R&amp;"Arial,Kurzíva"Strana &amp;P (Celkem 140)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4"/>
  <sheetViews>
    <sheetView showGridLines="0" view="pageBreakPreview" zoomScale="80" zoomScaleNormal="66" zoomScaleSheetLayoutView="80" workbookViewId="0">
      <pane ySplit="7" topLeftCell="A8" activePane="bottomLeft" state="frozenSplit"/>
      <selection sqref="A1:G1"/>
      <selection pane="bottomLeft" activeCell="A22" sqref="A22"/>
    </sheetView>
  </sheetViews>
  <sheetFormatPr defaultColWidth="9.140625" defaultRowHeight="12.75" outlineLevelCol="1" x14ac:dyDescent="0.2"/>
  <cols>
    <col min="1" max="1" width="4.7109375" style="10" customWidth="1"/>
    <col min="2" max="2" width="6" style="10" hidden="1" customWidth="1"/>
    <col min="3" max="4" width="5.5703125" style="10" hidden="1" customWidth="1" outlineLevel="1"/>
    <col min="5" max="5" width="7.7109375" style="10" customWidth="1" outlineLevel="1"/>
    <col min="6" max="6" width="3.7109375" style="10" hidden="1" customWidth="1" outlineLevel="1"/>
    <col min="7" max="7" width="13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4.28515625" style="6" customWidth="1"/>
    <col min="13" max="13" width="13.7109375" style="59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43.5703125" style="15" hidden="1" customWidth="1"/>
    <col min="20" max="20" width="0" style="10" hidden="1" customWidth="1"/>
    <col min="21" max="16384" width="9.140625" style="10"/>
  </cols>
  <sheetData>
    <row r="1" spans="1:20" ht="18" x14ac:dyDescent="0.25">
      <c r="A1" s="1" t="s">
        <v>24</v>
      </c>
      <c r="B1" s="2"/>
      <c r="C1" s="2"/>
      <c r="D1" s="2"/>
      <c r="E1" s="2"/>
      <c r="F1" s="2"/>
      <c r="G1" s="2"/>
      <c r="H1" s="3"/>
      <c r="I1" s="4"/>
      <c r="J1" s="2"/>
      <c r="M1" s="56"/>
      <c r="N1" s="7"/>
      <c r="P1" s="7"/>
      <c r="Q1" s="7"/>
      <c r="R1" s="62"/>
      <c r="S1" s="8"/>
      <c r="T1" s="9"/>
    </row>
    <row r="2" spans="1:20" ht="15.75" x14ac:dyDescent="0.25">
      <c r="A2" s="11" t="s">
        <v>23</v>
      </c>
      <c r="B2" s="11"/>
      <c r="C2" s="11"/>
      <c r="E2" s="11"/>
      <c r="F2" s="11"/>
      <c r="G2" s="11"/>
      <c r="H2" s="11" t="s">
        <v>30</v>
      </c>
      <c r="I2" s="33" t="s">
        <v>31</v>
      </c>
      <c r="J2" s="32"/>
      <c r="M2" s="57"/>
      <c r="N2" s="13"/>
      <c r="P2" s="13"/>
      <c r="Q2" s="13"/>
      <c r="R2" s="13"/>
      <c r="S2" s="14"/>
      <c r="T2" s="9"/>
    </row>
    <row r="3" spans="1:20" ht="17.25" customHeight="1" x14ac:dyDescent="0.2">
      <c r="A3" s="11"/>
      <c r="B3" s="11"/>
      <c r="C3" s="11"/>
      <c r="E3" s="11"/>
      <c r="F3" s="11"/>
      <c r="G3" s="11"/>
      <c r="H3" s="11" t="s">
        <v>17</v>
      </c>
      <c r="I3" s="12"/>
      <c r="J3" s="11"/>
      <c r="M3" s="57"/>
      <c r="N3" s="13"/>
      <c r="P3" s="13"/>
      <c r="Q3" s="13"/>
      <c r="S3" s="14"/>
      <c r="T3" s="9"/>
    </row>
    <row r="4" spans="1:20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57"/>
      <c r="N4" s="13"/>
      <c r="P4" s="13"/>
      <c r="Q4" s="13"/>
      <c r="R4" s="47" t="s">
        <v>19</v>
      </c>
      <c r="S4" s="14"/>
      <c r="T4" s="9"/>
    </row>
    <row r="5" spans="1:20" ht="25.5" customHeight="1" x14ac:dyDescent="0.2">
      <c r="A5" s="279" t="s">
        <v>541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49"/>
    </row>
    <row r="6" spans="1:20" ht="25.5" customHeight="1" x14ac:dyDescent="0.2">
      <c r="A6" s="280" t="s">
        <v>0</v>
      </c>
      <c r="B6" s="280" t="s">
        <v>1</v>
      </c>
      <c r="C6" s="281" t="s">
        <v>3</v>
      </c>
      <c r="D6" s="281" t="s">
        <v>4</v>
      </c>
      <c r="E6" s="281" t="s">
        <v>22</v>
      </c>
      <c r="F6" s="281" t="s">
        <v>5</v>
      </c>
      <c r="G6" s="281" t="s">
        <v>2</v>
      </c>
      <c r="H6" s="281" t="s">
        <v>6</v>
      </c>
      <c r="I6" s="282" t="s">
        <v>7</v>
      </c>
      <c r="J6" s="284" t="s">
        <v>8</v>
      </c>
      <c r="K6" s="282" t="s">
        <v>9</v>
      </c>
      <c r="L6" s="282" t="s">
        <v>15</v>
      </c>
      <c r="M6" s="282" t="s">
        <v>10</v>
      </c>
      <c r="N6" s="283" t="s">
        <v>482</v>
      </c>
      <c r="O6" s="285" t="s">
        <v>27</v>
      </c>
      <c r="P6" s="285"/>
      <c r="Q6" s="285"/>
      <c r="R6" s="283" t="s">
        <v>28</v>
      </c>
      <c r="S6" s="283" t="s">
        <v>11</v>
      </c>
    </row>
    <row r="7" spans="1:20" ht="58.7" customHeight="1" x14ac:dyDescent="0.2">
      <c r="A7" s="280"/>
      <c r="B7" s="280"/>
      <c r="C7" s="281"/>
      <c r="D7" s="281"/>
      <c r="E7" s="281"/>
      <c r="F7" s="281"/>
      <c r="G7" s="281"/>
      <c r="H7" s="281"/>
      <c r="I7" s="282"/>
      <c r="J7" s="284"/>
      <c r="K7" s="282"/>
      <c r="L7" s="282"/>
      <c r="M7" s="282"/>
      <c r="N7" s="283"/>
      <c r="O7" s="48" t="s">
        <v>16</v>
      </c>
      <c r="P7" s="48" t="s">
        <v>25</v>
      </c>
      <c r="Q7" s="48" t="s">
        <v>12</v>
      </c>
      <c r="R7" s="283"/>
      <c r="S7" s="283"/>
    </row>
    <row r="8" spans="1:20" s="36" customFormat="1" ht="25.5" customHeight="1" x14ac:dyDescent="0.3">
      <c r="A8" s="79" t="s">
        <v>114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34">
        <f>SUM(L9:L11)</f>
        <v>67031</v>
      </c>
      <c r="M8" s="53"/>
      <c r="N8" s="34">
        <f>SUM(N9:N11)</f>
        <v>9095</v>
      </c>
      <c r="O8" s="34">
        <f>SUM(O9:O11)</f>
        <v>57936</v>
      </c>
      <c r="P8" s="34">
        <f>SUM(P9:P11)</f>
        <v>0</v>
      </c>
      <c r="Q8" s="34">
        <f>SUM(Q9:Q11)</f>
        <v>57936</v>
      </c>
      <c r="R8" s="34">
        <f>SUM(R9:R11)</f>
        <v>0</v>
      </c>
      <c r="S8" s="35"/>
    </row>
    <row r="9" spans="1:20" ht="45" customHeight="1" x14ac:dyDescent="0.2">
      <c r="A9" s="16">
        <v>1</v>
      </c>
      <c r="B9" s="16" t="s">
        <v>32</v>
      </c>
      <c r="C9" s="16">
        <v>3529</v>
      </c>
      <c r="D9" s="16">
        <v>6121</v>
      </c>
      <c r="E9" s="16">
        <v>61</v>
      </c>
      <c r="F9" s="16">
        <v>14</v>
      </c>
      <c r="G9" s="17">
        <v>60005100669</v>
      </c>
      <c r="H9" s="18" t="s">
        <v>163</v>
      </c>
      <c r="I9" s="29" t="s">
        <v>520</v>
      </c>
      <c r="J9" s="16" t="s">
        <v>51</v>
      </c>
      <c r="K9" s="16" t="s">
        <v>54</v>
      </c>
      <c r="L9" s="51">
        <v>40810</v>
      </c>
      <c r="M9" s="41" t="s">
        <v>223</v>
      </c>
      <c r="N9" s="52">
        <v>8382</v>
      </c>
      <c r="O9" s="50">
        <f t="shared" ref="O9" si="0">P9+Q9</f>
        <v>32428</v>
      </c>
      <c r="P9" s="52">
        <v>0</v>
      </c>
      <c r="Q9" s="225">
        <v>32428</v>
      </c>
      <c r="R9" s="51">
        <f>L9-N9-O9</f>
        <v>0</v>
      </c>
      <c r="S9" s="28" t="s">
        <v>18</v>
      </c>
      <c r="T9" s="10" t="s">
        <v>20</v>
      </c>
    </row>
    <row r="10" spans="1:20" s="42" customFormat="1" ht="45" customHeight="1" x14ac:dyDescent="0.2">
      <c r="A10" s="16">
        <v>2</v>
      </c>
      <c r="B10" s="16" t="s">
        <v>222</v>
      </c>
      <c r="C10" s="16">
        <v>3533</v>
      </c>
      <c r="D10" s="16">
        <v>6121</v>
      </c>
      <c r="E10" s="16">
        <v>61</v>
      </c>
      <c r="F10" s="16">
        <v>14</v>
      </c>
      <c r="G10" s="38">
        <v>60005101125</v>
      </c>
      <c r="H10" s="18" t="s">
        <v>165</v>
      </c>
      <c r="I10" s="29" t="s">
        <v>521</v>
      </c>
      <c r="J10" s="16"/>
      <c r="K10" s="16" t="s">
        <v>54</v>
      </c>
      <c r="L10" s="51">
        <v>4955</v>
      </c>
      <c r="M10" s="30">
        <v>2020</v>
      </c>
      <c r="N10" s="52">
        <v>99</v>
      </c>
      <c r="O10" s="50">
        <f>P10+Q10</f>
        <v>4856</v>
      </c>
      <c r="P10" s="55">
        <v>0</v>
      </c>
      <c r="Q10" s="226">
        <v>4856</v>
      </c>
      <c r="R10" s="55">
        <f t="shared" ref="R10:R15" si="1">L10-N10-O10</f>
        <v>0</v>
      </c>
      <c r="S10" s="28"/>
    </row>
    <row r="11" spans="1:20" ht="45" customHeight="1" x14ac:dyDescent="0.2">
      <c r="A11" s="16">
        <v>3</v>
      </c>
      <c r="B11" s="16" t="s">
        <v>32</v>
      </c>
      <c r="C11" s="16">
        <v>3533</v>
      </c>
      <c r="D11" s="16">
        <v>6121</v>
      </c>
      <c r="E11" s="16">
        <v>61</v>
      </c>
      <c r="F11" s="16">
        <v>14</v>
      </c>
      <c r="G11" s="17">
        <v>60005101175</v>
      </c>
      <c r="H11" s="18" t="s">
        <v>164</v>
      </c>
      <c r="I11" s="60" t="s">
        <v>229</v>
      </c>
      <c r="J11" s="16" t="s">
        <v>51</v>
      </c>
      <c r="K11" s="16" t="s">
        <v>54</v>
      </c>
      <c r="L11" s="51">
        <v>21266</v>
      </c>
      <c r="M11" s="41" t="s">
        <v>223</v>
      </c>
      <c r="N11" s="52">
        <v>614</v>
      </c>
      <c r="O11" s="50">
        <f>P11+Q11</f>
        <v>20652</v>
      </c>
      <c r="P11" s="52">
        <v>0</v>
      </c>
      <c r="Q11" s="225">
        <v>20652</v>
      </c>
      <c r="R11" s="51">
        <f t="shared" si="1"/>
        <v>0</v>
      </c>
      <c r="S11" s="28"/>
    </row>
    <row r="12" spans="1:20" s="36" customFormat="1" ht="20.25" x14ac:dyDescent="0.3">
      <c r="A12" s="79" t="s">
        <v>535</v>
      </c>
      <c r="B12" s="79"/>
      <c r="C12" s="79"/>
      <c r="D12" s="79"/>
      <c r="E12" s="79"/>
      <c r="F12" s="79"/>
      <c r="G12" s="79"/>
      <c r="H12" s="237"/>
      <c r="I12" s="196"/>
      <c r="J12" s="79"/>
      <c r="K12" s="79"/>
      <c r="L12" s="34">
        <f>SUM(L13:L16)</f>
        <v>155000</v>
      </c>
      <c r="M12" s="53"/>
      <c r="N12" s="34">
        <f>SUM(N13:N16)</f>
        <v>2362</v>
      </c>
      <c r="O12" s="34">
        <f>SUM(O13:O16)</f>
        <v>3600</v>
      </c>
      <c r="P12" s="34">
        <f>SUM(P13:P16)</f>
        <v>0</v>
      </c>
      <c r="Q12" s="34">
        <f>SUM(Q13:Q16)</f>
        <v>3600</v>
      </c>
      <c r="R12" s="34">
        <f>SUM(R13:T16)</f>
        <v>149038</v>
      </c>
      <c r="S12" s="35"/>
    </row>
    <row r="13" spans="1:20" ht="45" customHeight="1" x14ac:dyDescent="0.2">
      <c r="A13" s="16">
        <v>1</v>
      </c>
      <c r="B13" s="16" t="s">
        <v>32</v>
      </c>
      <c r="C13" s="16">
        <v>3523</v>
      </c>
      <c r="D13" s="16">
        <v>6121</v>
      </c>
      <c r="E13" s="16">
        <v>61</v>
      </c>
      <c r="F13" s="16">
        <v>14</v>
      </c>
      <c r="G13" s="17">
        <v>60005101236</v>
      </c>
      <c r="H13" s="18" t="s">
        <v>310</v>
      </c>
      <c r="I13" s="60" t="s">
        <v>522</v>
      </c>
      <c r="J13" s="16"/>
      <c r="K13" s="16" t="s">
        <v>226</v>
      </c>
      <c r="L13" s="51">
        <v>5000</v>
      </c>
      <c r="M13" s="41" t="s">
        <v>228</v>
      </c>
      <c r="N13" s="52">
        <v>387</v>
      </c>
      <c r="O13" s="50">
        <f>P13+Q13</f>
        <v>600</v>
      </c>
      <c r="P13" s="52">
        <v>0</v>
      </c>
      <c r="Q13" s="225">
        <v>600</v>
      </c>
      <c r="R13" s="51">
        <f t="shared" si="1"/>
        <v>4013</v>
      </c>
      <c r="S13" s="28"/>
    </row>
    <row r="14" spans="1:20" ht="79.5" customHeight="1" x14ac:dyDescent="0.2">
      <c r="A14" s="16">
        <v>2</v>
      </c>
      <c r="B14" s="16" t="s">
        <v>32</v>
      </c>
      <c r="C14" s="16">
        <v>3523</v>
      </c>
      <c r="D14" s="16">
        <v>6121</v>
      </c>
      <c r="E14" s="16">
        <v>61</v>
      </c>
      <c r="F14" s="16">
        <v>14</v>
      </c>
      <c r="G14" s="17">
        <v>60005101314</v>
      </c>
      <c r="H14" s="18" t="s">
        <v>352</v>
      </c>
      <c r="I14" s="29" t="s">
        <v>498</v>
      </c>
      <c r="J14" s="16" t="s">
        <v>234</v>
      </c>
      <c r="K14" s="16" t="s">
        <v>226</v>
      </c>
      <c r="L14" s="51">
        <v>107000</v>
      </c>
      <c r="M14" s="41" t="s">
        <v>228</v>
      </c>
      <c r="N14" s="52">
        <v>875</v>
      </c>
      <c r="O14" s="50">
        <f t="shared" ref="O14" si="2">P14+Q14</f>
        <v>1500</v>
      </c>
      <c r="P14" s="52">
        <v>0</v>
      </c>
      <c r="Q14" s="225">
        <v>1500</v>
      </c>
      <c r="R14" s="51">
        <f t="shared" si="1"/>
        <v>104625</v>
      </c>
      <c r="S14" s="28" t="s">
        <v>18</v>
      </c>
      <c r="T14" s="10" t="s">
        <v>20</v>
      </c>
    </row>
    <row r="15" spans="1:20" s="39" customFormat="1" ht="45" customHeight="1" x14ac:dyDescent="0.2">
      <c r="A15" s="16">
        <v>3</v>
      </c>
      <c r="B15" s="16" t="s">
        <v>32</v>
      </c>
      <c r="C15" s="16">
        <v>3523</v>
      </c>
      <c r="D15" s="16">
        <v>6121</v>
      </c>
      <c r="E15" s="16">
        <v>61</v>
      </c>
      <c r="F15" s="16">
        <v>14</v>
      </c>
      <c r="G15" s="38">
        <v>60005101441</v>
      </c>
      <c r="H15" s="18" t="s">
        <v>311</v>
      </c>
      <c r="I15" s="29" t="s">
        <v>523</v>
      </c>
      <c r="J15" s="16"/>
      <c r="K15" s="16" t="s">
        <v>226</v>
      </c>
      <c r="L15" s="51">
        <v>3000</v>
      </c>
      <c r="M15" s="43" t="s">
        <v>228</v>
      </c>
      <c r="N15" s="52">
        <v>290</v>
      </c>
      <c r="O15" s="50">
        <f t="shared" ref="O15" si="3">P15+Q15</f>
        <v>500</v>
      </c>
      <c r="P15" s="52">
        <v>0</v>
      </c>
      <c r="Q15" s="225">
        <v>500</v>
      </c>
      <c r="R15" s="51">
        <f t="shared" si="1"/>
        <v>2210</v>
      </c>
      <c r="S15" s="37"/>
    </row>
    <row r="16" spans="1:20" ht="56.25" customHeight="1" x14ac:dyDescent="0.2">
      <c r="A16" s="16">
        <v>4</v>
      </c>
      <c r="B16" s="16" t="s">
        <v>222</v>
      </c>
      <c r="C16" s="16">
        <v>3533</v>
      </c>
      <c r="D16" s="16">
        <v>6121</v>
      </c>
      <c r="E16" s="16">
        <v>61</v>
      </c>
      <c r="F16" s="16">
        <v>14</v>
      </c>
      <c r="G16" s="17">
        <v>60005101186</v>
      </c>
      <c r="H16" s="18" t="s">
        <v>168</v>
      </c>
      <c r="I16" s="29" t="s">
        <v>233</v>
      </c>
      <c r="J16" s="16"/>
      <c r="K16" s="16" t="s">
        <v>226</v>
      </c>
      <c r="L16" s="51">
        <v>40000</v>
      </c>
      <c r="M16" s="43" t="s">
        <v>228</v>
      </c>
      <c r="N16" s="52">
        <v>810</v>
      </c>
      <c r="O16" s="50">
        <f>P16+Q16</f>
        <v>1000</v>
      </c>
      <c r="P16" s="52">
        <v>0</v>
      </c>
      <c r="Q16" s="225">
        <v>1000</v>
      </c>
      <c r="R16" s="51">
        <f>L16-N16-O16</f>
        <v>38190</v>
      </c>
      <c r="S16" s="28"/>
      <c r="T16" s="10" t="s">
        <v>20</v>
      </c>
    </row>
    <row r="17" spans="1:20" s="36" customFormat="1" ht="20.25" hidden="1" x14ac:dyDescent="0.3">
      <c r="A17" s="79" t="s">
        <v>56</v>
      </c>
      <c r="B17" s="79"/>
      <c r="C17" s="79"/>
      <c r="D17" s="79"/>
      <c r="E17" s="79"/>
      <c r="F17" s="79"/>
      <c r="G17" s="79"/>
      <c r="H17" s="79"/>
      <c r="I17" s="196"/>
      <c r="J17" s="79"/>
      <c r="K17" s="79"/>
      <c r="L17" s="34">
        <f>SUM(L18:L20)</f>
        <v>0</v>
      </c>
      <c r="M17" s="53"/>
      <c r="N17" s="34">
        <f>SUM(N18:N20)</f>
        <v>0</v>
      </c>
      <c r="O17" s="34">
        <f>SUM(O18:O20)</f>
        <v>0</v>
      </c>
      <c r="P17" s="34">
        <f>SUM(P18:P20)</f>
        <v>0</v>
      </c>
      <c r="Q17" s="34">
        <f>SUM(Q18:Q20)</f>
        <v>0</v>
      </c>
      <c r="R17" s="34">
        <f>SUM(R18:R20)</f>
        <v>0</v>
      </c>
      <c r="S17" s="35"/>
    </row>
    <row r="18" spans="1:20" ht="15.75" hidden="1" x14ac:dyDescent="0.2">
      <c r="A18" s="16">
        <v>1</v>
      </c>
      <c r="B18" s="16"/>
      <c r="C18" s="16"/>
      <c r="D18" s="16"/>
      <c r="E18" s="16"/>
      <c r="F18" s="16"/>
      <c r="G18" s="17"/>
      <c r="H18" s="63"/>
      <c r="I18" s="29"/>
      <c r="J18" s="16"/>
      <c r="K18" s="16"/>
      <c r="L18" s="51">
        <f t="shared" ref="L18:L20" si="4">N18+O18+R18</f>
        <v>0</v>
      </c>
      <c r="M18" s="43"/>
      <c r="N18" s="52"/>
      <c r="O18" s="50">
        <f t="shared" ref="O18:O20" si="5">P18+Q18</f>
        <v>0</v>
      </c>
      <c r="P18" s="52"/>
      <c r="Q18" s="50"/>
      <c r="R18" s="51"/>
      <c r="S18" s="28"/>
      <c r="T18" s="10" t="s">
        <v>20</v>
      </c>
    </row>
    <row r="19" spans="1:20" s="39" customFormat="1" ht="38.25" hidden="1" x14ac:dyDescent="0.2">
      <c r="A19" s="16">
        <v>2</v>
      </c>
      <c r="B19" s="16"/>
      <c r="C19" s="16"/>
      <c r="D19" s="16"/>
      <c r="E19" s="16"/>
      <c r="F19" s="16"/>
      <c r="G19" s="38"/>
      <c r="H19" s="40"/>
      <c r="I19" s="29"/>
      <c r="J19" s="16"/>
      <c r="K19" s="16"/>
      <c r="L19" s="51">
        <f t="shared" si="4"/>
        <v>0</v>
      </c>
      <c r="M19" s="43"/>
      <c r="N19" s="52"/>
      <c r="O19" s="50">
        <f t="shared" si="5"/>
        <v>0</v>
      </c>
      <c r="P19" s="52"/>
      <c r="Q19" s="50"/>
      <c r="R19" s="51"/>
      <c r="S19" s="37" t="s">
        <v>26</v>
      </c>
      <c r="T19" s="39" t="s">
        <v>21</v>
      </c>
    </row>
    <row r="20" spans="1:20" s="39" customFormat="1" ht="15.75" hidden="1" x14ac:dyDescent="0.2">
      <c r="A20" s="16">
        <v>3</v>
      </c>
      <c r="B20" s="16"/>
      <c r="C20" s="16"/>
      <c r="D20" s="16"/>
      <c r="E20" s="16"/>
      <c r="F20" s="16"/>
      <c r="G20" s="38"/>
      <c r="H20" s="40"/>
      <c r="I20" s="29"/>
      <c r="J20" s="16"/>
      <c r="K20" s="16"/>
      <c r="L20" s="51">
        <f t="shared" si="4"/>
        <v>0</v>
      </c>
      <c r="M20" s="43"/>
      <c r="N20" s="52"/>
      <c r="O20" s="50">
        <f t="shared" si="5"/>
        <v>0</v>
      </c>
      <c r="P20" s="52">
        <v>0</v>
      </c>
      <c r="Q20" s="50"/>
      <c r="R20" s="51"/>
      <c r="S20" s="37"/>
    </row>
    <row r="21" spans="1:20" ht="35.25" customHeight="1" x14ac:dyDescent="0.2">
      <c r="A21" s="276" t="s">
        <v>542</v>
      </c>
      <c r="B21" s="277"/>
      <c r="C21" s="277"/>
      <c r="D21" s="277"/>
      <c r="E21" s="277"/>
      <c r="F21" s="277"/>
      <c r="G21" s="277"/>
      <c r="H21" s="277"/>
      <c r="I21" s="278"/>
      <c r="J21" s="197"/>
      <c r="K21" s="197"/>
      <c r="L21" s="31">
        <f>+L17+L8+L12</f>
        <v>222031</v>
      </c>
      <c r="M21" s="54"/>
      <c r="N21" s="31">
        <f>+N17+N8+N12</f>
        <v>11457</v>
      </c>
      <c r="O21" s="31">
        <f>+O17+O8+O12</f>
        <v>61536</v>
      </c>
      <c r="P21" s="31">
        <f>+P17+P8+P12</f>
        <v>0</v>
      </c>
      <c r="Q21" s="31">
        <f>+Q17+Q8+Q12</f>
        <v>61536</v>
      </c>
      <c r="R21" s="31">
        <f>+R17+R8+R12</f>
        <v>149038</v>
      </c>
      <c r="S21" s="27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22"/>
      <c r="I22" s="5"/>
      <c r="J22" s="23"/>
      <c r="K22" s="19"/>
      <c r="L22" s="20"/>
      <c r="M22" s="58"/>
      <c r="N22" s="21"/>
      <c r="S22" s="15"/>
      <c r="T22" s="10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24"/>
      <c r="K23" s="25"/>
      <c r="L23" s="26"/>
      <c r="M23" s="59"/>
      <c r="S23" s="15"/>
      <c r="T23" s="10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24"/>
      <c r="K24" s="25"/>
      <c r="L24" s="26"/>
      <c r="M24" s="59"/>
      <c r="S24" s="15"/>
      <c r="T24" s="10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L25" s="26"/>
      <c r="M25" s="59"/>
      <c r="S25" s="15"/>
      <c r="T25" s="10"/>
    </row>
    <row r="26" spans="1:20" s="6" customFormat="1" ht="23.25" x14ac:dyDescent="0.35">
      <c r="A26" s="77" t="s">
        <v>338</v>
      </c>
      <c r="B26" s="5"/>
      <c r="C26" s="5"/>
      <c r="D26" s="5"/>
      <c r="E26" s="5"/>
      <c r="F26" s="5"/>
      <c r="G26" s="5"/>
      <c r="H26" s="5"/>
      <c r="I26" s="5"/>
      <c r="J26" s="10"/>
      <c r="K26" s="25"/>
      <c r="L26" s="26"/>
      <c r="M26" s="59"/>
      <c r="S26" s="15"/>
      <c r="T26" s="10"/>
    </row>
    <row r="27" spans="1:20" ht="45" customHeight="1" x14ac:dyDescent="0.2">
      <c r="A27" s="16">
        <v>4</v>
      </c>
      <c r="B27" s="16" t="s">
        <v>32</v>
      </c>
      <c r="C27" s="16">
        <v>3523</v>
      </c>
      <c r="D27" s="16">
        <v>6121</v>
      </c>
      <c r="E27" s="16">
        <v>61</v>
      </c>
      <c r="F27" s="16">
        <v>14</v>
      </c>
      <c r="G27" s="17">
        <v>60005101325</v>
      </c>
      <c r="H27" s="73" t="s">
        <v>236</v>
      </c>
      <c r="I27" s="74" t="s">
        <v>313</v>
      </c>
      <c r="J27" s="16"/>
      <c r="K27" s="16" t="s">
        <v>226</v>
      </c>
      <c r="L27" s="51"/>
      <c r="M27" s="41"/>
      <c r="N27" s="52">
        <v>0</v>
      </c>
      <c r="O27" s="50">
        <f t="shared" ref="O27" si="6">P27+Q27</f>
        <v>0</v>
      </c>
      <c r="P27" s="52"/>
      <c r="Q27" s="50"/>
      <c r="R27" s="51">
        <f>L27-N27-O27</f>
        <v>0</v>
      </c>
      <c r="S27" s="28" t="s">
        <v>18</v>
      </c>
      <c r="T27" s="10" t="s">
        <v>20</v>
      </c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5"/>
      <c r="L28" s="26"/>
      <c r="M28" s="59"/>
      <c r="S28" s="15"/>
      <c r="T28" s="10"/>
    </row>
    <row r="29" spans="1:20" s="36" customFormat="1" ht="20.25" x14ac:dyDescent="0.3">
      <c r="A29" s="44" t="s">
        <v>29</v>
      </c>
      <c r="B29" s="45"/>
      <c r="C29" s="45"/>
      <c r="D29" s="45"/>
      <c r="E29" s="45"/>
      <c r="F29" s="45"/>
      <c r="G29" s="45"/>
      <c r="H29" s="45"/>
      <c r="I29" s="46"/>
      <c r="J29" s="45"/>
      <c r="K29" s="45"/>
      <c r="L29" s="34">
        <f>SUM(L30:L32)</f>
        <v>203636</v>
      </c>
      <c r="M29" s="53"/>
      <c r="N29" s="34">
        <f>SUM(N30:N32)</f>
        <v>2904</v>
      </c>
      <c r="O29" s="34">
        <f>SUM(O30:O32)</f>
        <v>75000</v>
      </c>
      <c r="P29" s="34">
        <f>SUM(P30:P32)</f>
        <v>0</v>
      </c>
      <c r="Q29" s="34">
        <f>SUM(Q30:Q32)</f>
        <v>75000</v>
      </c>
      <c r="R29" s="34">
        <f>SUM(R30:R32)</f>
        <v>125732</v>
      </c>
      <c r="S29" s="35"/>
    </row>
    <row r="30" spans="1:20" ht="60.75" customHeight="1" x14ac:dyDescent="0.2">
      <c r="A30" s="16">
        <v>1</v>
      </c>
      <c r="B30" s="16" t="s">
        <v>32</v>
      </c>
      <c r="C30" s="16">
        <v>3533</v>
      </c>
      <c r="D30" s="16">
        <v>6121</v>
      </c>
      <c r="E30" s="16">
        <v>61</v>
      </c>
      <c r="F30" s="16">
        <v>14</v>
      </c>
      <c r="G30" s="17">
        <v>60005101184</v>
      </c>
      <c r="H30" s="40" t="s">
        <v>166</v>
      </c>
      <c r="I30" s="29" t="s">
        <v>230</v>
      </c>
      <c r="J30" s="16" t="s">
        <v>51</v>
      </c>
      <c r="K30" s="16" t="s">
        <v>231</v>
      </c>
      <c r="L30" s="51">
        <v>29445</v>
      </c>
      <c r="M30" s="43" t="s">
        <v>55</v>
      </c>
      <c r="N30" s="52">
        <v>949</v>
      </c>
      <c r="O30" s="50">
        <f t="shared" ref="O30:O31" si="7">P30+Q30</f>
        <v>20000</v>
      </c>
      <c r="P30" s="52">
        <v>0</v>
      </c>
      <c r="Q30" s="50">
        <v>20000</v>
      </c>
      <c r="R30" s="51">
        <f t="shared" ref="R30:R32" si="8">L30-N30-O30</f>
        <v>8496</v>
      </c>
      <c r="S30" s="28"/>
      <c r="T30" s="10" t="s">
        <v>20</v>
      </c>
    </row>
    <row r="31" spans="1:20" ht="56.25" customHeight="1" x14ac:dyDescent="0.2">
      <c r="A31" s="16">
        <v>2</v>
      </c>
      <c r="B31" s="16" t="s">
        <v>60</v>
      </c>
      <c r="C31" s="16">
        <v>3533</v>
      </c>
      <c r="D31" s="16">
        <v>6121</v>
      </c>
      <c r="E31" s="16">
        <v>61</v>
      </c>
      <c r="F31" s="16">
        <v>14</v>
      </c>
      <c r="G31" s="17">
        <v>60005101185</v>
      </c>
      <c r="H31" s="40" t="s">
        <v>167</v>
      </c>
      <c r="I31" s="29" t="s">
        <v>232</v>
      </c>
      <c r="J31" s="16" t="s">
        <v>51</v>
      </c>
      <c r="K31" s="16" t="s">
        <v>231</v>
      </c>
      <c r="L31" s="51">
        <v>29191</v>
      </c>
      <c r="M31" s="43" t="s">
        <v>55</v>
      </c>
      <c r="N31" s="52">
        <v>866</v>
      </c>
      <c r="O31" s="50">
        <f t="shared" si="7"/>
        <v>20000</v>
      </c>
      <c r="P31" s="52">
        <v>0</v>
      </c>
      <c r="Q31" s="50">
        <v>20000</v>
      </c>
      <c r="R31" s="51">
        <f t="shared" si="8"/>
        <v>8325</v>
      </c>
      <c r="S31" s="28"/>
      <c r="T31" s="10" t="s">
        <v>20</v>
      </c>
    </row>
    <row r="32" spans="1:20" ht="45" customHeight="1" x14ac:dyDescent="0.2">
      <c r="A32" s="16">
        <v>3</v>
      </c>
      <c r="B32" s="16" t="s">
        <v>32</v>
      </c>
      <c r="C32" s="16">
        <v>3523</v>
      </c>
      <c r="D32" s="16">
        <v>6121</v>
      </c>
      <c r="E32" s="16">
        <v>61</v>
      </c>
      <c r="F32" s="16">
        <v>14</v>
      </c>
      <c r="G32" s="17">
        <v>60005101324</v>
      </c>
      <c r="H32" s="40" t="s">
        <v>235</v>
      </c>
      <c r="I32" s="60" t="s">
        <v>314</v>
      </c>
      <c r="J32" s="16"/>
      <c r="K32" s="16" t="s">
        <v>52</v>
      </c>
      <c r="L32" s="51">
        <v>145000</v>
      </c>
      <c r="M32" s="41" t="s">
        <v>228</v>
      </c>
      <c r="N32" s="52">
        <v>1089</v>
      </c>
      <c r="O32" s="50">
        <f>P32+Q32</f>
        <v>35000</v>
      </c>
      <c r="P32" s="52">
        <v>0</v>
      </c>
      <c r="Q32" s="50">
        <v>35000</v>
      </c>
      <c r="R32" s="51">
        <f t="shared" si="8"/>
        <v>108911</v>
      </c>
      <c r="S32" s="28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5"/>
      <c r="L33" s="26"/>
      <c r="M33" s="59"/>
      <c r="S33" s="15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25"/>
      <c r="L34" s="26"/>
      <c r="M34" s="59"/>
      <c r="S34" s="15"/>
      <c r="T34" s="10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25"/>
      <c r="L35" s="26"/>
      <c r="M35" s="59"/>
      <c r="S35" s="15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25"/>
      <c r="L36" s="26"/>
      <c r="M36" s="59"/>
      <c r="S36" s="15"/>
      <c r="T36" s="10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25"/>
      <c r="L37" s="26"/>
      <c r="M37" s="59"/>
      <c r="S37" s="15"/>
      <c r="T37" s="10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25"/>
      <c r="L38" s="26"/>
      <c r="M38" s="59"/>
      <c r="S38" s="15"/>
      <c r="T38" s="10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25"/>
      <c r="L39" s="26"/>
      <c r="M39" s="59"/>
      <c r="S39" s="15"/>
      <c r="T39" s="10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25"/>
      <c r="L40" s="26"/>
      <c r="M40" s="59"/>
      <c r="S40" s="15"/>
      <c r="T40" s="10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25"/>
      <c r="L41" s="26"/>
      <c r="M41" s="59"/>
      <c r="S41" s="15"/>
      <c r="T41" s="10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25"/>
      <c r="L42" s="26"/>
      <c r="M42" s="59"/>
      <c r="S42" s="15"/>
      <c r="T42" s="10"/>
    </row>
    <row r="43" spans="1:20" s="6" customForma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5"/>
      <c r="L43" s="26"/>
      <c r="M43" s="59"/>
      <c r="S43" s="15"/>
      <c r="T43" s="10"/>
    </row>
    <row r="44" spans="1:20" s="6" customForma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5"/>
      <c r="L44" s="26"/>
      <c r="M44" s="59"/>
      <c r="S44" s="15"/>
      <c r="T44" s="10"/>
    </row>
  </sheetData>
  <mergeCells count="19">
    <mergeCell ref="S6:S7"/>
    <mergeCell ref="J6:J7"/>
    <mergeCell ref="K6:K7"/>
    <mergeCell ref="L6:L7"/>
    <mergeCell ref="M6:M7"/>
    <mergeCell ref="N6:N7"/>
    <mergeCell ref="O6:Q6"/>
    <mergeCell ref="A21:I21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70866141732283472" right="0.70866141732283472" top="0.78740157480314965" bottom="0.78740157480314965" header="0.31496062992125984" footer="0.31496062992125984"/>
  <pageSetup paperSize="9" scale="48" firstPageNumber="106" fitToHeight="0" orientation="landscape" useFirstPageNumber="1" r:id="rId1"/>
  <headerFooter>
    <oddFooter>&amp;L&amp;"Arial,Kurzíva"Zastupitelstvo Olomouckého kraje 16-12-2019
7. - Rozpočet Olomouckého kraje na rok 2020 - návrh rozpočtu
Příloha č. 5a) Financování rozpracovaných investičních akcí hrazených z rozpočtu v roce 2020&amp;R&amp;"Arial,Kurzíva"Strana &amp;P (Celkem 140)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FF00"/>
    <pageSetUpPr fitToPage="1"/>
  </sheetPr>
  <dimension ref="A1:U37"/>
  <sheetViews>
    <sheetView showGridLines="0" view="pageBreakPreview" zoomScale="80" zoomScaleNormal="66" zoomScaleSheetLayoutView="80" workbookViewId="0">
      <pane ySplit="7" topLeftCell="A8" activePane="bottomLeft" state="frozenSplit"/>
      <selection sqref="A1:G1"/>
      <selection pane="bottomLeft" activeCell="A16" sqref="A16"/>
    </sheetView>
  </sheetViews>
  <sheetFormatPr defaultColWidth="9.140625" defaultRowHeight="12.75" outlineLevelCol="1" x14ac:dyDescent="0.2"/>
  <cols>
    <col min="1" max="1" width="4.7109375" style="10" customWidth="1"/>
    <col min="2" max="2" width="6" style="10" hidden="1" customWidth="1"/>
    <col min="3" max="4" width="5.5703125" style="10" hidden="1" customWidth="1" outlineLevel="1"/>
    <col min="5" max="5" width="7.7109375" style="10" customWidth="1" outlineLevel="1"/>
    <col min="6" max="6" width="3.7109375" style="10" hidden="1" customWidth="1" outlineLevel="1"/>
    <col min="7" max="7" width="13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14.28515625" style="6" customWidth="1"/>
    <col min="13" max="13" width="13.7109375" style="59" customWidth="1"/>
    <col min="14" max="14" width="15.140625" style="6" customWidth="1"/>
    <col min="15" max="15" width="14.85546875" style="6" customWidth="1"/>
    <col min="16" max="17" width="13.140625" style="6" customWidth="1"/>
    <col min="18" max="18" width="14.85546875" style="6" customWidth="1"/>
    <col min="19" max="19" width="14.42578125" style="6" customWidth="1"/>
    <col min="20" max="20" width="43.5703125" style="15" hidden="1" customWidth="1"/>
    <col min="21" max="21" width="0" style="10" hidden="1" customWidth="1"/>
    <col min="22" max="16384" width="9.140625" style="10"/>
  </cols>
  <sheetData>
    <row r="1" spans="1:21" ht="18" x14ac:dyDescent="0.25">
      <c r="A1" s="1" t="s">
        <v>24</v>
      </c>
      <c r="B1" s="2"/>
      <c r="C1" s="2"/>
      <c r="D1" s="2"/>
      <c r="E1" s="2"/>
      <c r="F1" s="2"/>
      <c r="G1" s="2"/>
      <c r="H1" s="3"/>
      <c r="I1" s="4"/>
      <c r="J1" s="2"/>
      <c r="M1" s="56"/>
      <c r="N1" s="7"/>
      <c r="P1" s="7"/>
      <c r="Q1" s="7"/>
      <c r="R1" s="7"/>
      <c r="S1" s="62"/>
      <c r="T1" s="8"/>
      <c r="U1" s="9"/>
    </row>
    <row r="2" spans="1:21" ht="15.75" x14ac:dyDescent="0.25">
      <c r="A2" s="11" t="s">
        <v>23</v>
      </c>
      <c r="B2" s="11"/>
      <c r="C2" s="11"/>
      <c r="E2" s="11"/>
      <c r="F2" s="11"/>
      <c r="G2" s="11"/>
      <c r="H2" s="11" t="s">
        <v>30</v>
      </c>
      <c r="I2" s="33" t="s">
        <v>31</v>
      </c>
      <c r="J2" s="32"/>
      <c r="M2" s="57"/>
      <c r="N2" s="13"/>
      <c r="P2" s="13"/>
      <c r="Q2" s="13"/>
      <c r="R2" s="13"/>
      <c r="S2" s="13"/>
      <c r="T2" s="14"/>
      <c r="U2" s="9"/>
    </row>
    <row r="3" spans="1:21" ht="17.25" customHeight="1" x14ac:dyDescent="0.2">
      <c r="A3" s="11"/>
      <c r="B3" s="11"/>
      <c r="C3" s="11"/>
      <c r="E3" s="11"/>
      <c r="F3" s="11"/>
      <c r="G3" s="11"/>
      <c r="H3" s="11" t="s">
        <v>17</v>
      </c>
      <c r="I3" s="12"/>
      <c r="J3" s="11"/>
      <c r="M3" s="57"/>
      <c r="N3" s="13"/>
      <c r="P3" s="13"/>
      <c r="Q3" s="13"/>
      <c r="R3" s="13"/>
      <c r="T3" s="14"/>
      <c r="U3" s="9"/>
    </row>
    <row r="4" spans="1:21" ht="17.25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1"/>
      <c r="M4" s="57"/>
      <c r="N4" s="13"/>
      <c r="P4" s="13"/>
      <c r="Q4" s="13"/>
      <c r="R4" s="13"/>
      <c r="S4" s="47" t="s">
        <v>19</v>
      </c>
      <c r="T4" s="14"/>
      <c r="U4" s="9"/>
    </row>
    <row r="5" spans="1:21" ht="25.5" customHeight="1" x14ac:dyDescent="0.2">
      <c r="A5" s="279" t="s">
        <v>543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49"/>
    </row>
    <row r="6" spans="1:21" ht="25.5" customHeight="1" x14ac:dyDescent="0.2">
      <c r="A6" s="280" t="s">
        <v>0</v>
      </c>
      <c r="B6" s="280" t="s">
        <v>1</v>
      </c>
      <c r="C6" s="281" t="s">
        <v>3</v>
      </c>
      <c r="D6" s="281" t="s">
        <v>4</v>
      </c>
      <c r="E6" s="281" t="s">
        <v>22</v>
      </c>
      <c r="F6" s="281" t="s">
        <v>5</v>
      </c>
      <c r="G6" s="281" t="s">
        <v>2</v>
      </c>
      <c r="H6" s="281" t="s">
        <v>6</v>
      </c>
      <c r="I6" s="282" t="s">
        <v>7</v>
      </c>
      <c r="J6" s="284" t="s">
        <v>8</v>
      </c>
      <c r="K6" s="282" t="s">
        <v>9</v>
      </c>
      <c r="L6" s="282" t="s">
        <v>15</v>
      </c>
      <c r="M6" s="282" t="s">
        <v>10</v>
      </c>
      <c r="N6" s="283" t="s">
        <v>485</v>
      </c>
      <c r="O6" s="285" t="s">
        <v>27</v>
      </c>
      <c r="P6" s="285"/>
      <c r="Q6" s="285"/>
      <c r="R6" s="285"/>
      <c r="S6" s="283" t="s">
        <v>28</v>
      </c>
      <c r="T6" s="283" t="s">
        <v>11</v>
      </c>
    </row>
    <row r="7" spans="1:21" ht="58.7" customHeight="1" x14ac:dyDescent="0.2">
      <c r="A7" s="280"/>
      <c r="B7" s="280"/>
      <c r="C7" s="281"/>
      <c r="D7" s="281"/>
      <c r="E7" s="281"/>
      <c r="F7" s="281"/>
      <c r="G7" s="281"/>
      <c r="H7" s="281"/>
      <c r="I7" s="282"/>
      <c r="J7" s="284"/>
      <c r="K7" s="282"/>
      <c r="L7" s="282"/>
      <c r="M7" s="282"/>
      <c r="N7" s="283"/>
      <c r="O7" s="48" t="s">
        <v>16</v>
      </c>
      <c r="P7" s="48" t="s">
        <v>303</v>
      </c>
      <c r="Q7" s="48" t="s">
        <v>306</v>
      </c>
      <c r="R7" s="48" t="s">
        <v>304</v>
      </c>
      <c r="S7" s="283"/>
      <c r="T7" s="283"/>
    </row>
    <row r="8" spans="1:21" s="36" customFormat="1" ht="24.95" customHeight="1" x14ac:dyDescent="0.3">
      <c r="A8" s="79" t="s">
        <v>114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34">
        <f>SUM(L9:L10)</f>
        <v>273653</v>
      </c>
      <c r="M8" s="53"/>
      <c r="N8" s="34">
        <f t="shared" ref="N8:S8" si="0">SUM(N9:N10)</f>
        <v>27494</v>
      </c>
      <c r="O8" s="34">
        <f t="shared" si="0"/>
        <v>82957</v>
      </c>
      <c r="P8" s="34">
        <f t="shared" si="0"/>
        <v>28875</v>
      </c>
      <c r="Q8" s="34">
        <f t="shared" si="0"/>
        <v>54000</v>
      </c>
      <c r="R8" s="34">
        <f t="shared" si="0"/>
        <v>82</v>
      </c>
      <c r="S8" s="34">
        <f t="shared" si="0"/>
        <v>163202</v>
      </c>
      <c r="T8" s="35"/>
    </row>
    <row r="9" spans="1:21" s="42" customFormat="1" ht="64.5" customHeight="1" x14ac:dyDescent="0.2">
      <c r="A9" s="16">
        <v>1</v>
      </c>
      <c r="B9" s="16" t="s">
        <v>32</v>
      </c>
      <c r="C9" s="16">
        <v>3522</v>
      </c>
      <c r="D9" s="16">
        <v>6121</v>
      </c>
      <c r="E9" s="16">
        <v>61</v>
      </c>
      <c r="F9" s="16" t="s">
        <v>307</v>
      </c>
      <c r="G9" s="70">
        <v>60005101093</v>
      </c>
      <c r="H9" s="18" t="s">
        <v>169</v>
      </c>
      <c r="I9" s="29" t="s">
        <v>524</v>
      </c>
      <c r="J9" s="16"/>
      <c r="K9" s="16" t="s">
        <v>231</v>
      </c>
      <c r="L9" s="51">
        <v>250000</v>
      </c>
      <c r="M9" s="43" t="s">
        <v>308</v>
      </c>
      <c r="N9" s="52">
        <v>20000</v>
      </c>
      <c r="O9" s="225">
        <f>P9+R9+Q9</f>
        <v>66798</v>
      </c>
      <c r="P9" s="55">
        <v>12748</v>
      </c>
      <c r="Q9" s="55">
        <v>54000</v>
      </c>
      <c r="R9" s="51">
        <v>50</v>
      </c>
      <c r="S9" s="55">
        <f>L9-N9-O9</f>
        <v>163202</v>
      </c>
      <c r="T9" s="28"/>
    </row>
    <row r="10" spans="1:21" ht="49.5" customHeight="1" x14ac:dyDescent="0.2">
      <c r="A10" s="16">
        <v>2</v>
      </c>
      <c r="B10" s="16" t="s">
        <v>32</v>
      </c>
      <c r="C10" s="16">
        <v>3522</v>
      </c>
      <c r="D10" s="16">
        <v>6121</v>
      </c>
      <c r="E10" s="16">
        <v>61</v>
      </c>
      <c r="F10" s="16" t="s">
        <v>302</v>
      </c>
      <c r="G10" s="70">
        <v>60005101329</v>
      </c>
      <c r="H10" s="18" t="s">
        <v>301</v>
      </c>
      <c r="I10" s="60" t="s">
        <v>309</v>
      </c>
      <c r="J10" s="16"/>
      <c r="K10" s="16" t="s">
        <v>54</v>
      </c>
      <c r="L10" s="51">
        <v>23653</v>
      </c>
      <c r="M10" s="41" t="s">
        <v>223</v>
      </c>
      <c r="N10" s="52">
        <v>7494</v>
      </c>
      <c r="O10" s="225">
        <f>P10+R10</f>
        <v>16159</v>
      </c>
      <c r="P10" s="52">
        <v>16127</v>
      </c>
      <c r="Q10" s="52">
        <v>0</v>
      </c>
      <c r="R10" s="51">
        <v>32</v>
      </c>
      <c r="S10" s="51">
        <f>L10-N10-O10</f>
        <v>0</v>
      </c>
      <c r="T10" s="28"/>
    </row>
    <row r="11" spans="1:21" s="36" customFormat="1" ht="20.25" hidden="1" x14ac:dyDescent="0.3">
      <c r="A11" s="79" t="s">
        <v>14</v>
      </c>
      <c r="B11" s="79"/>
      <c r="C11" s="79"/>
      <c r="D11" s="79"/>
      <c r="E11" s="79"/>
      <c r="F11" s="79"/>
      <c r="G11" s="79"/>
      <c r="H11" s="79"/>
      <c r="I11" s="196"/>
      <c r="J11" s="79"/>
      <c r="K11" s="79"/>
      <c r="L11" s="34">
        <f>SUM(L12:L14)</f>
        <v>0</v>
      </c>
      <c r="M11" s="53"/>
      <c r="N11" s="34">
        <f>SUM(N12:N14)</f>
        <v>0</v>
      </c>
      <c r="O11" s="34">
        <f>SUM(O12:O14)</f>
        <v>0</v>
      </c>
      <c r="P11" s="34">
        <f>SUM(P12:P14)</f>
        <v>0</v>
      </c>
      <c r="Q11" s="34"/>
      <c r="R11" s="34">
        <f>SUM(R12:R14)</f>
        <v>0</v>
      </c>
      <c r="S11" s="34">
        <f>SUM(S12:S14)</f>
        <v>0</v>
      </c>
      <c r="T11" s="35"/>
    </row>
    <row r="12" spans="1:21" ht="50.25" hidden="1" customHeight="1" x14ac:dyDescent="0.2">
      <c r="A12" s="16">
        <v>1</v>
      </c>
      <c r="B12" s="16"/>
      <c r="C12" s="16"/>
      <c r="D12" s="16"/>
      <c r="E12" s="16"/>
      <c r="F12" s="16"/>
      <c r="G12" s="17"/>
      <c r="H12" s="40"/>
      <c r="I12" s="29"/>
      <c r="J12" s="16"/>
      <c r="K12" s="16"/>
      <c r="L12" s="51">
        <f>N12+O12+S12</f>
        <v>0</v>
      </c>
      <c r="M12" s="43"/>
      <c r="N12" s="52"/>
      <c r="O12" s="50">
        <f t="shared" ref="O12" si="1">P12+R12</f>
        <v>0</v>
      </c>
      <c r="P12" s="52"/>
      <c r="Q12" s="52"/>
      <c r="R12" s="50"/>
      <c r="S12" s="51"/>
      <c r="T12" s="28"/>
      <c r="U12" s="10" t="s">
        <v>20</v>
      </c>
    </row>
    <row r="13" spans="1:21" s="39" customFormat="1" ht="38.25" hidden="1" x14ac:dyDescent="0.2">
      <c r="A13" s="16">
        <v>2</v>
      </c>
      <c r="B13" s="16"/>
      <c r="C13" s="16"/>
      <c r="D13" s="16"/>
      <c r="E13" s="16"/>
      <c r="F13" s="16"/>
      <c r="G13" s="38"/>
      <c r="H13" s="40"/>
      <c r="I13" s="29"/>
      <c r="J13" s="16"/>
      <c r="K13" s="16"/>
      <c r="L13" s="51">
        <f>N13+O13+S13</f>
        <v>0</v>
      </c>
      <c r="M13" s="43"/>
      <c r="N13" s="52"/>
      <c r="O13" s="50">
        <f t="shared" ref="O13:O14" si="2">P13+R13</f>
        <v>0</v>
      </c>
      <c r="P13" s="52"/>
      <c r="Q13" s="52"/>
      <c r="R13" s="50"/>
      <c r="S13" s="51"/>
      <c r="T13" s="37" t="s">
        <v>26</v>
      </c>
      <c r="U13" s="39" t="s">
        <v>21</v>
      </c>
    </row>
    <row r="14" spans="1:21" s="39" customFormat="1" ht="15.75" hidden="1" x14ac:dyDescent="0.2">
      <c r="A14" s="16">
        <v>3</v>
      </c>
      <c r="B14" s="16"/>
      <c r="C14" s="16"/>
      <c r="D14" s="16"/>
      <c r="E14" s="16"/>
      <c r="F14" s="16"/>
      <c r="G14" s="38"/>
      <c r="H14" s="40"/>
      <c r="I14" s="29"/>
      <c r="J14" s="16"/>
      <c r="K14" s="16"/>
      <c r="L14" s="51">
        <f>N14+O14+S14</f>
        <v>0</v>
      </c>
      <c r="M14" s="43"/>
      <c r="N14" s="52"/>
      <c r="O14" s="50">
        <f t="shared" si="2"/>
        <v>0</v>
      </c>
      <c r="P14" s="52">
        <v>0</v>
      </c>
      <c r="Q14" s="52"/>
      <c r="R14" s="50"/>
      <c r="S14" s="51"/>
      <c r="T14" s="37"/>
    </row>
    <row r="15" spans="1:21" ht="35.25" customHeight="1" x14ac:dyDescent="0.2">
      <c r="A15" s="276" t="s">
        <v>544</v>
      </c>
      <c r="B15" s="277"/>
      <c r="C15" s="277"/>
      <c r="D15" s="277"/>
      <c r="E15" s="277"/>
      <c r="F15" s="277"/>
      <c r="G15" s="277"/>
      <c r="H15" s="277"/>
      <c r="I15" s="278"/>
      <c r="J15" s="197"/>
      <c r="K15" s="197"/>
      <c r="L15" s="31">
        <f>+L11+L8</f>
        <v>273653</v>
      </c>
      <c r="M15" s="54"/>
      <c r="N15" s="31">
        <f t="shared" ref="N15:S15" si="3">+N11+N8</f>
        <v>27494</v>
      </c>
      <c r="O15" s="31">
        <f t="shared" si="3"/>
        <v>82957</v>
      </c>
      <c r="P15" s="31">
        <f t="shared" si="3"/>
        <v>28875</v>
      </c>
      <c r="Q15" s="31">
        <f t="shared" si="3"/>
        <v>54000</v>
      </c>
      <c r="R15" s="31">
        <f t="shared" si="3"/>
        <v>82</v>
      </c>
      <c r="S15" s="31">
        <f t="shared" si="3"/>
        <v>163202</v>
      </c>
      <c r="T15" s="27"/>
    </row>
    <row r="16" spans="1:21" s="6" customFormat="1" x14ac:dyDescent="0.2">
      <c r="A16" s="5"/>
      <c r="B16" s="5"/>
      <c r="C16" s="5"/>
      <c r="D16" s="5"/>
      <c r="E16" s="5"/>
      <c r="F16" s="5"/>
      <c r="G16" s="5"/>
      <c r="H16" s="22"/>
      <c r="I16" s="5"/>
      <c r="J16" s="23"/>
      <c r="K16" s="19"/>
      <c r="L16" s="20"/>
      <c r="M16" s="58"/>
      <c r="N16" s="21"/>
      <c r="T16" s="15"/>
      <c r="U16" s="10"/>
    </row>
    <row r="17" spans="1:21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24"/>
      <c r="K17" s="25"/>
      <c r="L17" s="26"/>
      <c r="M17" s="59"/>
      <c r="T17" s="15"/>
      <c r="U17" s="10"/>
    </row>
    <row r="18" spans="1:21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24"/>
      <c r="K18" s="25"/>
      <c r="L18" s="26"/>
      <c r="M18" s="59"/>
      <c r="T18" s="15"/>
      <c r="U18" s="10"/>
    </row>
    <row r="19" spans="1:21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0"/>
      <c r="K19" s="25"/>
      <c r="L19" s="26"/>
      <c r="M19" s="59"/>
      <c r="T19" s="15"/>
      <c r="U19" s="10"/>
    </row>
    <row r="20" spans="1:21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0"/>
      <c r="K20" s="25"/>
      <c r="L20" s="26"/>
      <c r="M20" s="59"/>
      <c r="T20" s="15"/>
      <c r="U20" s="10"/>
    </row>
    <row r="21" spans="1:21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0"/>
      <c r="K21" s="25"/>
      <c r="L21" s="26"/>
      <c r="M21" s="59"/>
      <c r="T21" s="15"/>
      <c r="U21" s="10"/>
    </row>
    <row r="22" spans="1:21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0"/>
      <c r="K22" s="25"/>
      <c r="L22" s="26"/>
      <c r="M22" s="59"/>
      <c r="T22" s="15"/>
      <c r="U22" s="10"/>
    </row>
    <row r="23" spans="1:21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0"/>
      <c r="K23" s="25"/>
      <c r="L23" s="26"/>
      <c r="M23" s="59"/>
      <c r="T23" s="15"/>
      <c r="U23" s="10"/>
    </row>
    <row r="24" spans="1:21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0"/>
      <c r="K24" s="25"/>
      <c r="L24" s="26"/>
      <c r="M24" s="59"/>
      <c r="T24" s="15"/>
      <c r="U24" s="10"/>
    </row>
    <row r="25" spans="1:21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0"/>
      <c r="K25" s="25"/>
      <c r="L25" s="26"/>
      <c r="M25" s="59"/>
      <c r="T25" s="15"/>
      <c r="U25" s="10"/>
    </row>
    <row r="26" spans="1:21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0"/>
      <c r="K26" s="25"/>
      <c r="L26" s="26"/>
      <c r="M26" s="59"/>
      <c r="T26" s="15"/>
      <c r="U26" s="10"/>
    </row>
    <row r="27" spans="1:21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0"/>
      <c r="K27" s="25"/>
      <c r="L27" s="26"/>
      <c r="M27" s="59"/>
      <c r="T27" s="15"/>
      <c r="U27" s="10"/>
    </row>
    <row r="28" spans="1:21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0"/>
      <c r="K28" s="25"/>
      <c r="L28" s="26"/>
      <c r="M28" s="59"/>
      <c r="T28" s="15"/>
      <c r="U28" s="10"/>
    </row>
    <row r="29" spans="1:21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0"/>
      <c r="K29" s="25"/>
      <c r="L29" s="26"/>
      <c r="M29" s="59"/>
      <c r="T29" s="15"/>
      <c r="U29" s="10"/>
    </row>
    <row r="30" spans="1:21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0"/>
      <c r="K30" s="25"/>
      <c r="L30" s="26"/>
      <c r="M30" s="59"/>
      <c r="T30" s="15"/>
      <c r="U30" s="10"/>
    </row>
    <row r="31" spans="1:21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5"/>
      <c r="L31" s="26"/>
      <c r="M31" s="59"/>
      <c r="T31" s="15"/>
      <c r="U31" s="10"/>
    </row>
    <row r="32" spans="1:21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25"/>
      <c r="L32" s="26"/>
      <c r="M32" s="59"/>
      <c r="T32" s="15"/>
      <c r="U32" s="10"/>
    </row>
    <row r="33" spans="1:21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5"/>
      <c r="L33" s="26"/>
      <c r="M33" s="59"/>
      <c r="T33" s="15"/>
      <c r="U33" s="10"/>
    </row>
    <row r="34" spans="1:21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25"/>
      <c r="L34" s="26"/>
      <c r="M34" s="59"/>
      <c r="T34" s="15"/>
      <c r="U34" s="10"/>
    </row>
    <row r="35" spans="1:21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25"/>
      <c r="L35" s="26"/>
      <c r="M35" s="59"/>
      <c r="T35" s="15"/>
      <c r="U35" s="10"/>
    </row>
    <row r="36" spans="1:21" s="6" customForma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5"/>
      <c r="L36" s="26"/>
      <c r="M36" s="59"/>
      <c r="T36" s="15"/>
      <c r="U36" s="10"/>
    </row>
    <row r="37" spans="1:21" s="6" customForma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5"/>
      <c r="L37" s="26"/>
      <c r="M37" s="59"/>
      <c r="T37" s="15"/>
      <c r="U37" s="10"/>
    </row>
  </sheetData>
  <sortState ref="G8:V24">
    <sortCondition ref="G8"/>
  </sortState>
  <mergeCells count="19">
    <mergeCell ref="T6:T7"/>
    <mergeCell ref="K6:K7"/>
    <mergeCell ref="L6:L7"/>
    <mergeCell ref="M6:M7"/>
    <mergeCell ref="N6:N7"/>
    <mergeCell ref="O6:R6"/>
    <mergeCell ref="S6:S7"/>
    <mergeCell ref="A15:I15"/>
    <mergeCell ref="A5:S5"/>
    <mergeCell ref="E6:E7"/>
    <mergeCell ref="A6:A7"/>
    <mergeCell ref="B6:B7"/>
    <mergeCell ref="G6:G7"/>
    <mergeCell ref="C6:C7"/>
    <mergeCell ref="D6:D7"/>
    <mergeCell ref="F6:F7"/>
    <mergeCell ref="H6:H7"/>
    <mergeCell ref="I6:I7"/>
    <mergeCell ref="J6:J7"/>
  </mergeCells>
  <hyperlinks>
    <hyperlink ref="G10" r:id="rId1" display="..\AKCE - SEZNAM AKCÍ DLE ORG\Akce 2017\Zdravotnictví\60005101328.xlsx"/>
  </hyperlinks>
  <pageMargins left="0.70866141732283472" right="0.70866141732283472" top="0.78740157480314965" bottom="0.78740157480314965" header="0.31496062992125984" footer="0.31496062992125984"/>
  <pageSetup paperSize="9" scale="46" firstPageNumber="107" fitToHeight="0" orientation="landscape" useFirstPageNumber="1" r:id="rId2"/>
  <headerFooter>
    <oddFooter>&amp;L&amp;"Arial,Kurzíva"Zastupitelstvo Olomouckého kraje 16-12-2019
7. - Rozpočet Olomouckého kraje na rok 2020 - návrh rozpočtu
Příloha č. 5a) Financování rozpracovaných investičních akcí hrazených z rozpočtu v roce 2020&amp;R&amp;"Arial,Kurzíva"Strana &amp;P (Celkem 140)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22</vt:i4>
      </vt:variant>
    </vt:vector>
  </HeadingPairs>
  <TitlesOfParts>
    <vt:vector size="34" baseType="lpstr">
      <vt:lpstr>Souhrn</vt:lpstr>
      <vt:lpstr>školství - ORJ 17</vt:lpstr>
      <vt:lpstr>sociální - ORJ 17</vt:lpstr>
      <vt:lpstr>doprava - ORJ 17</vt:lpstr>
      <vt:lpstr>SSOK - ORJ 12 </vt:lpstr>
      <vt:lpstr>kultura - ORJ 17</vt:lpstr>
      <vt:lpstr>kultura - ORJ 19</vt:lpstr>
      <vt:lpstr>zdravotnictí - ORJ 17</vt:lpstr>
      <vt:lpstr>zdravotnictví - SMN - ORJ 17 </vt:lpstr>
      <vt:lpstr>zdravotnictví - ORJ 19</vt:lpstr>
      <vt:lpstr>krizov. řízení - ORJ 17</vt:lpstr>
      <vt:lpstr>OIT - ORJ 06 </vt:lpstr>
      <vt:lpstr>'doprava - ORJ 17'!Názvy_tisku</vt:lpstr>
      <vt:lpstr>'krizov. řízení - ORJ 17'!Názvy_tisku</vt:lpstr>
      <vt:lpstr>'kultura - ORJ 17'!Názvy_tisku</vt:lpstr>
      <vt:lpstr>'kultura - ORJ 19'!Názvy_tisku</vt:lpstr>
      <vt:lpstr>'OIT - ORJ 06 '!Názvy_tisku</vt:lpstr>
      <vt:lpstr>'sociální - ORJ 17'!Názvy_tisku</vt:lpstr>
      <vt:lpstr>'SSOK - ORJ 12 '!Názvy_tisku</vt:lpstr>
      <vt:lpstr>'školství - ORJ 17'!Názvy_tisku</vt:lpstr>
      <vt:lpstr>'zdravotnictí - ORJ 17'!Názvy_tisku</vt:lpstr>
      <vt:lpstr>'zdravotnictví - ORJ 19'!Názvy_tisku</vt:lpstr>
      <vt:lpstr>'zdravotnictví - SMN - ORJ 17 '!Názvy_tisku</vt:lpstr>
      <vt:lpstr>'doprava - ORJ 17'!Oblast_tisku</vt:lpstr>
      <vt:lpstr>'krizov. řízení - ORJ 17'!Oblast_tisku</vt:lpstr>
      <vt:lpstr>'kultura - ORJ 17'!Oblast_tisku</vt:lpstr>
      <vt:lpstr>'OIT - ORJ 06 '!Oblast_tisku</vt:lpstr>
      <vt:lpstr>'sociální - ORJ 17'!Oblast_tisku</vt:lpstr>
      <vt:lpstr>Souhrn!Oblast_tisku</vt:lpstr>
      <vt:lpstr>'SSOK - ORJ 12 '!Oblast_tisku</vt:lpstr>
      <vt:lpstr>'školství - ORJ 17'!Oblast_tisku</vt:lpstr>
      <vt:lpstr>'zdravotnictí - ORJ 17'!Oblast_tisku</vt:lpstr>
      <vt:lpstr>'zdravotnictví - ORJ 19'!Oblast_tisku</vt:lpstr>
      <vt:lpstr>'zdravotnictví - SMN - ORJ 17 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Balabuch Petr</cp:lastModifiedBy>
  <cp:lastPrinted>2019-11-20T07:16:40Z</cp:lastPrinted>
  <dcterms:created xsi:type="dcterms:W3CDTF">2016-08-02T13:34:52Z</dcterms:created>
  <dcterms:modified xsi:type="dcterms:W3CDTF">2019-11-25T13:28:13Z</dcterms:modified>
</cp:coreProperties>
</file>