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1\ZOK 14.2.2022\"/>
    </mc:Choice>
  </mc:AlternateContent>
  <bookViews>
    <workbookView xWindow="0" yWindow="0" windowWidth="25200" windowHeight="11850"/>
  </bookViews>
  <sheets>
    <sheet name="přebytek - ORJ 17, 50 , 52 " sheetId="2" r:id="rId1"/>
  </sheets>
  <definedNames>
    <definedName name="_xlnm.Print_Area" localSheetId="0">'přebytek - ORJ 17, 50 , 52 '!$A$1:$H$72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25" i="2" l="1"/>
  <c r="F14" i="2" l="1"/>
  <c r="F26" i="2" l="1"/>
  <c r="F48" i="2" l="1"/>
  <c r="K46" i="2"/>
  <c r="K47" i="2"/>
  <c r="I7" i="2" l="1"/>
  <c r="K7" i="2" l="1"/>
  <c r="K4" i="2"/>
  <c r="K6" i="2"/>
  <c r="K12" i="2" l="1"/>
  <c r="K11" i="2"/>
  <c r="K10" i="2" l="1"/>
  <c r="K9" i="2"/>
  <c r="K5" i="2"/>
  <c r="F41" i="2" l="1"/>
  <c r="F72" i="2" l="1"/>
  <c r="F67" i="2" l="1"/>
  <c r="F62" i="2" l="1"/>
  <c r="F55" i="2"/>
  <c r="F31" i="2"/>
  <c r="F69" i="2" l="1"/>
  <c r="F70" i="2" s="1"/>
</calcChain>
</file>

<file path=xl/sharedStrings.xml><?xml version="1.0" encoding="utf-8"?>
<sst xmlns="http://schemas.openxmlformats.org/spreadsheetml/2006/main" count="140" uniqueCount="79">
  <si>
    <t>oblast školství</t>
  </si>
  <si>
    <t>oblast sociální</t>
  </si>
  <si>
    <t>oblast dopravy</t>
  </si>
  <si>
    <t>oblast kultury</t>
  </si>
  <si>
    <t>oblast zdravotnictví</t>
  </si>
  <si>
    <t>ORJ</t>
  </si>
  <si>
    <t>§</t>
  </si>
  <si>
    <t xml:space="preserve">pol. </t>
  </si>
  <si>
    <t>UZ</t>
  </si>
  <si>
    <t>ORG</t>
  </si>
  <si>
    <t>částka</t>
  </si>
  <si>
    <t>zdůvodnění</t>
  </si>
  <si>
    <t xml:space="preserve">název akce </t>
  </si>
  <si>
    <t>Celkem</t>
  </si>
  <si>
    <t>oblast zdravotnictví - SMN</t>
  </si>
  <si>
    <t>II/444 Šternberk - průtah</t>
  </si>
  <si>
    <t xml:space="preserve"> </t>
  </si>
  <si>
    <t>Vincentinum Šternberk, příspěvková organizace – rekonstrukce budovy ve Vikýřovicích</t>
  </si>
  <si>
    <t>z toho rozpočet Olomouckého kraje</t>
  </si>
  <si>
    <t>z toho nájemné SMN a.s.</t>
  </si>
  <si>
    <t>oblast provozní rozpočet odboru investic</t>
  </si>
  <si>
    <t>Přeshraniční dostupnost Hanušovice – Stronie Ślaskie (II/446 Hanušovice-Nová Seninka)</t>
  </si>
  <si>
    <t>II/449 MÚK Unčovice - Litovel, úsek B</t>
  </si>
  <si>
    <t>PPP a SPC Olomouckého kraje - zvýšení kvality služeb a kapacity centra - SPC Prostějov</t>
  </si>
  <si>
    <t>Základní škola a Mateřská škola logopedická Olomouc -  Koridor školy a átrium</t>
  </si>
  <si>
    <t>Vlastivědné muzeum Jesenicka - Rekonstrukce Vodní tvrze</t>
  </si>
  <si>
    <t>Střední škola technická a zemědělská Mohelnice - Výstavba nových dílen</t>
  </si>
  <si>
    <t>PPP a SPC Olomouckého kraje - zvýšení kvality služeb a kapacity centra - SPC Jeseník</t>
  </si>
  <si>
    <t>Střední škola gastronomie a farmářství Jeseník - Rekonstrukce kotelny</t>
  </si>
  <si>
    <t>z toho rozpočet úvěrové prostředky na předfinancování</t>
  </si>
  <si>
    <t>PPP a SPC Olomouckého kraje - zvýšení kvality služeb a kapacity centra - SPC Šumperk</t>
  </si>
  <si>
    <t>PPP a SPC Olomouckého kraje - zvýšení kvality služeb a kapacity centra - SPC Přerov</t>
  </si>
  <si>
    <t>PPP a SPC Olomouckého kraje - zvýšení kvality služeb a kapacity centra - SPC Mohelnice</t>
  </si>
  <si>
    <t>Domov pro seniory Červenka - Nový pavilon</t>
  </si>
  <si>
    <t xml:space="preserve">Transformace příspěvkové organizace Nové Zámky – poskytovatel sociálních služeb - IV.etapa  - novostavba RD Zábřeh, ul. Havlíčkova </t>
  </si>
  <si>
    <t>ZZS OK - Výstavba nových výjezdových základen - Uničov</t>
  </si>
  <si>
    <t>Dětský domov a Školní jídelna, Plumlov, Balkán 333 -  Střecha DD</t>
  </si>
  <si>
    <t>Muzeum a galerie v Prostějově - Přístavba depozitáře</t>
  </si>
  <si>
    <t>Střední škola řezbářská, Tovačov, Nádražní 146 - Centrum odborné přípravy pro obory řezbářství</t>
  </si>
  <si>
    <t>SMN a.s. - o.z. Nemocnice Šternberk - Magnetická rezonance - a) zateplení</t>
  </si>
  <si>
    <t>II/366 Prostějov - přeložka silnice</t>
  </si>
  <si>
    <t xml:space="preserve">Bezbariérové úpravy školských zařízení v Olomouckém kraji - Obchodní akademie Olomouc </t>
  </si>
  <si>
    <t>Střední škola technická a obchodní, Olomouc, Kosinova 4 - Centrum odborné přípravy technických oborů (COPTO)</t>
  </si>
  <si>
    <t>Střední škola řemesel, Šumperk - dílny</t>
  </si>
  <si>
    <t xml:space="preserve">Vincentinum - poskytovatel sociálních služeb Šternberk - Pracovní dílny pro klienty </t>
  </si>
  <si>
    <t>Pro podání projektu do připravovaných výzev je nutné dopracovat projektovou dokumentaci dle platných požadavků výzvy včetně energetického průkazu.</t>
  </si>
  <si>
    <t>II/444 kř. R35 Mohelnice - Úsov</t>
  </si>
  <si>
    <t>Domov na Zámečku Rokytnice - Přístavba výtahu</t>
  </si>
  <si>
    <t>Finanční prostředky budou použity na aktualizaci rozpočtů, případně jiných dokumentů v případě vyhlášení výzvy v oblasti školství.</t>
  </si>
  <si>
    <t>Finanční prostředky budou použity na opravu poškozených obrubníků, které mají být předány do majektu Města Šternberka.</t>
  </si>
  <si>
    <t>Finanční prostředky budou použity na úhradu podílu Olomouckého kraje na faktuře za objednávku 2021/01205/OI/OBJ na PC vybavení, která přišla až v roce 2022</t>
  </si>
  <si>
    <t>Z důvodu čekání na vyjádření statika a památkářů byly v prosinci 2021 posunuty termíny plnění u smlouvy na architektonickou studii do 28.2.2022</t>
  </si>
  <si>
    <t>Z důvodu vydání stavebního povolení až v prosinci 2021 se termíny odevzdání projektové dokumentace přesunují do roku 2022, dále bude nutné objednat úpravu projektové dokumentace v souvislosti s žádostí o dotaci.</t>
  </si>
  <si>
    <t>II/457 Travná - Javorník</t>
  </si>
  <si>
    <t>Finanční prostředky budou použity na dofinancování akce, která bude končit v roce 2022 .</t>
  </si>
  <si>
    <t>Finanční prostředky na Smlouvu o dílo a smlouvu příkazní, která byla uzavřena v lednu 2022 z důvodu úpravy projektové dokumentace za účelem podání žádosti o dotaci z IROP.</t>
  </si>
  <si>
    <t xml:space="preserve">Vzhledem k neschváleným Technicko-materiálním standartům (MPSV) bylo dokončení projektové dokumentace v prosinci 2021 prodlouženo do roku 2022. V souvislosti s nově předpokládanými standardy bude nutno projektovou dokumentaci ve stupni pro stavební povolení upravit, což vyvolá další náklady.  </t>
  </si>
  <si>
    <t>Finanční prostředky budou použity na doplacení pozastávky zhotoviteli, autorského dozoru a technického dozoru stavby.</t>
  </si>
  <si>
    <t>Finanční prostředky budou použity na úpravu autobusového zálivu dle požadavku KIDSOK..</t>
  </si>
  <si>
    <t>Finanční prostředky buodu použity na úhradu pozastávky zhotoviteli na investiční akci, která byla ukončena listopadu 2021. Kolaudace proběhne v lednu 2022.</t>
  </si>
  <si>
    <t>Jedná se o nevyčerpanou část nájemného SMN a.s. z roku 2021, tyto finanční prostředky budou použity na financování v roce 2022.</t>
  </si>
  <si>
    <t>Jedná se o podíl Olomouckého kraje ve výši 10% na úhradu pozastávky ve výši 123 157,41 Kč, realizace byla ukončena v roce 2021.</t>
  </si>
  <si>
    <t>Jedná se o podíl Olomouckého kraje ve výši 10%  na nákup testovací sady ve výši 528 701,00 Kč, který se již nestihl realizovat v roce 2021</t>
  </si>
  <si>
    <t>Jedná se o podíl Olomouckého kraje ve výši 10%, které jsou potřeba na úhradu pozastávky ve výši 376 322,09 Kč, realizace byla ukončena v roce 2021.</t>
  </si>
  <si>
    <t>Jedná se o podíl Olomouckého kraje ve výši 10%  na nákup testovací sady ve výši 450 653,00 Kč, který se již nestihl realizovat v roce 2021</t>
  </si>
  <si>
    <t>Jedná se o podíl Olomouckého kraje ve výši 10% na nákup testovací sady ve výši 793 427,00 Kč, který se již nestihl realizovat v roce 2021</t>
  </si>
  <si>
    <t>Jedná se o podíl Olomouckého kraje ve výši 10%  na nákup testovací sady ve výši 873 403,00 Kč, který se již nestihl realizovat v roce 2021</t>
  </si>
  <si>
    <t>Jedná se o podíl Olomouckého kraje ve výši 10%  na nákup testovací sady ve výši 199 411,00 Kč, který se již nestihl realizovat v roce 2021</t>
  </si>
  <si>
    <t>Jedná se o podíl Olomouckého kraje ve výši 10%  a neuznatelné náklady na financování Smlouvy na nábytek ve výši 392 843,44 Kč, která byla uzavřena v prosinci 2021</t>
  </si>
  <si>
    <t>Z důvodu neuzavření majetkoprávní smlouvy se Statutárním městem Olomouc se termíny odevzdání projektové dokumentace  přesunují do roku 2022</t>
  </si>
  <si>
    <t>Z důvodu ukončení činnosti projektanta elektroinstalace a M+R, který řešil předcházející stupeň PD, byldodatkem č. 3 uzavřeným 8.12.2021 prodloužen termín odevzdání dokumentace ve stupni DPS do 31. 3. 2022.</t>
  </si>
  <si>
    <t xml:space="preserve">Investiční akce byla dokončena v prosinci 2021. Technický dozor bude fakturován až po kolaudaci, která by měla proběhnout v lednu roku 2022. </t>
  </si>
  <si>
    <t>Finanční prostředky budou použity na zahájení investiční akce. Z důvodu sestavení rozpočtu bylo financování této akce zkráceno, bez těchto finančních prostředků nelze akci v roce 2022 zahájit.</t>
  </si>
  <si>
    <t>Smlouva na dodání nábytku byla uzavřena v prosinci 2021 s termínem dodání do 28. 2. 2022</t>
  </si>
  <si>
    <t>Vzhledem k zahájení stavby v listopadu 2021  nebyly roce 2021 vyčerpány plánované finanční prostředky na realizaci, které by v roce 2022 následně chyběly. Jedná se o podíl Olomouckého kraje - neuznatelné náklady.</t>
  </si>
  <si>
    <t>Po vysoutěžení realizace v lednu 2022 chybí finanční prostředky na dofinancování akce.</t>
  </si>
  <si>
    <t>Finanční prostředky budou použity na přípravu projektu, jehož zahájení  přípravy bylo odsouhlaseno v ROK dne 24. 1. 2022 a bude předloženo ke scvhálení v ZOK 14. 2. 2022.</t>
  </si>
  <si>
    <t xml:space="preserve">Jedná se o vratku finančních prostředků na Ministerstvo pro místní rozvoj z důvodu narušení udržitelnosti projektu (požadavek města Mohlenice na vybudování přechodového ostrůvku). Příjem finančních prostředků od města Mohelnice proběhl v prosinci 2021. </t>
  </si>
  <si>
    <t>2. Akce přecházející z roku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</si>
</sst>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2"/>
      <color rgb="FF7030A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" fontId="5" fillId="0" borderId="1" xfId="0" applyNumberFormat="1" applyFont="1" applyFill="1" applyBorder="1"/>
    <xf numFmtId="0" fontId="5" fillId="0" borderId="0" xfId="0" applyFont="1" applyFill="1"/>
    <xf numFmtId="0" fontId="1" fillId="0" borderId="0" xfId="0" applyFont="1" applyFill="1"/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" fontId="0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/>
    </xf>
    <xf numFmtId="4" fontId="5" fillId="0" borderId="0" xfId="0" applyNumberFormat="1" applyFont="1" applyFill="1" applyBorder="1"/>
    <xf numFmtId="0" fontId="6" fillId="0" borderId="0" xfId="0" applyFont="1" applyFill="1"/>
    <xf numFmtId="4" fontId="5" fillId="0" borderId="8" xfId="0" applyNumberFormat="1" applyFont="1" applyFill="1" applyBorder="1"/>
    <xf numFmtId="0" fontId="1" fillId="0" borderId="0" xfId="0" applyFont="1" applyFill="1" applyBorder="1" applyAlignment="1">
      <alignment horizontal="right"/>
    </xf>
    <xf numFmtId="4" fontId="1" fillId="0" borderId="0" xfId="0" applyNumberFormat="1" applyFont="1" applyFill="1" applyBorder="1"/>
    <xf numFmtId="4" fontId="5" fillId="0" borderId="0" xfId="0" applyNumberFormat="1" applyFont="1" applyFill="1"/>
    <xf numFmtId="4" fontId="3" fillId="0" borderId="0" xfId="0" applyNumberFormat="1" applyFont="1" applyFill="1"/>
    <xf numFmtId="4" fontId="9" fillId="0" borderId="0" xfId="0" applyNumberFormat="1" applyFont="1" applyFill="1"/>
    <xf numFmtId="4" fontId="10" fillId="0" borderId="0" xfId="0" applyNumberFormat="1" applyFont="1" applyFill="1" applyAlignment="1">
      <alignment vertical="center"/>
    </xf>
    <xf numFmtId="9" fontId="10" fillId="0" borderId="0" xfId="0" applyNumberFormat="1" applyFont="1" applyFill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4" fontId="0" fillId="0" borderId="10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3" fontId="0" fillId="0" borderId="8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0" fillId="0" borderId="9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view="pageBreakPreview" topLeftCell="A35" zoomScale="106" zoomScaleNormal="100" zoomScaleSheetLayoutView="106" workbookViewId="0">
      <selection activeCell="F22" sqref="F22"/>
    </sheetView>
  </sheetViews>
  <sheetFormatPr defaultColWidth="9.140625" defaultRowHeight="15" x14ac:dyDescent="0.25"/>
  <cols>
    <col min="1" max="1" width="5.28515625" style="2" customWidth="1"/>
    <col min="2" max="2" width="6.28515625" style="2" hidden="1" customWidth="1"/>
    <col min="3" max="3" width="5.85546875" style="2" hidden="1" customWidth="1"/>
    <col min="4" max="4" width="11.85546875" style="2" hidden="1" customWidth="1"/>
    <col min="5" max="5" width="15.28515625" style="2" customWidth="1"/>
    <col min="6" max="6" width="15.5703125" style="2" customWidth="1"/>
    <col min="7" max="7" width="78.28515625" style="2" customWidth="1"/>
    <col min="8" max="8" width="81.5703125" style="2" customWidth="1"/>
    <col min="9" max="9" width="10.28515625" style="2" customWidth="1"/>
    <col min="10" max="10" width="4.85546875" style="2" customWidth="1"/>
    <col min="11" max="11" width="10.7109375" style="2" bestFit="1" customWidth="1"/>
    <col min="12" max="16384" width="9.140625" style="2"/>
  </cols>
  <sheetData>
    <row r="1" spans="1:11" ht="18.75" x14ac:dyDescent="0.3">
      <c r="A1" s="1" t="s">
        <v>78</v>
      </c>
    </row>
    <row r="2" spans="1:11" ht="15.75" x14ac:dyDescent="0.25">
      <c r="A2" s="3" t="s">
        <v>0</v>
      </c>
      <c r="B2" s="4"/>
      <c r="C2" s="4"/>
      <c r="D2" s="4"/>
      <c r="E2" s="4"/>
      <c r="F2" s="4"/>
      <c r="G2" s="4"/>
      <c r="H2" s="4"/>
    </row>
    <row r="3" spans="1:11" s="6" customFormat="1" ht="15.75" x14ac:dyDescent="0.25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12</v>
      </c>
      <c r="H3" s="5" t="s">
        <v>11</v>
      </c>
    </row>
    <row r="4" spans="1:11" s="15" customFormat="1" ht="30.75" customHeight="1" x14ac:dyDescent="0.25">
      <c r="A4" s="11">
        <v>52</v>
      </c>
      <c r="B4" s="11">
        <v>3146</v>
      </c>
      <c r="C4" s="11">
        <v>6121</v>
      </c>
      <c r="D4" s="11">
        <v>107100880</v>
      </c>
      <c r="E4" s="12">
        <v>60001101351</v>
      </c>
      <c r="F4" s="13">
        <v>12315.741000000002</v>
      </c>
      <c r="G4" s="47" t="s">
        <v>27</v>
      </c>
      <c r="H4" s="29" t="s">
        <v>61</v>
      </c>
      <c r="I4" s="26">
        <v>123157.41</v>
      </c>
      <c r="J4" s="27">
        <v>0.1</v>
      </c>
      <c r="K4" s="26">
        <f>I4*J4</f>
        <v>12315.741000000002</v>
      </c>
    </row>
    <row r="5" spans="1:11" s="15" customFormat="1" ht="30" x14ac:dyDescent="0.25">
      <c r="A5" s="11">
        <v>52</v>
      </c>
      <c r="B5" s="11">
        <v>3146</v>
      </c>
      <c r="C5" s="11">
        <v>6121</v>
      </c>
      <c r="D5" s="11">
        <v>107100880</v>
      </c>
      <c r="E5" s="12">
        <v>60001101351</v>
      </c>
      <c r="F5" s="13">
        <v>52870.1</v>
      </c>
      <c r="G5" s="48"/>
      <c r="H5" s="29" t="s">
        <v>62</v>
      </c>
      <c r="I5" s="26">
        <v>528701</v>
      </c>
      <c r="J5" s="27">
        <v>0.1</v>
      </c>
      <c r="K5" s="26">
        <f>I5*J5</f>
        <v>52870.100000000006</v>
      </c>
    </row>
    <row r="6" spans="1:11" s="15" customFormat="1" ht="29.25" customHeight="1" x14ac:dyDescent="0.25">
      <c r="A6" s="11">
        <v>52</v>
      </c>
      <c r="B6" s="11">
        <v>3146</v>
      </c>
      <c r="C6" s="11">
        <v>6121</v>
      </c>
      <c r="D6" s="11">
        <v>107100880</v>
      </c>
      <c r="E6" s="12">
        <v>60001101420</v>
      </c>
      <c r="F6" s="13">
        <v>37632.209000000003</v>
      </c>
      <c r="G6" s="44" t="s">
        <v>23</v>
      </c>
      <c r="H6" s="29" t="s">
        <v>63</v>
      </c>
      <c r="I6" s="26">
        <v>376322.09</v>
      </c>
      <c r="J6" s="27">
        <v>0.1</v>
      </c>
      <c r="K6" s="26">
        <f>I6*J6</f>
        <v>37632.209000000003</v>
      </c>
    </row>
    <row r="7" spans="1:11" s="15" customFormat="1" ht="23.25" customHeight="1" x14ac:dyDescent="0.25">
      <c r="A7" s="11">
        <v>52</v>
      </c>
      <c r="B7" s="11">
        <v>3146</v>
      </c>
      <c r="C7" s="11">
        <v>5137</v>
      </c>
      <c r="D7" s="11">
        <v>107100880</v>
      </c>
      <c r="E7" s="12">
        <v>60001101420</v>
      </c>
      <c r="F7" s="13">
        <v>33374.83</v>
      </c>
      <c r="G7" s="45"/>
      <c r="H7" s="42" t="s">
        <v>68</v>
      </c>
      <c r="I7" s="26">
        <f>392843.44-71505.18</f>
        <v>321338.26</v>
      </c>
      <c r="J7" s="27">
        <v>0.1</v>
      </c>
      <c r="K7" s="26">
        <f>I7*J7</f>
        <v>32133.826000000001</v>
      </c>
    </row>
    <row r="8" spans="1:11" s="15" customFormat="1" ht="18.75" customHeight="1" x14ac:dyDescent="0.25">
      <c r="A8" s="32">
        <v>52</v>
      </c>
      <c r="B8" s="32">
        <v>3146</v>
      </c>
      <c r="C8" s="32">
        <v>5137</v>
      </c>
      <c r="D8" s="32">
        <v>107100884</v>
      </c>
      <c r="E8" s="33">
        <v>60001101420</v>
      </c>
      <c r="F8" s="34">
        <v>59095.19</v>
      </c>
      <c r="G8" s="46"/>
      <c r="H8" s="43"/>
    </row>
    <row r="9" spans="1:11" s="15" customFormat="1" ht="30" x14ac:dyDescent="0.25">
      <c r="A9" s="11">
        <v>52</v>
      </c>
      <c r="B9" s="11">
        <v>3146</v>
      </c>
      <c r="C9" s="11">
        <v>6121</v>
      </c>
      <c r="D9" s="11">
        <v>107100880</v>
      </c>
      <c r="E9" s="12">
        <v>60001101420</v>
      </c>
      <c r="F9" s="13">
        <v>45065.3</v>
      </c>
      <c r="G9" s="28" t="s">
        <v>23</v>
      </c>
      <c r="H9" s="29" t="s">
        <v>64</v>
      </c>
      <c r="I9" s="26">
        <v>450653</v>
      </c>
      <c r="J9" s="27">
        <v>0.1</v>
      </c>
      <c r="K9" s="26">
        <f>I9*J9</f>
        <v>45065.3</v>
      </c>
    </row>
    <row r="10" spans="1:11" s="15" customFormat="1" ht="30" x14ac:dyDescent="0.25">
      <c r="A10" s="11">
        <v>52</v>
      </c>
      <c r="B10" s="11">
        <v>3146</v>
      </c>
      <c r="C10" s="11">
        <v>6121</v>
      </c>
      <c r="D10" s="11">
        <v>107100880</v>
      </c>
      <c r="E10" s="12">
        <v>60001101423</v>
      </c>
      <c r="F10" s="13">
        <v>104342.7</v>
      </c>
      <c r="G10" s="28" t="s">
        <v>30</v>
      </c>
      <c r="H10" s="29" t="s">
        <v>65</v>
      </c>
      <c r="I10" s="26">
        <v>793427</v>
      </c>
      <c r="J10" s="27">
        <v>0.1</v>
      </c>
      <c r="K10" s="26">
        <f>I10*J10</f>
        <v>79342.700000000012</v>
      </c>
    </row>
    <row r="11" spans="1:11" s="15" customFormat="1" ht="30" x14ac:dyDescent="0.25">
      <c r="A11" s="11">
        <v>52</v>
      </c>
      <c r="B11" s="11">
        <v>3146</v>
      </c>
      <c r="C11" s="11">
        <v>6121</v>
      </c>
      <c r="D11" s="11">
        <v>107100880</v>
      </c>
      <c r="E11" s="12">
        <v>60001101422</v>
      </c>
      <c r="F11" s="13">
        <v>87340.3</v>
      </c>
      <c r="G11" s="28" t="s">
        <v>31</v>
      </c>
      <c r="H11" s="29" t="s">
        <v>66</v>
      </c>
      <c r="I11" s="26">
        <v>873403</v>
      </c>
      <c r="J11" s="27">
        <v>0.1</v>
      </c>
      <c r="K11" s="26">
        <f>I11*J11</f>
        <v>87340.3</v>
      </c>
    </row>
    <row r="12" spans="1:11" s="15" customFormat="1" ht="30" x14ac:dyDescent="0.25">
      <c r="A12" s="11">
        <v>52</v>
      </c>
      <c r="B12" s="11">
        <v>3146</v>
      </c>
      <c r="C12" s="11">
        <v>6121</v>
      </c>
      <c r="D12" s="11">
        <v>107100880</v>
      </c>
      <c r="E12" s="12">
        <v>60001101419</v>
      </c>
      <c r="F12" s="13">
        <v>19941.100000000002</v>
      </c>
      <c r="G12" s="28" t="s">
        <v>32</v>
      </c>
      <c r="H12" s="29" t="s">
        <v>67</v>
      </c>
      <c r="I12" s="26">
        <v>199411</v>
      </c>
      <c r="J12" s="27">
        <v>0.1</v>
      </c>
      <c r="K12" s="26">
        <f>I12*J12</f>
        <v>19941.100000000002</v>
      </c>
    </row>
    <row r="13" spans="1:11" s="15" customFormat="1" ht="30" x14ac:dyDescent="0.25">
      <c r="A13" s="11">
        <v>17</v>
      </c>
      <c r="B13" s="11">
        <v>3114</v>
      </c>
      <c r="C13" s="11">
        <v>6121</v>
      </c>
      <c r="D13" s="11">
        <v>10</v>
      </c>
      <c r="E13" s="12">
        <v>60001101362</v>
      </c>
      <c r="F13" s="13">
        <v>403777</v>
      </c>
      <c r="G13" s="14" t="s">
        <v>24</v>
      </c>
      <c r="H13" s="14" t="s">
        <v>69</v>
      </c>
    </row>
    <row r="14" spans="1:11" s="15" customFormat="1" ht="45" x14ac:dyDescent="0.25">
      <c r="A14" s="11">
        <v>17</v>
      </c>
      <c r="B14" s="11">
        <v>3122</v>
      </c>
      <c r="C14" s="11">
        <v>6121</v>
      </c>
      <c r="D14" s="11">
        <v>10</v>
      </c>
      <c r="E14" s="12">
        <v>60001101400</v>
      </c>
      <c r="F14" s="13">
        <f>787274.4+500000</f>
        <v>1287274.3999999999</v>
      </c>
      <c r="G14" s="38" t="s">
        <v>26</v>
      </c>
      <c r="H14" s="14" t="s">
        <v>52</v>
      </c>
    </row>
    <row r="15" spans="1:11" s="15" customFormat="1" ht="45" x14ac:dyDescent="0.25">
      <c r="A15" s="11">
        <v>17</v>
      </c>
      <c r="B15" s="11">
        <v>3127</v>
      </c>
      <c r="C15" s="11">
        <v>6121</v>
      </c>
      <c r="D15" s="11">
        <v>10</v>
      </c>
      <c r="E15" s="12">
        <v>60001101361</v>
      </c>
      <c r="F15" s="13">
        <v>132192.5</v>
      </c>
      <c r="G15" s="16" t="s">
        <v>28</v>
      </c>
      <c r="H15" s="14" t="s">
        <v>70</v>
      </c>
    </row>
    <row r="16" spans="1:11" s="15" customFormat="1" ht="30" x14ac:dyDescent="0.25">
      <c r="A16" s="11">
        <v>17</v>
      </c>
      <c r="B16" s="11">
        <v>3133</v>
      </c>
      <c r="C16" s="11">
        <v>6121</v>
      </c>
      <c r="D16" s="11">
        <v>10</v>
      </c>
      <c r="E16" s="12">
        <v>60001101469</v>
      </c>
      <c r="F16" s="13">
        <v>48382.76</v>
      </c>
      <c r="G16" s="35" t="s">
        <v>36</v>
      </c>
      <c r="H16" s="39" t="s">
        <v>71</v>
      </c>
    </row>
    <row r="17" spans="1:11" s="15" customFormat="1" ht="30" x14ac:dyDescent="0.25">
      <c r="A17" s="11">
        <v>17</v>
      </c>
      <c r="B17" s="11">
        <v>3122</v>
      </c>
      <c r="C17" s="11">
        <v>6121</v>
      </c>
      <c r="D17" s="11">
        <v>10</v>
      </c>
      <c r="E17" s="12">
        <v>60001101147</v>
      </c>
      <c r="F17" s="13">
        <v>600000</v>
      </c>
      <c r="G17" s="14" t="s">
        <v>38</v>
      </c>
      <c r="H17" s="39" t="s">
        <v>55</v>
      </c>
    </row>
    <row r="18" spans="1:11" s="15" customFormat="1" ht="45" x14ac:dyDescent="0.25">
      <c r="A18" s="11">
        <v>17</v>
      </c>
      <c r="B18" s="11">
        <v>3122</v>
      </c>
      <c r="C18" s="11">
        <v>6121</v>
      </c>
      <c r="D18" s="11">
        <v>10</v>
      </c>
      <c r="E18" s="12">
        <v>60001101142</v>
      </c>
      <c r="F18" s="13">
        <v>5000000</v>
      </c>
      <c r="G18" s="14" t="s">
        <v>41</v>
      </c>
      <c r="H18" s="39" t="s">
        <v>72</v>
      </c>
    </row>
    <row r="19" spans="1:11" s="15" customFormat="1" ht="30" x14ac:dyDescent="0.25">
      <c r="A19" s="11">
        <v>17</v>
      </c>
      <c r="B19" s="11">
        <v>3122</v>
      </c>
      <c r="C19" s="11">
        <v>6121</v>
      </c>
      <c r="D19" s="11">
        <v>10</v>
      </c>
      <c r="E19" s="12">
        <v>60001101164</v>
      </c>
      <c r="F19" s="13">
        <v>50000</v>
      </c>
      <c r="G19" s="14" t="s">
        <v>42</v>
      </c>
      <c r="H19" s="14" t="s">
        <v>48</v>
      </c>
    </row>
    <row r="20" spans="1:11" s="9" customFormat="1" ht="30" x14ac:dyDescent="0.25">
      <c r="A20" s="11">
        <v>17</v>
      </c>
      <c r="B20" s="11">
        <v>3122</v>
      </c>
      <c r="C20" s="11">
        <v>6121</v>
      </c>
      <c r="D20" s="11">
        <v>10</v>
      </c>
      <c r="E20" s="12">
        <v>60001101284</v>
      </c>
      <c r="F20" s="13">
        <v>50000</v>
      </c>
      <c r="G20" s="16" t="s">
        <v>43</v>
      </c>
      <c r="H20" s="14" t="s">
        <v>48</v>
      </c>
      <c r="I20" s="15"/>
      <c r="J20" s="15"/>
      <c r="K20" s="15"/>
    </row>
    <row r="21" spans="1:11" s="6" customFormat="1" ht="15.75" x14ac:dyDescent="0.25">
      <c r="A21" s="53" t="s">
        <v>13</v>
      </c>
      <c r="B21" s="53"/>
      <c r="C21" s="53"/>
      <c r="D21" s="53"/>
      <c r="E21" s="53"/>
      <c r="F21" s="7">
        <f>SUM(F4:F20)</f>
        <v>8023604.1299999999</v>
      </c>
      <c r="G21" s="8"/>
      <c r="H21" s="8"/>
      <c r="I21" s="9"/>
      <c r="J21" s="9"/>
      <c r="K21" s="9"/>
    </row>
    <row r="22" spans="1:11" s="10" customFormat="1" ht="15.75" x14ac:dyDescent="0.25">
      <c r="A22" s="17"/>
      <c r="B22" s="17"/>
      <c r="C22" s="17"/>
      <c r="D22" s="17"/>
      <c r="E22" s="17"/>
      <c r="F22" s="18"/>
      <c r="G22" s="8"/>
      <c r="H22" s="8"/>
      <c r="I22" s="9"/>
      <c r="J22" s="9"/>
      <c r="K22" s="9"/>
    </row>
    <row r="23" spans="1:11" s="10" customFormat="1" ht="15.75" x14ac:dyDescent="0.25">
      <c r="A23" s="19" t="s">
        <v>1</v>
      </c>
      <c r="B23" s="4"/>
      <c r="C23" s="4"/>
      <c r="D23" s="4"/>
      <c r="E23" s="4"/>
      <c r="F23" s="4"/>
      <c r="G23" s="4"/>
      <c r="H23" s="4"/>
      <c r="I23" s="2"/>
      <c r="J23" s="2"/>
      <c r="K23" s="2"/>
    </row>
    <row r="24" spans="1:11" s="10" customFormat="1" ht="15.75" x14ac:dyDescent="0.25">
      <c r="A24" s="5" t="s">
        <v>5</v>
      </c>
      <c r="B24" s="5" t="s">
        <v>6</v>
      </c>
      <c r="C24" s="5" t="s">
        <v>7</v>
      </c>
      <c r="D24" s="5" t="s">
        <v>8</v>
      </c>
      <c r="E24" s="5" t="s">
        <v>9</v>
      </c>
      <c r="F24" s="5" t="s">
        <v>10</v>
      </c>
      <c r="G24" s="5" t="s">
        <v>12</v>
      </c>
      <c r="H24" s="5" t="s">
        <v>11</v>
      </c>
      <c r="I24" s="6"/>
      <c r="J24" s="6"/>
      <c r="K24" s="6"/>
    </row>
    <row r="25" spans="1:11" s="10" customFormat="1" ht="60" x14ac:dyDescent="0.25">
      <c r="A25" s="11">
        <v>17</v>
      </c>
      <c r="B25" s="11">
        <v>4357</v>
      </c>
      <c r="C25" s="11">
        <v>6121</v>
      </c>
      <c r="D25" s="11">
        <v>11</v>
      </c>
      <c r="E25" s="12">
        <v>60002101192</v>
      </c>
      <c r="F25" s="13">
        <f>1089000+500000</f>
        <v>1589000</v>
      </c>
      <c r="G25" s="16" t="s">
        <v>33</v>
      </c>
      <c r="H25" s="14" t="s">
        <v>56</v>
      </c>
    </row>
    <row r="26" spans="1:11" s="10" customFormat="1" ht="30" x14ac:dyDescent="0.25">
      <c r="A26" s="11">
        <v>52</v>
      </c>
      <c r="B26" s="11">
        <v>4357</v>
      </c>
      <c r="C26" s="11">
        <v>6121</v>
      </c>
      <c r="D26" s="11">
        <v>107100884</v>
      </c>
      <c r="E26" s="12">
        <v>60002101137</v>
      </c>
      <c r="F26" s="13">
        <f>SUM(12400.98+14520+11737)</f>
        <v>38657.979999999996</v>
      </c>
      <c r="G26" s="16" t="s">
        <v>17</v>
      </c>
      <c r="H26" s="14" t="s">
        <v>57</v>
      </c>
    </row>
    <row r="27" spans="1:11" s="10" customFormat="1" ht="30" x14ac:dyDescent="0.25">
      <c r="A27" s="11">
        <v>52</v>
      </c>
      <c r="B27" s="11">
        <v>4357</v>
      </c>
      <c r="C27" s="11">
        <v>5137</v>
      </c>
      <c r="D27" s="11">
        <v>107100884</v>
      </c>
      <c r="E27" s="12">
        <v>60002101137</v>
      </c>
      <c r="F27" s="13">
        <v>1070391.3999999999</v>
      </c>
      <c r="G27" s="16" t="s">
        <v>17</v>
      </c>
      <c r="H27" s="14" t="s">
        <v>73</v>
      </c>
    </row>
    <row r="28" spans="1:11" s="10" customFormat="1" ht="45" x14ac:dyDescent="0.25">
      <c r="A28" s="11">
        <v>52</v>
      </c>
      <c r="B28" s="11">
        <v>4357</v>
      </c>
      <c r="C28" s="11">
        <v>6121</v>
      </c>
      <c r="D28" s="11">
        <v>107100884</v>
      </c>
      <c r="E28" s="12">
        <v>60002101181</v>
      </c>
      <c r="F28" s="13">
        <v>1500000</v>
      </c>
      <c r="G28" s="31" t="s">
        <v>34</v>
      </c>
      <c r="H28" s="30" t="s">
        <v>74</v>
      </c>
    </row>
    <row r="29" spans="1:11" s="10" customFormat="1" ht="30" x14ac:dyDescent="0.25">
      <c r="A29" s="11">
        <v>17</v>
      </c>
      <c r="B29" s="11">
        <v>4357</v>
      </c>
      <c r="C29" s="11">
        <v>6121</v>
      </c>
      <c r="D29" s="11">
        <v>11</v>
      </c>
      <c r="E29" s="12">
        <v>60002100525</v>
      </c>
      <c r="F29" s="13">
        <v>400000</v>
      </c>
      <c r="G29" s="16" t="s">
        <v>44</v>
      </c>
      <c r="H29" s="14" t="s">
        <v>45</v>
      </c>
    </row>
    <row r="30" spans="1:11" s="9" customFormat="1" ht="26.25" customHeight="1" x14ac:dyDescent="0.25">
      <c r="A30" s="11">
        <v>52</v>
      </c>
      <c r="B30" s="11">
        <v>4357</v>
      </c>
      <c r="C30" s="11">
        <v>6121</v>
      </c>
      <c r="D30" s="11">
        <v>880</v>
      </c>
      <c r="E30" s="12">
        <v>60002101201</v>
      </c>
      <c r="F30" s="13">
        <v>300000</v>
      </c>
      <c r="G30" s="16" t="s">
        <v>47</v>
      </c>
      <c r="H30" s="14" t="s">
        <v>75</v>
      </c>
      <c r="I30" s="10"/>
      <c r="J30" s="10"/>
      <c r="K30" s="10"/>
    </row>
    <row r="31" spans="1:11" s="6" customFormat="1" ht="15.75" x14ac:dyDescent="0.25">
      <c r="A31" s="50" t="s">
        <v>13</v>
      </c>
      <c r="B31" s="51"/>
      <c r="C31" s="51"/>
      <c r="D31" s="51"/>
      <c r="E31" s="52"/>
      <c r="F31" s="7">
        <f>SUM(F25:F30)</f>
        <v>4898049.38</v>
      </c>
      <c r="G31" s="8"/>
      <c r="H31" s="8"/>
      <c r="I31" s="9"/>
      <c r="J31" s="9"/>
      <c r="K31" s="9"/>
    </row>
    <row r="32" spans="1:11" s="15" customFormat="1" ht="15.75" x14ac:dyDescent="0.25">
      <c r="A32" s="17"/>
      <c r="B32" s="17"/>
      <c r="C32" s="17"/>
      <c r="D32" s="17"/>
      <c r="E32" s="17"/>
      <c r="F32" s="18"/>
      <c r="G32" s="8"/>
      <c r="H32" s="8"/>
      <c r="I32" s="9"/>
      <c r="J32" s="9"/>
      <c r="K32" s="9"/>
    </row>
    <row r="33" spans="1:11" s="15" customFormat="1" ht="15.75" x14ac:dyDescent="0.25">
      <c r="A33" s="3" t="s">
        <v>2</v>
      </c>
      <c r="B33" s="4"/>
      <c r="C33" s="4"/>
      <c r="D33" s="4"/>
      <c r="E33" s="4"/>
      <c r="F33" s="4"/>
      <c r="G33" s="4"/>
      <c r="H33" s="4"/>
      <c r="I33" s="2"/>
      <c r="J33" s="2"/>
      <c r="K33" s="2"/>
    </row>
    <row r="34" spans="1:11" s="15" customFormat="1" ht="15.75" x14ac:dyDescent="0.25">
      <c r="A34" s="5" t="s">
        <v>5</v>
      </c>
      <c r="B34" s="5" t="s">
        <v>6</v>
      </c>
      <c r="C34" s="5" t="s">
        <v>7</v>
      </c>
      <c r="D34" s="5" t="s">
        <v>8</v>
      </c>
      <c r="E34" s="5" t="s">
        <v>9</v>
      </c>
      <c r="F34" s="5" t="s">
        <v>10</v>
      </c>
      <c r="G34" s="5" t="s">
        <v>12</v>
      </c>
      <c r="H34" s="5" t="s">
        <v>11</v>
      </c>
      <c r="I34" s="6"/>
      <c r="J34" s="6"/>
      <c r="K34" s="6"/>
    </row>
    <row r="35" spans="1:11" s="15" customFormat="1" ht="30" x14ac:dyDescent="0.25">
      <c r="A35" s="11">
        <v>17</v>
      </c>
      <c r="B35" s="11">
        <v>2212</v>
      </c>
      <c r="C35" s="11">
        <v>5171</v>
      </c>
      <c r="D35" s="32">
        <v>12</v>
      </c>
      <c r="E35" s="36">
        <v>60004100930</v>
      </c>
      <c r="F35" s="34">
        <v>600000</v>
      </c>
      <c r="G35" s="35" t="s">
        <v>21</v>
      </c>
      <c r="H35" s="14" t="s">
        <v>58</v>
      </c>
    </row>
    <row r="36" spans="1:11" s="9" customFormat="1" ht="30" x14ac:dyDescent="0.25">
      <c r="A36" s="11">
        <v>17</v>
      </c>
      <c r="B36" s="11">
        <v>2212</v>
      </c>
      <c r="C36" s="11">
        <v>5171</v>
      </c>
      <c r="D36" s="32">
        <v>12</v>
      </c>
      <c r="E36" s="12">
        <v>60004100956</v>
      </c>
      <c r="F36" s="34">
        <v>200000</v>
      </c>
      <c r="G36" s="35" t="s">
        <v>15</v>
      </c>
      <c r="H36" s="14" t="s">
        <v>49</v>
      </c>
      <c r="I36" s="15"/>
      <c r="J36" s="15"/>
      <c r="K36" s="15"/>
    </row>
    <row r="37" spans="1:11" s="9" customFormat="1" ht="30" x14ac:dyDescent="0.25">
      <c r="A37" s="11">
        <v>17</v>
      </c>
      <c r="B37" s="11">
        <v>2212</v>
      </c>
      <c r="C37" s="11">
        <v>6121</v>
      </c>
      <c r="D37" s="32">
        <v>12</v>
      </c>
      <c r="E37" s="37">
        <v>60004101526</v>
      </c>
      <c r="F37" s="34">
        <v>750000</v>
      </c>
      <c r="G37" s="35" t="s">
        <v>53</v>
      </c>
      <c r="H37" s="39" t="s">
        <v>76</v>
      </c>
      <c r="I37" s="15"/>
      <c r="J37" s="15"/>
      <c r="K37" s="15"/>
    </row>
    <row r="38" spans="1:11" s="9" customFormat="1" ht="24.75" customHeight="1" x14ac:dyDescent="0.25">
      <c r="A38" s="11">
        <v>50</v>
      </c>
      <c r="B38" s="11">
        <v>2212</v>
      </c>
      <c r="C38" s="11">
        <v>6121</v>
      </c>
      <c r="D38" s="32">
        <v>107100884</v>
      </c>
      <c r="E38" s="37">
        <v>60004100914</v>
      </c>
      <c r="F38" s="34">
        <v>11062000</v>
      </c>
      <c r="G38" s="35" t="s">
        <v>22</v>
      </c>
      <c r="H38" s="14" t="s">
        <v>54</v>
      </c>
      <c r="I38" s="15"/>
      <c r="J38" s="15"/>
      <c r="K38" s="15"/>
    </row>
    <row r="39" spans="1:11" s="9" customFormat="1" ht="23.25" customHeight="1" x14ac:dyDescent="0.25">
      <c r="A39" s="11">
        <v>50</v>
      </c>
      <c r="B39" s="11">
        <v>2212</v>
      </c>
      <c r="C39" s="11">
        <v>6121</v>
      </c>
      <c r="D39" s="32">
        <v>107100884</v>
      </c>
      <c r="E39" s="37">
        <v>60004100040</v>
      </c>
      <c r="F39" s="34">
        <v>4800000</v>
      </c>
      <c r="G39" s="35" t="s">
        <v>40</v>
      </c>
      <c r="H39" s="14" t="s">
        <v>54</v>
      </c>
      <c r="I39" s="15"/>
      <c r="J39" s="15"/>
      <c r="K39" s="15"/>
    </row>
    <row r="40" spans="1:11" ht="60" x14ac:dyDescent="0.25">
      <c r="A40" s="11">
        <v>50</v>
      </c>
      <c r="B40" s="11">
        <v>2212</v>
      </c>
      <c r="C40" s="11">
        <v>5904</v>
      </c>
      <c r="D40" s="32">
        <v>0</v>
      </c>
      <c r="E40" s="12">
        <v>20000100920</v>
      </c>
      <c r="F40" s="34">
        <v>20275.849999999999</v>
      </c>
      <c r="G40" s="35" t="s">
        <v>46</v>
      </c>
      <c r="H40" s="14" t="s">
        <v>77</v>
      </c>
      <c r="I40" s="15"/>
      <c r="J40" s="15"/>
      <c r="K40" s="15"/>
    </row>
    <row r="41" spans="1:11" s="6" customFormat="1" ht="15.75" x14ac:dyDescent="0.25">
      <c r="A41" s="50" t="s">
        <v>13</v>
      </c>
      <c r="B41" s="51"/>
      <c r="C41" s="51"/>
      <c r="D41" s="51"/>
      <c r="E41" s="52"/>
      <c r="F41" s="7">
        <f>SUM(F35:F40)</f>
        <v>17432275.850000001</v>
      </c>
      <c r="G41" s="8" t="s">
        <v>16</v>
      </c>
      <c r="H41" s="8"/>
      <c r="I41" s="9"/>
      <c r="J41" s="9"/>
      <c r="K41" s="9"/>
    </row>
    <row r="42" spans="1:11" s="10" customFormat="1" ht="15.75" x14ac:dyDescent="0.25">
      <c r="A42" s="17"/>
      <c r="B42" s="17"/>
      <c r="C42" s="17"/>
      <c r="D42" s="17"/>
      <c r="E42" s="17"/>
      <c r="F42" s="18"/>
      <c r="G42" s="8"/>
      <c r="H42" s="8"/>
      <c r="I42" s="9"/>
      <c r="J42" s="9"/>
      <c r="K42" s="9"/>
    </row>
    <row r="43" spans="1:11" s="10" customFormat="1" ht="15.75" x14ac:dyDescent="0.25">
      <c r="A43" s="3" t="s">
        <v>3</v>
      </c>
      <c r="B43" s="4"/>
      <c r="C43" s="4"/>
      <c r="D43" s="4"/>
      <c r="E43" s="4"/>
      <c r="F43" s="4"/>
      <c r="G43" s="4"/>
      <c r="H43" s="4"/>
      <c r="I43" s="2"/>
      <c r="J43" s="2"/>
      <c r="K43" s="2"/>
    </row>
    <row r="44" spans="1:11" s="9" customFormat="1" ht="15.75" x14ac:dyDescent="0.25">
      <c r="A44" s="5" t="s">
        <v>5</v>
      </c>
      <c r="B44" s="5" t="s">
        <v>6</v>
      </c>
      <c r="C44" s="5" t="s">
        <v>7</v>
      </c>
      <c r="D44" s="5" t="s">
        <v>8</v>
      </c>
      <c r="E44" s="5" t="s">
        <v>9</v>
      </c>
      <c r="F44" s="5" t="s">
        <v>10</v>
      </c>
      <c r="G44" s="5" t="s">
        <v>12</v>
      </c>
      <c r="H44" s="5" t="s">
        <v>11</v>
      </c>
      <c r="I44" s="6"/>
      <c r="J44" s="6"/>
      <c r="K44" s="6"/>
    </row>
    <row r="45" spans="1:11" s="9" customFormat="1" ht="30" x14ac:dyDescent="0.25">
      <c r="A45" s="11">
        <v>17</v>
      </c>
      <c r="B45" s="11">
        <v>3315</v>
      </c>
      <c r="C45" s="11">
        <v>6121</v>
      </c>
      <c r="D45" s="11">
        <v>13</v>
      </c>
      <c r="E45" s="12">
        <v>60003100418</v>
      </c>
      <c r="F45" s="13">
        <v>175000</v>
      </c>
      <c r="G45" s="14" t="s">
        <v>25</v>
      </c>
      <c r="H45" s="14" t="s">
        <v>51</v>
      </c>
      <c r="I45" s="10"/>
      <c r="J45" s="10"/>
      <c r="K45" s="10"/>
    </row>
    <row r="46" spans="1:11" s="9" customFormat="1" ht="30" x14ac:dyDescent="0.25">
      <c r="A46" s="11">
        <v>52</v>
      </c>
      <c r="B46" s="11">
        <v>3315</v>
      </c>
      <c r="C46" s="11">
        <v>6125</v>
      </c>
      <c r="D46" s="11">
        <v>107100880</v>
      </c>
      <c r="E46" s="12">
        <v>60003101187</v>
      </c>
      <c r="F46" s="13">
        <v>4559.8</v>
      </c>
      <c r="G46" s="14" t="s">
        <v>37</v>
      </c>
      <c r="H46" s="29" t="s">
        <v>50</v>
      </c>
      <c r="I46" s="26">
        <v>45598</v>
      </c>
      <c r="J46" s="27">
        <v>0.1</v>
      </c>
      <c r="K46" s="26">
        <f>I46*J46</f>
        <v>4559.8</v>
      </c>
    </row>
    <row r="47" spans="1:11" s="9" customFormat="1" ht="30" x14ac:dyDescent="0.25">
      <c r="A47" s="11">
        <v>52</v>
      </c>
      <c r="B47" s="11">
        <v>3315</v>
      </c>
      <c r="C47" s="11">
        <v>5137</v>
      </c>
      <c r="D47" s="11">
        <v>107100880</v>
      </c>
      <c r="E47" s="12">
        <v>60003101187</v>
      </c>
      <c r="F47" s="13">
        <v>539.80000000000007</v>
      </c>
      <c r="G47" s="14" t="s">
        <v>37</v>
      </c>
      <c r="H47" s="14" t="s">
        <v>50</v>
      </c>
      <c r="I47" s="26">
        <v>5398</v>
      </c>
      <c r="J47" s="27">
        <v>0.1</v>
      </c>
      <c r="K47" s="26">
        <f>I47*J47</f>
        <v>539.80000000000007</v>
      </c>
    </row>
    <row r="48" spans="1:11" s="6" customFormat="1" ht="15.75" x14ac:dyDescent="0.25">
      <c r="A48" s="50" t="s">
        <v>13</v>
      </c>
      <c r="B48" s="51"/>
      <c r="C48" s="51"/>
      <c r="D48" s="51"/>
      <c r="E48" s="52"/>
      <c r="F48" s="7">
        <f>SUM(F45:F47)</f>
        <v>180099.59999999998</v>
      </c>
      <c r="G48" s="8"/>
      <c r="H48" s="8"/>
      <c r="I48" s="9"/>
      <c r="J48" s="9"/>
      <c r="K48" s="9"/>
    </row>
    <row r="49" spans="1:11" s="15" customFormat="1" ht="15.75" x14ac:dyDescent="0.25">
      <c r="A49" s="17"/>
      <c r="B49" s="17"/>
      <c r="C49" s="17"/>
      <c r="D49" s="17"/>
      <c r="E49" s="17"/>
      <c r="F49" s="18"/>
      <c r="G49" s="8"/>
      <c r="H49" s="8"/>
      <c r="I49" s="9"/>
      <c r="J49" s="9"/>
      <c r="K49" s="9"/>
    </row>
    <row r="50" spans="1:11" s="15" customFormat="1" ht="15.75" x14ac:dyDescent="0.25">
      <c r="A50" s="3" t="s">
        <v>4</v>
      </c>
      <c r="B50" s="4"/>
      <c r="C50" s="4"/>
      <c r="D50" s="4"/>
      <c r="E50" s="4"/>
      <c r="F50" s="4"/>
      <c r="G50" s="4"/>
      <c r="H50" s="4"/>
      <c r="I50" s="2"/>
      <c r="J50" s="2"/>
      <c r="K50" s="2"/>
    </row>
    <row r="51" spans="1:11" s="15" customFormat="1" ht="30" customHeight="1" x14ac:dyDescent="0.25">
      <c r="A51" s="5" t="s">
        <v>5</v>
      </c>
      <c r="B51" s="5" t="s">
        <v>6</v>
      </c>
      <c r="C51" s="5" t="s">
        <v>7</v>
      </c>
      <c r="D51" s="5" t="s">
        <v>8</v>
      </c>
      <c r="E51" s="5" t="s">
        <v>9</v>
      </c>
      <c r="F51" s="5" t="s">
        <v>10</v>
      </c>
      <c r="G51" s="5" t="s">
        <v>12</v>
      </c>
      <c r="H51" s="5" t="s">
        <v>11</v>
      </c>
      <c r="I51" s="6"/>
      <c r="J51" s="6"/>
      <c r="K51" s="6"/>
    </row>
    <row r="52" spans="1:11" s="9" customFormat="1" ht="30" x14ac:dyDescent="0.25">
      <c r="A52" s="11">
        <v>17</v>
      </c>
      <c r="B52" s="11">
        <v>3533</v>
      </c>
      <c r="C52" s="11">
        <v>6121</v>
      </c>
      <c r="D52" s="11">
        <v>14</v>
      </c>
      <c r="E52" s="12">
        <v>60005101175</v>
      </c>
      <c r="F52" s="13">
        <v>1683000</v>
      </c>
      <c r="G52" s="14" t="s">
        <v>35</v>
      </c>
      <c r="H52" s="14" t="s">
        <v>59</v>
      </c>
      <c r="I52" s="15"/>
      <c r="J52" s="15"/>
      <c r="K52" s="15"/>
    </row>
    <row r="53" spans="1:11" s="9" customFormat="1" hidden="1" x14ac:dyDescent="0.25">
      <c r="A53" s="11"/>
      <c r="B53" s="11"/>
      <c r="C53" s="11"/>
      <c r="D53" s="11"/>
      <c r="E53" s="12"/>
      <c r="F53" s="13"/>
      <c r="G53" s="14"/>
      <c r="H53" s="14"/>
      <c r="I53" s="15"/>
      <c r="J53" s="15"/>
      <c r="K53" s="15"/>
    </row>
    <row r="54" spans="1:11" hidden="1" x14ac:dyDescent="0.25">
      <c r="A54" s="11"/>
      <c r="B54" s="11"/>
      <c r="C54" s="11"/>
      <c r="D54" s="11"/>
      <c r="E54" s="12"/>
      <c r="F54" s="13"/>
      <c r="G54" s="14"/>
      <c r="H54" s="14"/>
      <c r="I54" s="15"/>
      <c r="J54" s="15"/>
      <c r="K54" s="15"/>
    </row>
    <row r="55" spans="1:11" s="6" customFormat="1" ht="15.75" x14ac:dyDescent="0.25">
      <c r="A55" s="54" t="s">
        <v>13</v>
      </c>
      <c r="B55" s="55"/>
      <c r="C55" s="55"/>
      <c r="D55" s="55"/>
      <c r="E55" s="56"/>
      <c r="F55" s="20">
        <f>SUM(F52:F54)</f>
        <v>1683000</v>
      </c>
      <c r="G55" s="8"/>
      <c r="H55" s="8"/>
      <c r="I55" s="9"/>
      <c r="J55" s="9"/>
      <c r="K55" s="9"/>
    </row>
    <row r="56" spans="1:11" s="15" customFormat="1" x14ac:dyDescent="0.25">
      <c r="A56" s="21"/>
      <c r="B56" s="21"/>
      <c r="C56" s="21"/>
      <c r="D56" s="21"/>
      <c r="E56" s="21"/>
      <c r="F56" s="22"/>
      <c r="G56" s="9"/>
      <c r="H56" s="9"/>
      <c r="I56" s="9"/>
      <c r="J56" s="9"/>
      <c r="K56" s="9"/>
    </row>
    <row r="57" spans="1:11" s="15" customFormat="1" ht="15.75" x14ac:dyDescent="0.25">
      <c r="A57" s="3" t="s">
        <v>14</v>
      </c>
      <c r="B57" s="4"/>
      <c r="C57" s="4"/>
      <c r="D57" s="4"/>
      <c r="E57" s="4"/>
      <c r="F57" s="4"/>
      <c r="G57" s="4"/>
      <c r="H57" s="4"/>
      <c r="I57" s="2"/>
      <c r="J57" s="2"/>
      <c r="K57" s="2"/>
    </row>
    <row r="58" spans="1:11" s="15" customFormat="1" ht="15.75" x14ac:dyDescent="0.25">
      <c r="A58" s="5" t="s">
        <v>5</v>
      </c>
      <c r="B58" s="5" t="s">
        <v>6</v>
      </c>
      <c r="C58" s="5" t="s">
        <v>7</v>
      </c>
      <c r="D58" s="5" t="s">
        <v>8</v>
      </c>
      <c r="E58" s="5" t="s">
        <v>9</v>
      </c>
      <c r="F58" s="5" t="s">
        <v>10</v>
      </c>
      <c r="G58" s="5" t="s">
        <v>12</v>
      </c>
      <c r="H58" s="5" t="s">
        <v>11</v>
      </c>
      <c r="I58" s="6"/>
      <c r="J58" s="6"/>
      <c r="K58" s="6"/>
    </row>
    <row r="59" spans="1:11" s="9" customFormat="1" ht="30" x14ac:dyDescent="0.25">
      <c r="A59" s="11">
        <v>17</v>
      </c>
      <c r="B59" s="11">
        <v>3522</v>
      </c>
      <c r="C59" s="11">
        <v>6121</v>
      </c>
      <c r="D59" s="11">
        <v>15</v>
      </c>
      <c r="E59" s="12">
        <v>60005101486</v>
      </c>
      <c r="F59" s="13">
        <v>1669530.26</v>
      </c>
      <c r="G59" s="14" t="s">
        <v>39</v>
      </c>
      <c r="H59" s="14" t="s">
        <v>60</v>
      </c>
      <c r="I59" s="15"/>
      <c r="J59" s="15"/>
      <c r="K59" s="15"/>
    </row>
    <row r="60" spans="1:11" s="9" customFormat="1" hidden="1" x14ac:dyDescent="0.25">
      <c r="A60" s="11"/>
      <c r="B60" s="11"/>
      <c r="C60" s="11"/>
      <c r="D60" s="11"/>
      <c r="E60" s="12"/>
      <c r="F60" s="13"/>
      <c r="G60" s="14"/>
      <c r="H60" s="14"/>
      <c r="I60" s="15"/>
      <c r="J60" s="15"/>
      <c r="K60" s="15"/>
    </row>
    <row r="61" spans="1:11" hidden="1" x14ac:dyDescent="0.25">
      <c r="A61" s="11"/>
      <c r="B61" s="11"/>
      <c r="C61" s="11"/>
      <c r="D61" s="11"/>
      <c r="E61" s="12"/>
      <c r="F61" s="13"/>
      <c r="G61" s="14"/>
      <c r="H61" s="14"/>
      <c r="I61" s="15"/>
      <c r="J61" s="15"/>
      <c r="K61" s="15"/>
    </row>
    <row r="62" spans="1:11" s="6" customFormat="1" ht="15.75" x14ac:dyDescent="0.25">
      <c r="A62" s="50" t="s">
        <v>13</v>
      </c>
      <c r="B62" s="51"/>
      <c r="C62" s="51"/>
      <c r="D62" s="51"/>
      <c r="E62" s="52"/>
      <c r="F62" s="7">
        <f>SUM(F59:F61)</f>
        <v>1669530.26</v>
      </c>
      <c r="G62" s="8"/>
      <c r="H62" s="8"/>
      <c r="I62" s="9"/>
      <c r="J62" s="9"/>
      <c r="K62" s="9"/>
    </row>
    <row r="63" spans="1:11" s="15" customFormat="1" ht="15.75" x14ac:dyDescent="0.25">
      <c r="A63" s="17"/>
      <c r="B63" s="17"/>
      <c r="C63" s="17"/>
      <c r="D63" s="17"/>
      <c r="E63" s="17"/>
      <c r="F63" s="18"/>
      <c r="G63" s="8"/>
      <c r="H63" s="8"/>
      <c r="I63" s="9"/>
      <c r="J63" s="9"/>
      <c r="K63" s="9"/>
    </row>
    <row r="64" spans="1:11" s="9" customFormat="1" ht="15.75" hidden="1" x14ac:dyDescent="0.25">
      <c r="A64" s="3" t="s">
        <v>20</v>
      </c>
      <c r="B64" s="4"/>
      <c r="C64" s="4"/>
      <c r="D64" s="4"/>
      <c r="E64" s="4"/>
      <c r="F64" s="4"/>
      <c r="G64" s="4"/>
      <c r="H64" s="4"/>
      <c r="I64" s="2"/>
      <c r="J64" s="2"/>
      <c r="K64" s="2"/>
    </row>
    <row r="65" spans="1:11" ht="15.75" hidden="1" x14ac:dyDescent="0.25">
      <c r="A65" s="5" t="s">
        <v>5</v>
      </c>
      <c r="B65" s="5" t="s">
        <v>6</v>
      </c>
      <c r="C65" s="5" t="s">
        <v>7</v>
      </c>
      <c r="D65" s="5" t="s">
        <v>8</v>
      </c>
      <c r="E65" s="5" t="s">
        <v>9</v>
      </c>
      <c r="F65" s="5" t="s">
        <v>10</v>
      </c>
      <c r="G65" s="5" t="s">
        <v>12</v>
      </c>
      <c r="H65" s="5" t="s">
        <v>11</v>
      </c>
      <c r="I65" s="6"/>
      <c r="J65" s="6"/>
      <c r="K65" s="6"/>
    </row>
    <row r="66" spans="1:11" hidden="1" x14ac:dyDescent="0.25">
      <c r="A66" s="11"/>
      <c r="B66" s="11"/>
      <c r="C66" s="11"/>
      <c r="D66" s="11"/>
      <c r="E66" s="12"/>
      <c r="F66" s="13"/>
      <c r="G66" s="14"/>
      <c r="H66" s="14"/>
      <c r="I66" s="15"/>
      <c r="J66" s="15"/>
      <c r="K66" s="15"/>
    </row>
    <row r="67" spans="1:11" ht="15.75" hidden="1" x14ac:dyDescent="0.25">
      <c r="A67" s="54" t="s">
        <v>13</v>
      </c>
      <c r="B67" s="55"/>
      <c r="C67" s="55"/>
      <c r="D67" s="55"/>
      <c r="E67" s="56"/>
      <c r="F67" s="20">
        <f>SUM(F66:F66)</f>
        <v>0</v>
      </c>
      <c r="G67" s="8"/>
      <c r="H67" s="8"/>
      <c r="I67" s="9"/>
      <c r="J67" s="9"/>
      <c r="K67" s="9"/>
    </row>
    <row r="69" spans="1:11" ht="15.75" x14ac:dyDescent="0.25">
      <c r="D69" s="49" t="s">
        <v>13</v>
      </c>
      <c r="E69" s="49"/>
      <c r="F69" s="23">
        <f>F55+F48+F41+F31+F21+F67+F62</f>
        <v>33886559.219999999</v>
      </c>
    </row>
    <row r="70" spans="1:11" ht="15.75" x14ac:dyDescent="0.25">
      <c r="D70" s="4"/>
      <c r="F70" s="24">
        <f>F69-F72-F71</f>
        <v>32217028.959999997</v>
      </c>
      <c r="G70" s="40" t="s">
        <v>18</v>
      </c>
    </row>
    <row r="71" spans="1:11" ht="15.75" hidden="1" x14ac:dyDescent="0.25">
      <c r="D71" s="4"/>
      <c r="F71" s="25">
        <v>0</v>
      </c>
      <c r="G71" s="41" t="s">
        <v>29</v>
      </c>
    </row>
    <row r="72" spans="1:11" ht="15.75" x14ac:dyDescent="0.25">
      <c r="D72" s="4"/>
      <c r="F72" s="24">
        <f>F59</f>
        <v>1669530.26</v>
      </c>
      <c r="G72" s="40" t="s">
        <v>19</v>
      </c>
    </row>
  </sheetData>
  <mergeCells count="11">
    <mergeCell ref="H7:H8"/>
    <mergeCell ref="G6:G8"/>
    <mergeCell ref="G4:G5"/>
    <mergeCell ref="D69:E69"/>
    <mergeCell ref="A62:E62"/>
    <mergeCell ref="A21:E21"/>
    <mergeCell ref="A31:E31"/>
    <mergeCell ref="A41:E41"/>
    <mergeCell ref="A48:E48"/>
    <mergeCell ref="A55:E55"/>
    <mergeCell ref="A67:E67"/>
  </mergeCells>
  <pageMargins left="0.70866141732283472" right="0.70866141732283472" top="0.78740157480314965" bottom="0.78740157480314965" header="0.31496062992125984" footer="0.31496062992125984"/>
  <pageSetup paperSize="9" scale="55" firstPageNumber="3" fitToHeight="2" orientation="landscape" useFirstPageNumber="1" r:id="rId1"/>
  <headerFooter>
    <oddFooter>&amp;LZastupitelstvo Olomouckého kraje 14.2.2022
9.1. - Rozpočet OK 2021 - zapojení použit. zůstatku a 
Příloha č. 2: Akcce přecházející z roku 2021&amp;RStrana &amp;P (celkem 4)</oddFooter>
  </headerFooter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přebytek - ORJ 17, 50 , 52 </vt:lpstr>
      <vt:lpstr>'přebytek - ORJ 17, 50 , 52 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2022-02-08T05:21:43Z</cp:lastPrinted>
  <dcterms:created xsi:type="dcterms:W3CDTF">2018-01-19T06:41:17Z</dcterms:created>
  <dcterms:modified xsi:type="dcterms:W3CDTF">2022-02-08T05:21:45Z</dcterms:modified>
</cp:coreProperties>
</file>