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Rozpočet Olomouckého kraje\2022\ZOK 13.12.2021\"/>
    </mc:Choice>
  </mc:AlternateContent>
  <bookViews>
    <workbookView xWindow="0" yWindow="0" windowWidth="28800" windowHeight="11400" activeTab="1"/>
  </bookViews>
  <sheets>
    <sheet name="Souhrn" sheetId="6" r:id="rId1"/>
    <sheet name="Oblast školství - ORJ 10" sheetId="10" r:id="rId2"/>
    <sheet name="Oblast školství - ORJ 52" sheetId="1" r:id="rId3"/>
    <sheet name="Oblast sociální - ORJ 52 " sheetId="2" r:id="rId4"/>
    <sheet name="Sociální - ORJ 59 " sheetId="13" r:id="rId5"/>
    <sheet name="Oblast dopravy - ORJ 50" sheetId="5" r:id="rId6"/>
    <sheet name="Oblast dopravy - ORJ 12" sheetId="9" r:id="rId7"/>
    <sheet name="Oblast kultury - ORJ 13" sheetId="8" r:id="rId8"/>
    <sheet name="Oblast kultury - ORJ 52" sheetId="3" r:id="rId9"/>
    <sheet name="Oblast zdravotnictví - ORJ 52" sheetId="4" r:id="rId10"/>
    <sheet name="Zdravotnictví - ORJ 59 " sheetId="14" r:id="rId11"/>
    <sheet name="Životní prostředí - ORJ 59" sheetId="12" r:id="rId12"/>
    <sheet name="Úz. plánování - ORJ 59" sheetId="11" r:id="rId13"/>
  </sheets>
  <definedNames>
    <definedName name="_xlnm.Print_Area" localSheetId="6">'Oblast dopravy - ORJ 12'!$A$1:$W$15</definedName>
    <definedName name="_xlnm.Print_Area" localSheetId="5">'Oblast dopravy - ORJ 50'!$A$1:$W$17</definedName>
    <definedName name="_xlnm.Print_Area" localSheetId="7">'Oblast kultury - ORJ 13'!$A$1:$X$15</definedName>
    <definedName name="_xlnm.Print_Area" localSheetId="8">'Oblast kultury - ORJ 52'!$A$1:$W$12</definedName>
    <definedName name="_xlnm.Print_Area" localSheetId="3">'Oblast sociální - ORJ 52 '!$A$1:$Y$22</definedName>
    <definedName name="_xlnm.Print_Area" localSheetId="1">'Oblast školství - ORJ 10'!$A$1:$Y$18</definedName>
    <definedName name="_xlnm.Print_Area" localSheetId="2">'Oblast školství - ORJ 52'!$A$1:$W$15</definedName>
    <definedName name="_xlnm.Print_Area" localSheetId="9">'Oblast zdravotnictví - ORJ 52'!$A$1:$X$24</definedName>
    <definedName name="_xlnm.Print_Area" localSheetId="4">'Sociální - ORJ 59 '!$A$1:$X$10</definedName>
    <definedName name="_xlnm.Print_Area" localSheetId="0">Souhrn!$A$1:$H$19</definedName>
    <definedName name="_xlnm.Print_Area" localSheetId="12">'Úz. plánování - ORJ 59'!$A$1:$W$10</definedName>
    <definedName name="_xlnm.Print_Area" localSheetId="10">'Zdravotnictví - ORJ 59 '!$A$1:$W$10</definedName>
    <definedName name="_xlnm.Print_Area" localSheetId="11">'Životní prostředí - ORJ 59'!$A$1:$W$11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5" l="1"/>
  <c r="Y17" i="2"/>
  <c r="X17" i="2"/>
  <c r="W17" i="2"/>
  <c r="V17" i="2"/>
  <c r="U17" i="2"/>
  <c r="T17" i="2"/>
  <c r="S17" i="2"/>
  <c r="R17" i="2"/>
  <c r="Q17" i="2"/>
  <c r="P17" i="2"/>
  <c r="O17" i="2"/>
  <c r="M17" i="2"/>
  <c r="L17" i="2"/>
  <c r="K17" i="2"/>
  <c r="Y8" i="2"/>
  <c r="X8" i="2"/>
  <c r="W8" i="2"/>
  <c r="V8" i="2"/>
  <c r="U8" i="2"/>
  <c r="T8" i="2"/>
  <c r="S8" i="2"/>
  <c r="R8" i="2"/>
  <c r="Q8" i="2"/>
  <c r="P8" i="2"/>
  <c r="O8" i="2"/>
  <c r="M8" i="2"/>
  <c r="L8" i="2"/>
  <c r="K8" i="2"/>
  <c r="P13" i="1"/>
  <c r="W8" i="1"/>
  <c r="V8" i="1"/>
  <c r="U8" i="1"/>
  <c r="T8" i="1"/>
  <c r="S8" i="1"/>
  <c r="R8" i="1"/>
  <c r="Q8" i="1"/>
  <c r="O8" i="1"/>
  <c r="P8" i="1"/>
  <c r="U10" i="1" l="1"/>
  <c r="R10" i="1"/>
  <c r="V9" i="1"/>
  <c r="T12" i="4"/>
  <c r="T11" i="4"/>
  <c r="U11" i="5"/>
  <c r="R11" i="5"/>
  <c r="V13" i="1" l="1"/>
  <c r="U13" i="1"/>
  <c r="S13" i="1"/>
  <c r="R13" i="1"/>
  <c r="Q13" i="1"/>
  <c r="O13" i="1"/>
  <c r="M13" i="1"/>
  <c r="L13" i="1"/>
  <c r="K13" i="1"/>
  <c r="P14" i="1"/>
  <c r="K8" i="4" l="1"/>
  <c r="K14" i="4" l="1"/>
  <c r="K24" i="4" s="1"/>
  <c r="W8" i="4"/>
  <c r="V8" i="4"/>
  <c r="U8" i="4"/>
  <c r="S8" i="4"/>
  <c r="R8" i="4"/>
  <c r="O8" i="4"/>
  <c r="N8" i="4"/>
  <c r="L8" i="4"/>
  <c r="T13" i="1" l="1"/>
  <c r="W16" i="4"/>
  <c r="V12" i="1"/>
  <c r="W13" i="1" l="1"/>
  <c r="T22" i="2"/>
  <c r="D7" i="6"/>
  <c r="U22" i="2"/>
  <c r="R8" i="12"/>
  <c r="R11" i="12" s="1"/>
  <c r="M9" i="12" l="1"/>
  <c r="U9" i="12"/>
  <c r="T9" i="4"/>
  <c r="V8" i="10"/>
  <c r="V12" i="2" l="1"/>
  <c r="Q12" i="2"/>
  <c r="M12" i="2"/>
  <c r="P12" i="2" l="1"/>
  <c r="Y12" i="2" s="1"/>
  <c r="D8" i="6" l="1"/>
  <c r="K13" i="2" l="1"/>
  <c r="V11" i="1" l="1"/>
  <c r="G14" i="6" l="1"/>
  <c r="D14" i="6"/>
  <c r="C14" i="6"/>
  <c r="V14" i="4"/>
  <c r="V24" i="4" l="1"/>
  <c r="F13" i="6" s="1"/>
  <c r="Q8" i="12"/>
  <c r="Q11" i="12" s="1"/>
  <c r="Q9" i="11" l="1"/>
  <c r="Q8" i="11" s="1"/>
  <c r="Q10" i="11" s="1"/>
  <c r="T9" i="11"/>
  <c r="T8" i="11" s="1"/>
  <c r="T10" i="11" s="1"/>
  <c r="G16" i="6" s="1"/>
  <c r="Q9" i="13"/>
  <c r="Q8" i="13" s="1"/>
  <c r="Q10" i="13" s="1"/>
  <c r="T9" i="14"/>
  <c r="T8" i="14" s="1"/>
  <c r="Q9" i="14"/>
  <c r="Q10" i="14" s="1"/>
  <c r="V10" i="14"/>
  <c r="U10" i="14"/>
  <c r="T10" i="14"/>
  <c r="S10" i="14"/>
  <c r="R10" i="14"/>
  <c r="O10" i="14"/>
  <c r="M10" i="14"/>
  <c r="L10" i="14"/>
  <c r="K10" i="14"/>
  <c r="V8" i="14"/>
  <c r="U8" i="14"/>
  <c r="S8" i="14"/>
  <c r="R8" i="14"/>
  <c r="O8" i="14"/>
  <c r="M8" i="14"/>
  <c r="L8" i="14"/>
  <c r="K8" i="14"/>
  <c r="K10" i="13"/>
  <c r="L9" i="13"/>
  <c r="M9" i="13" s="1"/>
  <c r="V8" i="13"/>
  <c r="V10" i="13" s="1"/>
  <c r="S8" i="13"/>
  <c r="S10" i="13" s="1"/>
  <c r="C8" i="6" s="1"/>
  <c r="R8" i="13"/>
  <c r="R10" i="13" s="1"/>
  <c r="O8" i="13"/>
  <c r="O10" i="13" s="1"/>
  <c r="L8" i="13"/>
  <c r="L10" i="13" s="1"/>
  <c r="K8" i="13"/>
  <c r="U10" i="12"/>
  <c r="T10" i="12" s="1"/>
  <c r="P10" i="12"/>
  <c r="W10" i="12" s="1"/>
  <c r="M10" i="12"/>
  <c r="P9" i="12"/>
  <c r="P8" i="12" s="1"/>
  <c r="P11" i="12" s="1"/>
  <c r="V8" i="12"/>
  <c r="V11" i="12" s="1"/>
  <c r="S8" i="12"/>
  <c r="S11" i="12" s="1"/>
  <c r="C15" i="6" s="1"/>
  <c r="D15" i="6"/>
  <c r="O8" i="12"/>
  <c r="O11" i="12" s="1"/>
  <c r="L8" i="12"/>
  <c r="L11" i="12" s="1"/>
  <c r="K8" i="12"/>
  <c r="K11" i="12" s="1"/>
  <c r="M9" i="11"/>
  <c r="M8" i="11" s="1"/>
  <c r="M10" i="11" s="1"/>
  <c r="V8" i="11"/>
  <c r="V10" i="11" s="1"/>
  <c r="U8" i="11"/>
  <c r="U10" i="11" s="1"/>
  <c r="S8" i="11"/>
  <c r="S10" i="11" s="1"/>
  <c r="C16" i="6" s="1"/>
  <c r="R8" i="11"/>
  <c r="R10" i="11" s="1"/>
  <c r="O8" i="11"/>
  <c r="O10" i="11" s="1"/>
  <c r="L8" i="11"/>
  <c r="L10" i="11" s="1"/>
  <c r="K8" i="11"/>
  <c r="K10" i="11" s="1"/>
  <c r="P9" i="11" l="1"/>
  <c r="W9" i="12"/>
  <c r="U8" i="13"/>
  <c r="U10" i="13" s="1"/>
  <c r="T9" i="13"/>
  <c r="P9" i="13" s="1"/>
  <c r="W9" i="13" s="1"/>
  <c r="W8" i="13" s="1"/>
  <c r="W10" i="13" s="1"/>
  <c r="P9" i="14"/>
  <c r="Q8" i="14"/>
  <c r="T9" i="12"/>
  <c r="T8" i="12" s="1"/>
  <c r="T11" i="12" s="1"/>
  <c r="G15" i="6" s="1"/>
  <c r="U8" i="12"/>
  <c r="U11" i="12" s="1"/>
  <c r="W8" i="12"/>
  <c r="W11" i="12" s="1"/>
  <c r="M8" i="13"/>
  <c r="M10" i="13" s="1"/>
  <c r="M8" i="12"/>
  <c r="M11" i="12" s="1"/>
  <c r="R15" i="10"/>
  <c r="V14" i="10"/>
  <c r="S14" i="10"/>
  <c r="R14" i="10" s="1"/>
  <c r="M14" i="10"/>
  <c r="P8" i="11" l="1"/>
  <c r="P10" i="11" s="1"/>
  <c r="W9" i="11"/>
  <c r="W8" i="11" s="1"/>
  <c r="W10" i="11" s="1"/>
  <c r="T8" i="13"/>
  <c r="T10" i="13" s="1"/>
  <c r="G8" i="6" s="1"/>
  <c r="H8" i="6" s="1"/>
  <c r="P8" i="13"/>
  <c r="P10" i="13" s="1"/>
  <c r="W9" i="14"/>
  <c r="P10" i="14"/>
  <c r="P8" i="14"/>
  <c r="H14" i="6"/>
  <c r="H15" i="6"/>
  <c r="H16" i="6"/>
  <c r="W8" i="14" l="1"/>
  <c r="W10" i="14"/>
  <c r="X8" i="10"/>
  <c r="W8" i="10"/>
  <c r="U8" i="10"/>
  <c r="T8" i="10"/>
  <c r="N8" i="10"/>
  <c r="O8" i="10"/>
  <c r="Q8" i="10"/>
  <c r="M9" i="10"/>
  <c r="S9" i="10"/>
  <c r="V9" i="10"/>
  <c r="M13" i="10"/>
  <c r="S13" i="10"/>
  <c r="V13" i="10"/>
  <c r="M10" i="10"/>
  <c r="S10" i="10"/>
  <c r="V10" i="10"/>
  <c r="M11" i="10"/>
  <c r="S11" i="10"/>
  <c r="V11" i="10"/>
  <c r="M12" i="10"/>
  <c r="S12" i="10"/>
  <c r="V12" i="10"/>
  <c r="M16" i="10"/>
  <c r="N16" i="10"/>
  <c r="O16" i="10"/>
  <c r="Q16" i="10"/>
  <c r="T16" i="10"/>
  <c r="U16" i="10"/>
  <c r="W16" i="10"/>
  <c r="X16" i="10"/>
  <c r="S17" i="10"/>
  <c r="S16" i="10" s="1"/>
  <c r="V17" i="10"/>
  <c r="V16" i="10" s="1"/>
  <c r="O18" i="10"/>
  <c r="Q18" i="10" l="1"/>
  <c r="T18" i="10"/>
  <c r="D5" i="6" s="1"/>
  <c r="S8" i="10"/>
  <c r="S18" i="10" s="1"/>
  <c r="W18" i="10"/>
  <c r="X18" i="10"/>
  <c r="R12" i="10"/>
  <c r="R13" i="10"/>
  <c r="N18" i="10"/>
  <c r="R10" i="10"/>
  <c r="M8" i="10"/>
  <c r="M18" i="10" s="1"/>
  <c r="R11" i="10"/>
  <c r="U18" i="10"/>
  <c r="C5" i="6" s="1"/>
  <c r="V18" i="10"/>
  <c r="G5" i="6" s="1"/>
  <c r="R17" i="10"/>
  <c r="R9" i="10"/>
  <c r="H10" i="6"/>
  <c r="G10" i="6"/>
  <c r="T9" i="9"/>
  <c r="T8" i="9" s="1"/>
  <c r="T15" i="9" s="1"/>
  <c r="T14" i="9"/>
  <c r="Q14" i="9"/>
  <c r="P14" i="9"/>
  <c r="W14" i="9" s="1"/>
  <c r="W13" i="9" s="1"/>
  <c r="V13" i="9"/>
  <c r="U13" i="9"/>
  <c r="T13" i="9"/>
  <c r="S13" i="9"/>
  <c r="R13" i="9"/>
  <c r="Q13" i="9"/>
  <c r="O13" i="9"/>
  <c r="M13" i="9"/>
  <c r="L13" i="9"/>
  <c r="K13" i="9"/>
  <c r="T12" i="9"/>
  <c r="Q12" i="9"/>
  <c r="P12" i="9" s="1"/>
  <c r="K12" i="9"/>
  <c r="T11" i="9"/>
  <c r="Q11" i="9"/>
  <c r="P11" i="9" s="1"/>
  <c r="K11" i="9"/>
  <c r="T10" i="9"/>
  <c r="Q10" i="9"/>
  <c r="P10" i="9" s="1"/>
  <c r="K10" i="9"/>
  <c r="W10" i="9" s="1"/>
  <c r="W9" i="9"/>
  <c r="V8" i="9"/>
  <c r="U8" i="9"/>
  <c r="U15" i="9" s="1"/>
  <c r="S8" i="9"/>
  <c r="S15" i="9" s="1"/>
  <c r="R8" i="9"/>
  <c r="O8" i="9"/>
  <c r="M8" i="9"/>
  <c r="L8" i="9"/>
  <c r="L15" i="9" s="1"/>
  <c r="R8" i="10" l="1"/>
  <c r="Y8" i="10"/>
  <c r="Y17" i="10"/>
  <c r="Y16" i="10" s="1"/>
  <c r="R16" i="10"/>
  <c r="M15" i="9"/>
  <c r="O15" i="9"/>
  <c r="V15" i="9"/>
  <c r="W12" i="9"/>
  <c r="P13" i="9"/>
  <c r="K8" i="9"/>
  <c r="K15" i="9" s="1"/>
  <c r="R15" i="9"/>
  <c r="P8" i="9"/>
  <c r="P15" i="9" s="1"/>
  <c r="W11" i="9"/>
  <c r="Q8" i="9"/>
  <c r="Q15" i="9" s="1"/>
  <c r="Y18" i="10" l="1"/>
  <c r="R18" i="10"/>
  <c r="W8" i="9"/>
  <c r="W15" i="9" s="1"/>
  <c r="L18" i="2" l="1"/>
  <c r="U14" i="8" l="1"/>
  <c r="U13" i="8" s="1"/>
  <c r="R14" i="8"/>
  <c r="Q14" i="8" s="1"/>
  <c r="W13" i="8"/>
  <c r="V13" i="8"/>
  <c r="T13" i="8"/>
  <c r="S13" i="8"/>
  <c r="R13" i="8"/>
  <c r="P13" i="8"/>
  <c r="N13" i="8"/>
  <c r="M13" i="8"/>
  <c r="L13" i="8"/>
  <c r="U12" i="8"/>
  <c r="R12" i="8"/>
  <c r="L12" i="8"/>
  <c r="U11" i="8"/>
  <c r="R11" i="8"/>
  <c r="L11" i="8"/>
  <c r="U10" i="8"/>
  <c r="R10" i="8"/>
  <c r="Q10" i="8" s="1"/>
  <c r="L10" i="8"/>
  <c r="U9" i="8"/>
  <c r="R9" i="8"/>
  <c r="L9" i="8"/>
  <c r="X9" i="8" s="1"/>
  <c r="W8" i="8"/>
  <c r="V8" i="8"/>
  <c r="T8" i="8"/>
  <c r="S8" i="8"/>
  <c r="P8" i="8"/>
  <c r="N8" i="8"/>
  <c r="M8" i="8"/>
  <c r="M15" i="8" s="1"/>
  <c r="W15" i="8" l="1"/>
  <c r="Q11" i="8"/>
  <c r="P15" i="8"/>
  <c r="U8" i="8"/>
  <c r="U15" i="8" s="1"/>
  <c r="G11" i="6" s="1"/>
  <c r="X10" i="8"/>
  <c r="L8" i="8"/>
  <c r="L15" i="8" s="1"/>
  <c r="S15" i="8"/>
  <c r="D11" i="6" s="1"/>
  <c r="V15" i="8"/>
  <c r="R8" i="8"/>
  <c r="R15" i="8" s="1"/>
  <c r="Q12" i="8"/>
  <c r="Q8" i="8" s="1"/>
  <c r="N15" i="8"/>
  <c r="T15" i="8"/>
  <c r="C11" i="6" s="1"/>
  <c r="Q13" i="8"/>
  <c r="X14" i="8"/>
  <c r="X13" i="8" s="1"/>
  <c r="X11" i="8"/>
  <c r="H11" i="6" l="1"/>
  <c r="Q15" i="8"/>
  <c r="X12" i="8"/>
  <c r="X8" i="8" s="1"/>
  <c r="X15" i="8" s="1"/>
  <c r="M12" i="4" l="1"/>
  <c r="V10" i="5" l="1"/>
  <c r="U10" i="5"/>
  <c r="S10" i="5"/>
  <c r="R10" i="5"/>
  <c r="W13" i="2" l="1"/>
  <c r="V18" i="2" l="1"/>
  <c r="Q18" i="2"/>
  <c r="M18" i="2"/>
  <c r="P18" i="2" l="1"/>
  <c r="Y18" i="2" s="1"/>
  <c r="M11" i="4"/>
  <c r="M14" i="5" l="1"/>
  <c r="O8" i="5" l="1"/>
  <c r="O17" i="5" s="1"/>
  <c r="T14" i="5"/>
  <c r="Q14" i="5"/>
  <c r="P14" i="5" l="1"/>
  <c r="W14" i="5" s="1"/>
  <c r="M13" i="2"/>
  <c r="M14" i="2" l="1"/>
  <c r="M9" i="4" l="1"/>
  <c r="H18" i="6" l="1"/>
  <c r="H17" i="6"/>
  <c r="F19" i="6" l="1"/>
  <c r="E19" i="6"/>
  <c r="D19" i="6"/>
  <c r="M9" i="2" l="1"/>
  <c r="M10" i="2"/>
  <c r="M11" i="2"/>
  <c r="M10" i="4" l="1"/>
  <c r="M8" i="4" s="1"/>
  <c r="L8" i="1" l="1"/>
  <c r="K8" i="1"/>
  <c r="Q11" i="1"/>
  <c r="Q12" i="1"/>
  <c r="Q10" i="1"/>
  <c r="M10" i="1"/>
  <c r="M11" i="1"/>
  <c r="M12" i="1"/>
  <c r="M9" i="1"/>
  <c r="R15" i="1" l="1"/>
  <c r="K15" i="1"/>
  <c r="S15" i="1"/>
  <c r="L15" i="1"/>
  <c r="U15" i="1"/>
  <c r="O15" i="1"/>
  <c r="V15" i="1"/>
  <c r="M8" i="1"/>
  <c r="T11" i="1"/>
  <c r="P11" i="1" s="1"/>
  <c r="W11" i="1" s="1"/>
  <c r="T12" i="1"/>
  <c r="M15" i="1" l="1"/>
  <c r="P12" i="1"/>
  <c r="W12" i="1" s="1"/>
  <c r="T13" i="5"/>
  <c r="Q13" i="5"/>
  <c r="T12" i="5"/>
  <c r="Q12" i="5"/>
  <c r="T11" i="5"/>
  <c r="T8" i="5" s="1"/>
  <c r="Q11" i="5"/>
  <c r="T10" i="5"/>
  <c r="Q10" i="5"/>
  <c r="T9" i="5"/>
  <c r="Q9" i="5"/>
  <c r="P10" i="5" l="1"/>
  <c r="W10" i="5" s="1"/>
  <c r="P12" i="5"/>
  <c r="W12" i="5" s="1"/>
  <c r="P13" i="5"/>
  <c r="W13" i="5" s="1"/>
  <c r="P11" i="5"/>
  <c r="W11" i="5" s="1"/>
  <c r="P9" i="5"/>
  <c r="W9" i="5" s="1"/>
  <c r="W21" i="4" l="1"/>
  <c r="U21" i="4"/>
  <c r="S21" i="4"/>
  <c r="R21" i="4"/>
  <c r="O21" i="4"/>
  <c r="L21" i="4"/>
  <c r="K21" i="4"/>
  <c r="W14" i="4"/>
  <c r="U14" i="4"/>
  <c r="S14" i="4"/>
  <c r="R14" i="4"/>
  <c r="O14" i="4"/>
  <c r="L14" i="4"/>
  <c r="M16" i="4"/>
  <c r="M17" i="4"/>
  <c r="M15" i="4"/>
  <c r="M14" i="4" l="1"/>
  <c r="T17" i="4" l="1"/>
  <c r="Q17" i="4"/>
  <c r="T16" i="4"/>
  <c r="Q16" i="4"/>
  <c r="T15" i="4"/>
  <c r="Q15" i="4"/>
  <c r="M21" i="4" l="1"/>
  <c r="P17" i="4"/>
  <c r="X17" i="4" s="1"/>
  <c r="P16" i="4"/>
  <c r="X16" i="4" s="1"/>
  <c r="P15" i="4"/>
  <c r="X15" i="4" l="1"/>
  <c r="T22" i="4"/>
  <c r="Q22" i="4"/>
  <c r="T23" i="4"/>
  <c r="Q23" i="4"/>
  <c r="M13" i="5"/>
  <c r="M12" i="5"/>
  <c r="M11" i="5"/>
  <c r="M10" i="5"/>
  <c r="M9" i="5"/>
  <c r="Q21" i="4" l="1"/>
  <c r="T21" i="4"/>
  <c r="P23" i="4"/>
  <c r="X23" i="4" s="1"/>
  <c r="P22" i="4"/>
  <c r="X22" i="4" l="1"/>
  <c r="X21" i="4" s="1"/>
  <c r="P21" i="4"/>
  <c r="V19" i="2" l="1"/>
  <c r="Q19" i="2"/>
  <c r="P19" i="2" s="1"/>
  <c r="Y19" i="2" s="1"/>
  <c r="V20" i="2"/>
  <c r="Q20" i="2"/>
  <c r="P20" i="2" l="1"/>
  <c r="Y20" i="2" s="1"/>
  <c r="T16" i="5"/>
  <c r="T15" i="5" s="1"/>
  <c r="Q16" i="5"/>
  <c r="P16" i="5" s="1"/>
  <c r="W16" i="5" s="1"/>
  <c r="W15" i="5" s="1"/>
  <c r="V15" i="5"/>
  <c r="U15" i="5"/>
  <c r="S15" i="5"/>
  <c r="R15" i="5"/>
  <c r="O15" i="5"/>
  <c r="M15" i="5"/>
  <c r="L15" i="5"/>
  <c r="K15" i="5"/>
  <c r="V8" i="5"/>
  <c r="U8" i="5"/>
  <c r="S8" i="5"/>
  <c r="S17" i="5" s="1"/>
  <c r="R8" i="5"/>
  <c r="M8" i="5"/>
  <c r="L8" i="5"/>
  <c r="T20" i="4"/>
  <c r="T14" i="4" s="1"/>
  <c r="Q20" i="4"/>
  <c r="Q14" i="4" s="1"/>
  <c r="T13" i="4"/>
  <c r="Q13" i="4"/>
  <c r="Q12" i="4"/>
  <c r="P12" i="4" s="1"/>
  <c r="Q11" i="4"/>
  <c r="T10" i="4"/>
  <c r="T8" i="4" s="1"/>
  <c r="Q10" i="4"/>
  <c r="Q9" i="4"/>
  <c r="S24" i="4"/>
  <c r="T11" i="3"/>
  <c r="Q11" i="3"/>
  <c r="T10" i="3"/>
  <c r="Q10" i="3"/>
  <c r="T9" i="3"/>
  <c r="Q9" i="3"/>
  <c r="V8" i="3"/>
  <c r="V12" i="3" s="1"/>
  <c r="U8" i="3"/>
  <c r="U12" i="3" s="1"/>
  <c r="S8" i="3"/>
  <c r="S12" i="3" s="1"/>
  <c r="R8" i="3"/>
  <c r="R12" i="3" s="1"/>
  <c r="O8" i="3"/>
  <c r="O12" i="3" s="1"/>
  <c r="M8" i="3"/>
  <c r="M12" i="3" s="1"/>
  <c r="L8" i="3"/>
  <c r="L12" i="3" s="1"/>
  <c r="V21" i="2"/>
  <c r="Q21" i="2"/>
  <c r="V16" i="2"/>
  <c r="Q16" i="2"/>
  <c r="V15" i="2"/>
  <c r="Q15" i="2"/>
  <c r="V14" i="2"/>
  <c r="Q14" i="2"/>
  <c r="V13" i="2"/>
  <c r="Q13" i="2"/>
  <c r="V11" i="2"/>
  <c r="Q11" i="2"/>
  <c r="V10" i="2"/>
  <c r="Q10" i="2"/>
  <c r="V9" i="2"/>
  <c r="Q9" i="2"/>
  <c r="X22" i="2"/>
  <c r="R22" i="2"/>
  <c r="V22" i="2" l="1"/>
  <c r="G7" i="6" s="1"/>
  <c r="Q8" i="4"/>
  <c r="M22" i="2"/>
  <c r="S22" i="2"/>
  <c r="O22" i="2"/>
  <c r="P16" i="2"/>
  <c r="Y16" i="2" s="1"/>
  <c r="P21" i="2"/>
  <c r="Y21" i="2" s="1"/>
  <c r="P10" i="2"/>
  <c r="Y10" i="2" s="1"/>
  <c r="P15" i="2"/>
  <c r="Y15" i="2" s="1"/>
  <c r="P9" i="2"/>
  <c r="Y9" i="2" s="1"/>
  <c r="P10" i="3"/>
  <c r="W10" i="3" s="1"/>
  <c r="P11" i="3"/>
  <c r="W11" i="3" s="1"/>
  <c r="L22" i="2"/>
  <c r="W22" i="2"/>
  <c r="P9" i="3"/>
  <c r="W9" i="3" s="1"/>
  <c r="Q15" i="5"/>
  <c r="P9" i="4"/>
  <c r="X9" i="4" s="1"/>
  <c r="X12" i="4"/>
  <c r="O24" i="4"/>
  <c r="P11" i="4"/>
  <c r="P13" i="4"/>
  <c r="X13" i="4" s="1"/>
  <c r="P20" i="4"/>
  <c r="P14" i="4" s="1"/>
  <c r="L24" i="4"/>
  <c r="P10" i="4"/>
  <c r="X10" i="4" s="1"/>
  <c r="U24" i="4"/>
  <c r="T24" i="4"/>
  <c r="W24" i="4"/>
  <c r="R24" i="4"/>
  <c r="M17" i="5"/>
  <c r="V17" i="5"/>
  <c r="R17" i="5"/>
  <c r="K17" i="5"/>
  <c r="P8" i="5"/>
  <c r="P17" i="5" s="1"/>
  <c r="P15" i="5"/>
  <c r="T17" i="5"/>
  <c r="G9" i="6" s="1"/>
  <c r="L17" i="5"/>
  <c r="U17" i="5"/>
  <c r="P14" i="2"/>
  <c r="Y14" i="2" s="1"/>
  <c r="P13" i="2"/>
  <c r="Y13" i="2" s="1"/>
  <c r="P11" i="2"/>
  <c r="Y11" i="2" s="1"/>
  <c r="K22" i="2"/>
  <c r="Q8" i="5"/>
  <c r="Q17" i="5" s="1"/>
  <c r="C9" i="6" s="1"/>
  <c r="Q24" i="4"/>
  <c r="C13" i="6" s="1"/>
  <c r="K8" i="3"/>
  <c r="K12" i="3" s="1"/>
  <c r="T8" i="3"/>
  <c r="Q8" i="3"/>
  <c r="Q22" i="2"/>
  <c r="C7" i="6" s="1"/>
  <c r="Q12" i="3" l="1"/>
  <c r="C12" i="6" s="1"/>
  <c r="H12" i="6" s="1"/>
  <c r="T12" i="3"/>
  <c r="G12" i="6" s="1"/>
  <c r="W8" i="3"/>
  <c r="W12" i="3" s="1"/>
  <c r="X11" i="4"/>
  <c r="X8" i="4" s="1"/>
  <c r="P8" i="4"/>
  <c r="P8" i="3"/>
  <c r="P12" i="3" s="1"/>
  <c r="G13" i="6"/>
  <c r="H13" i="6" s="1"/>
  <c r="H9" i="6"/>
  <c r="H7" i="6"/>
  <c r="P22" i="2"/>
  <c r="X20" i="4"/>
  <c r="X14" i="4" s="1"/>
  <c r="Y22" i="2"/>
  <c r="W8" i="5"/>
  <c r="W17" i="5" s="1"/>
  <c r="P24" i="4" l="1"/>
  <c r="T10" i="1" l="1"/>
  <c r="T9" i="1"/>
  <c r="Q9" i="1"/>
  <c r="T15" i="1" l="1"/>
  <c r="G6" i="6" s="1"/>
  <c r="Q15" i="1"/>
  <c r="C6" i="6" s="1"/>
  <c r="P10" i="1"/>
  <c r="W10" i="1" s="1"/>
  <c r="P9" i="1"/>
  <c r="H5" i="6" l="1"/>
  <c r="W9" i="1"/>
  <c r="P15" i="1" l="1"/>
  <c r="M24" i="4"/>
  <c r="X24" i="4"/>
  <c r="G19" i="6"/>
  <c r="W15" i="1" l="1"/>
  <c r="H6" i="6"/>
  <c r="H19" i="6" s="1"/>
  <c r="C19" i="6"/>
</calcChain>
</file>

<file path=xl/comments1.xml><?xml version="1.0" encoding="utf-8"?>
<comments xmlns="http://schemas.openxmlformats.org/spreadsheetml/2006/main">
  <authors>
    <author>Kypusová Marta</author>
  </authors>
  <commentList>
    <comment ref="X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</commentList>
</comments>
</file>

<file path=xl/comments2.xml><?xml version="1.0" encoding="utf-8"?>
<comments xmlns="http://schemas.openxmlformats.org/spreadsheetml/2006/main">
  <authors>
    <author>Kypusová Marta</author>
  </authors>
  <commentList>
    <comment ref="X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</commentList>
</comments>
</file>

<file path=xl/comments3.xml><?xml version="1.0" encoding="utf-8"?>
<comments xmlns="http://schemas.openxmlformats.org/spreadsheetml/2006/main">
  <authors>
    <author>Kypusová Marta</author>
  </authors>
  <commentList>
    <comment ref="X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</commentList>
</comments>
</file>

<file path=xl/comments4.xml><?xml version="1.0" encoding="utf-8"?>
<comments xmlns="http://schemas.openxmlformats.org/spreadsheetml/2006/main">
  <authors>
    <author>Kypusová Marta</author>
  </authors>
  <commentList>
    <comment ref="X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</commentList>
</comments>
</file>

<file path=xl/sharedStrings.xml><?xml version="1.0" encoding="utf-8"?>
<sst xmlns="http://schemas.openxmlformats.org/spreadsheetml/2006/main" count="720" uniqueCount="257">
  <si>
    <t>Správce:</t>
  </si>
  <si>
    <t>vedoucí odboru</t>
  </si>
  <si>
    <t>v tis. Kč</t>
  </si>
  <si>
    <t>Poř. číslo</t>
  </si>
  <si>
    <t>Oblast</t>
  </si>
  <si>
    <t>§</t>
  </si>
  <si>
    <t>pol.</t>
  </si>
  <si>
    <t>Sesk. pol.</t>
  </si>
  <si>
    <t>ORG</t>
  </si>
  <si>
    <t>Název akce:</t>
  </si>
  <si>
    <t>Popis:</t>
  </si>
  <si>
    <t>Stávající dokumentace</t>
  </si>
  <si>
    <t>K zajištění</t>
  </si>
  <si>
    <t xml:space="preserve">Celkové náklady s DPH v tis. Kč           </t>
  </si>
  <si>
    <t>Dotace</t>
  </si>
  <si>
    <t>Podíl OK</t>
  </si>
  <si>
    <t>poznámka</t>
  </si>
  <si>
    <t>Realizace</t>
  </si>
  <si>
    <t>Projektová dokumentace</t>
  </si>
  <si>
    <t>podíl OK (uznatelné náklady)</t>
  </si>
  <si>
    <t>Podíl OK (neuznatelné náklady)</t>
  </si>
  <si>
    <t>z toho:</t>
  </si>
  <si>
    <t>Termín realizace od - do (měsíc/ rok)</t>
  </si>
  <si>
    <t xml:space="preserve">Předfinancování celkem 2020                             (EU + SR) </t>
  </si>
  <si>
    <r>
      <t xml:space="preserve">Celkem v roce 2021 </t>
    </r>
    <r>
      <rPr>
        <b/>
        <sz val="9"/>
        <rFont val="Arial"/>
        <family val="2"/>
        <charset val="238"/>
      </rPr>
      <t xml:space="preserve">(předfinancování +  podíl OK + neuznatené náklady)              </t>
    </r>
  </si>
  <si>
    <r>
      <rPr>
        <b/>
        <sz val="12"/>
        <rFont val="Arial"/>
        <family val="2"/>
        <charset val="238"/>
      </rPr>
      <t>Návrh rozpočtu 2022</t>
    </r>
    <r>
      <rPr>
        <b/>
        <sz val="10"/>
        <rFont val="Arial"/>
        <family val="2"/>
        <charset val="238"/>
      </rPr>
      <t xml:space="preserve">
(podíl OK + neuznatelné náklady)</t>
    </r>
  </si>
  <si>
    <t>Pokračování v roce 2023 a dalších</t>
  </si>
  <si>
    <t>Odbor investic</t>
  </si>
  <si>
    <t>Ing. Miroslav Kubín</t>
  </si>
  <si>
    <t>ORJ 52</t>
  </si>
  <si>
    <t>ORJ 52 - Oblast školství  - projekty spolufinancované z evropských fondů a národních fondů - investiční</t>
  </si>
  <si>
    <t>Celkem za ORJ 52 - oblast školství</t>
  </si>
  <si>
    <t>ORJ 50 - Oblast dopravy  - projekty spolufinancované z evropských fondů a národních fondů - investiční</t>
  </si>
  <si>
    <t>ORJ 50</t>
  </si>
  <si>
    <t>Celkem za ORJ 50 - oblast dopravy</t>
  </si>
  <si>
    <t>Transformace příspěvkové organizace Nové Zámky – poskytovatel sociálních služeb - III.etapa - Litovel, Rybníček 45</t>
  </si>
  <si>
    <t>ORJ 52 - Oblast sociální  - projekty spolufinancované z evropských fondů a národních fondů - investiční</t>
  </si>
  <si>
    <t>Celkem za ORJ 52 - oblast sociální</t>
  </si>
  <si>
    <t xml:space="preserve">Transformace příspěvkové organizace Nové Zámky – poskytovatel sociálních služeb - IV.etapa  - novostavba RD Zábřeh, ul. Havlíčkova </t>
  </si>
  <si>
    <t>Transformace příspěvkové organizace Nové Zámky – poskytovatel sociálních služeb - IV.etapa  - novostavba RD Zábřeh, Malá Strana</t>
  </si>
  <si>
    <t>Transformace příspěvkové organizace Nové Zámky – poskytovatel sociálních služeb - V.etapa -  novostavba RD Medlov – Králová</t>
  </si>
  <si>
    <t>IROP</t>
  </si>
  <si>
    <t>ORJ 52 - Oblast kultury  - projekty spolufinancované z evropských fondů a národních fondů - investiční</t>
  </si>
  <si>
    <t>Celkem za ORJ 52 - oblast kultury</t>
  </si>
  <si>
    <t>REÚO - DDM Olomouc –  budova Jánského 1 - a) zateplení</t>
  </si>
  <si>
    <t>REÚO - DDM Olomouc –  budova Jánského 1 - b) vzduchotechnika</t>
  </si>
  <si>
    <t>RoPD  vydáno dne 20.8.2020</t>
  </si>
  <si>
    <t>PV</t>
  </si>
  <si>
    <t>II/366 Prostějov - přeložka silnice</t>
  </si>
  <si>
    <t xml:space="preserve">Jedná se o přeložku sil. II/366 v úseku od stávající křižovatky sil. II/366 se sil. II/449 ve směru na Smržice po napojení na okružní křižovatku na ul. Olomoucká.
Začátek přeložky je v blízkosti stávající křižovatky sil. II/366 se sil. II/449. Stávající styková křižovatka bude nahrazena okružní tříramennou křižovatkou, která umožní propojení stávající sil. II/366 od Kostelce na Hané a od města Prostějov s přeložkou sil. II/366. </t>
  </si>
  <si>
    <t>DPS</t>
  </si>
  <si>
    <t>realizace</t>
  </si>
  <si>
    <t>2019-2022</t>
  </si>
  <si>
    <t>OL</t>
  </si>
  <si>
    <t>II/449 MÚK Unčovice - Litovel, úsek B</t>
  </si>
  <si>
    <t>Projekt řeší stavební úpravy silnice II/449 v intravilánu města Litovel, a to od křížení silnice s pivovarskou vlečkou po nový most ev. č. 449-032 přes Moravu. Celková délka úseku činí cca 1,266 km. V rámci stavebních úprav bude řešena i rekonstrukce 3 mostních objektů, přeložky stávajících inženýrských sítí, úprava kanalizace pro odvodnění silnice, úpravy stávajících komunikací pro pěší atd.</t>
  </si>
  <si>
    <t>1. úsek - DSP</t>
  </si>
  <si>
    <t>realizace - intravilán</t>
  </si>
  <si>
    <t>II/449 MÚK Unčovice – Litovel, úseky A, C, okružní křižovatka</t>
  </si>
  <si>
    <t>Projekt řeší stavební úpravy silnice II/449 v úseku od mimoúrovňové křižovatky silnic D35 a II/449 u Unčovic přes Rozvadovice do Litovle a dále intravilánem města Litovle mimo již vybudovaných okružních křižovatek a úseku B, který je řešen samostatným projektem v rámci ITI OA. V intravilánu Litovle bude mimo jiné řešena i přestavba mostu ev. č. 449-030, výstavba nové okružní křižovatky, přeložky stávajících inženýrských sítí, úpravy stávajících komunikací pro pěší atd. Délka řešeného úseku komunikace II/449 činí cca 4,99 km.</t>
  </si>
  <si>
    <t>2021-2023</t>
  </si>
  <si>
    <t>II/150 Prostějov - Přerov</t>
  </si>
  <si>
    <t xml:space="preserve">Jedná se o stavební úpravy silnice II/150 o celkové délce 8,775 km a ve 4 úsecích .Začátek stavebních úprav 1.úseku v délce 0,3 km je v křižovatce II/150 s II/433 a končí okružní křižovatkou na Petrském náměstí v Prostějově. Úsek B o celkové délce 2,2 km má začátek v místě křižovatky ul. Vrahovická a Svatoplukova a končí v místě křižovatky silnic II/150 s III/4357 (ul.Vrahovická a Majakovského). Úsek C začíná v místě křižovatky silnic II/150 s III/3679 a končí v místě hranice Olomouckého kraje při mostu ev.č. 150-074 a jeho délka je 5,725 km. Poslední úsek D je veden intravilánem obce Brodek u Přerova a začíná křižovatkou silnic II/150 s III/01856 a konec úseku je v místě kř. II/150 s III/0553 s délkou 0,550 km. V úseku B budou rekonstruovány 2 silniční mosty ev.č. 150-072 a evid.č. 150-073. </t>
  </si>
  <si>
    <t>2020-2022</t>
  </si>
  <si>
    <t>II/570 Slatinice - Olomouc</t>
  </si>
  <si>
    <t>Jedná se o stavební úpravy silnice II/570 v celkové délce 10,070 km.  Počátek stavebních úprav 1. úseku je od konce obce Slatinice po křižovatku s III/44814. 2. úsek stavebních úprav je od křižovatky s III/57011 do km 11. 3. úsek od konce obce Hněvotín po křižovatku s III/5704. 4. úsek od konce obce Nedvězí po začátek Olomouce a úseku od křižovatky v km 5,03 po křižovatku v km 4,65. Mezi úseky dojde v rámci projektové přípravy k upřesnění délky rozsahu navázání na stávající komunikace, které jsou v celkové délce už započítány.
V úseku stavby se nachází mosty ev. č. 570 – 006 (most přes Blata před obcí Lutín) a ev. č. 570 – 007 (most přes potok Deštná za obcí Lutín), na kterých je nutné provést rekonstrukci</t>
  </si>
  <si>
    <t>2022-2023</t>
  </si>
  <si>
    <t>PR</t>
  </si>
  <si>
    <t>Muzeum Komenského v Přerově - rekonstrukce budovy ORNIS</t>
  </si>
  <si>
    <t>Rekonstrukce stávajícího objektu a přístavba nového objektu. Přístavbou budou řešeny nedostačující prostory depozitáře ornitologických sbírek, knihovny a hygienické zázemí pro návštěvníky. Stávající objekt nevyhovuje současným požadavkům na úsporu energií.</t>
  </si>
  <si>
    <t>PD, VZ</t>
  </si>
  <si>
    <t>Připraveno k realizace</t>
  </si>
  <si>
    <t>ORJ 52 - Oblast zdravotnictví  - projekty spolufinancované z evropských fondů a národních fondů - investiční</t>
  </si>
  <si>
    <t>Celkem za ORJ 52 - oblast zdravotnictví</t>
  </si>
  <si>
    <t>Očekávaná skutečnost 
 31. 12. 2021</t>
  </si>
  <si>
    <t>VZ, realizace</t>
  </si>
  <si>
    <t>SMN a.s. - o.z. Nemocnice Přerov- urgentní příjem</t>
  </si>
  <si>
    <t>zřízení urgentního příjmu v Nemocnici v Přerově</t>
  </si>
  <si>
    <t>SMN a.s. - o.z. Nemocnice Prostějov - urgentní příjem</t>
  </si>
  <si>
    <t>zřízení urgentního příjmu v Nemocnici v Prostějově</t>
  </si>
  <si>
    <t>SMN a.s. - o.z. Nemocnice Šternberk - urgentní příjem</t>
  </si>
  <si>
    <t>zřízení urgentního příjmu v Nemocnici ve Šternberku</t>
  </si>
  <si>
    <t xml:space="preserve"> realizace</t>
  </si>
  <si>
    <t>SMN a.s. - o.z. Nemocnice Šternberk - Interní pavilon</t>
  </si>
  <si>
    <t>dokončení výstavby nové interny</t>
  </si>
  <si>
    <t>2023-2024</t>
  </si>
  <si>
    <t xml:space="preserve">Studie </t>
  </si>
  <si>
    <t>PD</t>
  </si>
  <si>
    <t>2021-2022</t>
  </si>
  <si>
    <t>ZZS OK - Výstavba nových výjezdových základen - Zábřeh</t>
  </si>
  <si>
    <t>SU</t>
  </si>
  <si>
    <t>Výstavba nové výjezdové základny</t>
  </si>
  <si>
    <r>
      <t xml:space="preserve">Celkem v roce 2022 </t>
    </r>
    <r>
      <rPr>
        <b/>
        <sz val="9"/>
        <rFont val="Arial"/>
        <family val="2"/>
        <charset val="238"/>
      </rPr>
      <t xml:space="preserve">(předfinancování +  podíl OK + neuznatené náklady)              </t>
    </r>
  </si>
  <si>
    <t xml:space="preserve">Předfinancování celkem 2022                             (EU + SR) </t>
  </si>
  <si>
    <t>REÚO – SPŠ elektrotechnická a OA Mohelnice – budovy internátu a jídelna - B) VZDUCHOTECHNIKA</t>
  </si>
  <si>
    <t>REÚO – SPŠ elektrotechnická a OA Mohelnice – budovy internátu a jídelna  - A) ZATEPLENÍ</t>
  </si>
  <si>
    <t>Rekonstrukce domu pro 3 domácnosti.</t>
  </si>
  <si>
    <t>Výstavba novostavby pro 2 domácnosti.</t>
  </si>
  <si>
    <t>Systém výměny vzduchu k zateplení budov.</t>
  </si>
  <si>
    <t>Jedná se o zateplení na dvou 5-ti podlažních budovách domova mládeže, spojovacího koridoru mezi těmito budovami a jídelnou s kuchyní.</t>
  </si>
  <si>
    <t>zateplení budovy Jánského 1</t>
  </si>
  <si>
    <t>realizace - extravilán,    DSP,DPS - intravilán</t>
  </si>
  <si>
    <t>2020-2023</t>
  </si>
  <si>
    <t>Návrh rozpočtu - předfinancování - část EU z revolvingu</t>
  </si>
  <si>
    <t>Návrh rozpočtu - předfinancování - část SR z revolvingu</t>
  </si>
  <si>
    <t>Domov seniorů POHODA Chválkovice - Vybudování nového evakuačního výtahu v pavilonu B a v DS</t>
  </si>
  <si>
    <t>vybudování evakuačního výtahu</t>
  </si>
  <si>
    <t>Výtah v DS byl již realizován, zbývá realizovat výtah v pavilonu B</t>
  </si>
  <si>
    <t>Návrh rozpočtu na rok 2022</t>
  </si>
  <si>
    <t>Název listu přílohy</t>
  </si>
  <si>
    <t>Předfinancování - úvěr</t>
  </si>
  <si>
    <t>Předfinancování - rozpočet OK</t>
  </si>
  <si>
    <t>IF PO</t>
  </si>
  <si>
    <t>Nájemné SMN</t>
  </si>
  <si>
    <t>Požadavky na rozpočet OK</t>
  </si>
  <si>
    <t>Celkové náklady v roce 2022</t>
  </si>
  <si>
    <t>školství</t>
  </si>
  <si>
    <t>sociální</t>
  </si>
  <si>
    <t>kultury</t>
  </si>
  <si>
    <t>zdravotnictví</t>
  </si>
  <si>
    <t>CELKEM</t>
  </si>
  <si>
    <t>dopravy</t>
  </si>
  <si>
    <t>Domov Na zámečku Rokytnice - Půdní vestavba (část evakuační výtah)</t>
  </si>
  <si>
    <t>2022 pozastávka</t>
  </si>
  <si>
    <t>II/436 Přerov - Doloplazy - kř. II/437</t>
  </si>
  <si>
    <t xml:space="preserve">Rekonstrukce komunikace rozdělená na 5 úseků. Dva úseky v přerovských městských částech Penčice a Čekyně nutno realizovat až po stavbě kanalizace VaK kolem r. 2020. Malý úsek v Předmostí a 2 úseky v Tršicích a Doloplazech lze realizovat. </t>
  </si>
  <si>
    <t>studie proveditelnosti, VZ, realizace</t>
  </si>
  <si>
    <t>čeká se na vyhlášení výzvy IROP</t>
  </si>
  <si>
    <t>mělo by končit 2022 + 2 faktury 2021</t>
  </si>
  <si>
    <t>Odborný léčebný ústav, Paseka  - Modernizace lůžkového fondu pavilonu A</t>
  </si>
  <si>
    <t>Modernizace pavilonu včetně navýšení kapacity lůžek. Projektovou dokumentaci zajišťuje OLÚ Paseka</t>
  </si>
  <si>
    <t>VZ, studie proveditelnosti</t>
  </si>
  <si>
    <t>výzva REACT-EU zrušeno, má být vyhlášena nová výzva IROP</t>
  </si>
  <si>
    <t>Výstavba novostavby pro 3 domácnosti.</t>
  </si>
  <si>
    <t>PD, realizace</t>
  </si>
  <si>
    <t xml:space="preserve">RoPD přislíbeno, není SP </t>
  </si>
  <si>
    <t>most + pozastávka</t>
  </si>
  <si>
    <t>Modernizace pavilonu C včetně vodoléčby</t>
  </si>
  <si>
    <t>PD zajišťuje OLÚ Paseka</t>
  </si>
  <si>
    <t>Projekty spolufinancované z evropských fondů a národních fondů - investiční</t>
  </si>
  <si>
    <t xml:space="preserve">Celkem v roce 2022(předfinancování +  podíl OK + neuznatené náklady)              </t>
  </si>
  <si>
    <t>Návrh rozpočtu - předfinancování (EU + SR) z rozpočtu OK</t>
  </si>
  <si>
    <t xml:space="preserve"> předfinancování (EU + SR) z revolvingu KB</t>
  </si>
  <si>
    <t>1/22-12/23</t>
  </si>
  <si>
    <t>10/21-12/22</t>
  </si>
  <si>
    <t>1/2022 -8/2022</t>
  </si>
  <si>
    <t>1/2022-12/2022</t>
  </si>
  <si>
    <t>JE</t>
  </si>
  <si>
    <t>Odbor sportu, kultury a památkové péče</t>
  </si>
  <si>
    <t>ORJ 13</t>
  </si>
  <si>
    <t>ORJ 13 - Oblast kultury  - projekty spolufinancované z evropských fondů a národních fondů - investiční</t>
  </si>
  <si>
    <t>Očekávaná skutečnost 
 k 31. 12. 2021</t>
  </si>
  <si>
    <t>Vlastivědné muzeum v Olomouci - "Vybudování přírodovědné expozice a digitalizace a restaurování sbírek Vlastivědného muzea v Olomouci"</t>
  </si>
  <si>
    <t>Integrovaný regionální operační program</t>
  </si>
  <si>
    <t>10/2018-6/2022</t>
  </si>
  <si>
    <t xml:space="preserve">vedoucí odboru  </t>
  </si>
  <si>
    <t>OŠM - ORJ 10</t>
  </si>
  <si>
    <t>OI - ORJ 52</t>
  </si>
  <si>
    <t>OI - ORJ 50</t>
  </si>
  <si>
    <t>OSKPP - ORJ 13</t>
  </si>
  <si>
    <r>
      <t xml:space="preserve">návrh rozp. 2022 - kofinancování za faktury vystavené 12/2021 proplacené ve 2022     </t>
    </r>
    <r>
      <rPr>
        <sz val="10"/>
        <color rgb="FF00B050"/>
        <rFont val="Arial"/>
        <family val="2"/>
        <charset val="238"/>
      </rPr>
      <t xml:space="preserve">PO čerpá úvěr na předfinancování projektu </t>
    </r>
  </si>
  <si>
    <t>Celkem za ORJ 13 - oblast kultury</t>
  </si>
  <si>
    <t>Odbor dopravy a silničního hospodářství</t>
  </si>
  <si>
    <t>ORJ 12</t>
  </si>
  <si>
    <t>ORJ 12 - Oblast dopravy  - projekty spolufinancované z evropských fondů a národních fondů - investiční</t>
  </si>
  <si>
    <t>stavební úpravy silnice</t>
  </si>
  <si>
    <t>Celkem za ORJ 12 - oblast dopravy</t>
  </si>
  <si>
    <t>Ing. Ladislav Růžička</t>
  </si>
  <si>
    <t>Na předfinancování má SSOK úvěr</t>
  </si>
  <si>
    <t>ODSH - ORJ 12</t>
  </si>
  <si>
    <t>Celkem</t>
  </si>
  <si>
    <t xml:space="preserve">Střední škola zemědělská a zahradnická, U Hradiska 4, Olomouc - 12971-Centra odborné přípravy </t>
  </si>
  <si>
    <t>7/2022-9/2022</t>
  </si>
  <si>
    <t>Střední škola zemědělská, Přerov I – Město, Osmek 367/47 - Centrum odborné přípravy</t>
  </si>
  <si>
    <t>Střední škola gastronomie a farmářství, U Jatek 916/8, Jeseník - Centra odborné přípravy na rok 2022</t>
  </si>
  <si>
    <t>Střední lesnická škola, Jurikova 588, Hranice - 129 710 Centra odborné přípravy (zkráceně COP) - nákup moderních výukových pomůcek</t>
  </si>
  <si>
    <t>PO</t>
  </si>
  <si>
    <t>Střední lesnická škola, Jurikova 588, Hranice - Rekonstrukce lesní cesty</t>
  </si>
  <si>
    <t xml:space="preserve"> 10/2021 - 05/2022</t>
  </si>
  <si>
    <t>číslo žádanky</t>
  </si>
  <si>
    <t>2021/00180</t>
  </si>
  <si>
    <t>Střední škola gastronomie a farmářství, U Jatek 916/8, Jeseník - Pracoviště Horní Heřmanice-modernizace strojního vybavení odborného výcviku</t>
  </si>
  <si>
    <t>Střední průmyslová škola Jeseník, Dukelská 1240, Jeseník - "Nové 3D technologie na Emko"</t>
  </si>
  <si>
    <t>ORJ 10</t>
  </si>
  <si>
    <t>Mgr. Miroslav Gajdůšek, MBA</t>
  </si>
  <si>
    <t>Odbor školství a mládeže</t>
  </si>
  <si>
    <t xml:space="preserve">na předfinancování COP ve výši 1 665 tis. Kč mají úvěr </t>
  </si>
  <si>
    <t>Na předfinancování ve výši  1 666 tis. Kč má PO úvěr</t>
  </si>
  <si>
    <t>na předfinancování ve výši 7 744 tis. Kč má PO úvěr                                v roce 2023 -800 tis. Kč plánujeme uhradit z IF jako spoluúčast</t>
  </si>
  <si>
    <t>Odbor strategického rozvoje kraje</t>
  </si>
  <si>
    <t xml:space="preserve">Správce:  </t>
  </si>
  <si>
    <t>Ing. Radek Dosoudil</t>
  </si>
  <si>
    <t>ORJ 59</t>
  </si>
  <si>
    <t>ORJ 59 - Oblast územního plánování - projekty spolufinancované z evropských fondů a národních fondů - investiční</t>
  </si>
  <si>
    <t>pol</t>
  </si>
  <si>
    <t>kategorie</t>
  </si>
  <si>
    <t>OK</t>
  </si>
  <si>
    <t>Digitální technická mapa</t>
  </si>
  <si>
    <t>Projekt podpořen z OP Podnikání  a inovace pro konkurenceschopnost. Financování projektu 85 % EU, 15 % OK. Povinnost vytvořit digitální technickou mapu kraje vyplývá ze zákona č. 47/2020 Sb., kterým se mění zákon č. 200/1994 Sb., o zeměměřictví a o změně a  doplnění některých zákonů souvisejících s jeho zavedením, ve znění pozdějších předpisů, zákon č. 183/2006 Sb., o územním plánování a stavebním řádu (stavební zákon), ve znění pozdějších předpisů, a další související zákony.</t>
  </si>
  <si>
    <t>01/2020-03/2023</t>
  </si>
  <si>
    <t>investiční, žádost bude podána do 03/2021, zpracovává se dokumentace, úspora prvotmních nákladů ve výši dotace</t>
  </si>
  <si>
    <t>Celkem za ORJ 59 - oblast územního plánování</t>
  </si>
  <si>
    <t>ORJ 59 - Oblast životního prostředí - projekty spolufinancované z evropských fondů a národních fondů - investiční</t>
  </si>
  <si>
    <r>
      <rPr>
        <b/>
        <sz val="12"/>
        <rFont val="Arial"/>
        <family val="2"/>
        <charset val="238"/>
      </rPr>
      <t xml:space="preserve">Návrh rozpočtu 2022 </t>
    </r>
    <r>
      <rPr>
        <b/>
        <sz val="10"/>
        <rFont val="Arial"/>
        <family val="2"/>
        <charset val="238"/>
      </rPr>
      <t xml:space="preserve">
(podíl OK + neuznatelné náklady)</t>
    </r>
  </si>
  <si>
    <t>Hospodaření se srážkovými vodami v intravilánu příspěvkových organizací Olomouckého kraje IV</t>
  </si>
  <si>
    <t>dle 119. výzvy Ministerstva životního prostředí -odvádění srážkových vod, projekt s 15 % podílem OK a 85% podílů EU (4 PO)</t>
  </si>
  <si>
    <t>6/2022-12/2022</t>
  </si>
  <si>
    <t>investiční, žádost o dotaci podána, zpracována PD</t>
  </si>
  <si>
    <t>Hospodaření se srážkovými vodami v intravilánu příspěvkových organizací Olomouckého kraje V</t>
  </si>
  <si>
    <t>Celkem za ORJ 59 - oblast životního prostředí</t>
  </si>
  <si>
    <t>ORJ 59 - Oblast sociální - projekty spolufinancované z evropských fondů a národních fondů - investiční</t>
  </si>
  <si>
    <t>Pořízení vozidel pro poskytovatele sociálních služeb v Olomouckém kraji</t>
  </si>
  <si>
    <t>dle Výzvy č. 101 IROP-MMR - Sociální infrastruktura se sníženou energetickou náročností, projekt s 10 % podílem OK, 85% podílů EU a 5% SR</t>
  </si>
  <si>
    <t>Celkem za ORJ 59 - oblast sociální</t>
  </si>
  <si>
    <t xml:space="preserve">Správce: </t>
  </si>
  <si>
    <t>ORJ 59 - Oblast zdravotnictví - projekty spolufinancované z evropských fondů a národních fondů - investiční</t>
  </si>
  <si>
    <t>ZZS OK - Obnova vozového parku</t>
  </si>
  <si>
    <t>dle Výzvy č.97  IROP osa PO 6 REACT -EU - podpora zotavení z krize v souvislosti s pandemií COVID 19, projekt s 10 % podílem OK, 85%  EU a 5% SR</t>
  </si>
  <si>
    <t>3/2021-1/2023</t>
  </si>
  <si>
    <t>investiční, žádost o dotaci podána, zpracována SP</t>
  </si>
  <si>
    <t>Celkem za ORJ 59 - oblast zdravotnictví</t>
  </si>
  <si>
    <t>OSR - ORJ 59</t>
  </si>
  <si>
    <t>životní prostředí</t>
  </si>
  <si>
    <t>územní plánování</t>
  </si>
  <si>
    <t>Neuznatelné náklady (UZ 17 - nájemné SMN)</t>
  </si>
  <si>
    <t>RoPD  vydáno dne 3.9.2020 indexováno 8/2021</t>
  </si>
  <si>
    <t>projekt je v zásobníku akcí a vydání RoPD se rozhodne v prosinci 2021                            indexováno 8/2021</t>
  </si>
  <si>
    <t>Vincentinum Šternberk, příspěvková organizace – rekonstrukce budovy ve Vikýřovicích</t>
  </si>
  <si>
    <t>úhrada pozastávky</t>
  </si>
  <si>
    <t>2020-2021</t>
  </si>
  <si>
    <t>Jedná se o celkovou rekonstrukci budovy sociálních služeb pro osoby se zdravotním postižením. Budou provedeny dispoziční úpravy, bezbariérový přístup do objektu.</t>
  </si>
  <si>
    <t>g) Projekty - investiční</t>
  </si>
  <si>
    <t>Ing. Petr Flora</t>
  </si>
  <si>
    <t>Návrh rozpočtu - předfinancování - část EU z rozpočtu</t>
  </si>
  <si>
    <t>Návrh rozpočtu - předfinancování - část SR rozpočtu</t>
  </si>
  <si>
    <t>navýšení ceny z důvodu úpravy PD</t>
  </si>
  <si>
    <t>Odborný léčebný ústav, Paseka  - Modernizace pavilonu C</t>
  </si>
  <si>
    <t>REACT-EU,                                RoPD  22.7.2021</t>
  </si>
  <si>
    <t xml:space="preserve">pozastávka </t>
  </si>
  <si>
    <t>IROP - poždáno o vydání právního aktu vynětím jedné části projektu.</t>
  </si>
  <si>
    <t>60001101XXX</t>
  </si>
  <si>
    <t>Rezerva na přípravu žádosti o dotaci</t>
  </si>
  <si>
    <t>finanční prostředky na studie proveditelnosti</t>
  </si>
  <si>
    <t>podáno do REACT-EU - 1/2 nákladů - RoPD obdrženo 18.10.2021</t>
  </si>
  <si>
    <t xml:space="preserve">MPSV -RoPD obdrženo  </t>
  </si>
  <si>
    <t>realizace musí skončit 30.6.2023</t>
  </si>
  <si>
    <t>SSOK - II/441 křiž. R35 - hr. kraje Moravskoslezského</t>
  </si>
  <si>
    <t>Program - Centra odborné přípravy                                                                                      Očekáváme prodloužení programu o dva roky (2022 a 2023) za stejných podmínek jak jsou nastaveny v současné chvíli (maximální částka k vyčerpání je 1 850 000 Kč vč. DPH na jeden rok).</t>
  </si>
  <si>
    <t>Program - Centra odborné přípravy              nákup učebních pomůcek</t>
  </si>
  <si>
    <t>Program - Centra odborné přípravy                   stroje a zařízení pro zemědělské obory</t>
  </si>
  <si>
    <t>Program - Centra odborné přípravy                                                   Nákup strojů a zařízení pro zem.obory</t>
  </si>
  <si>
    <t>Na předfinancování ve výši 1 665 tis. Kč si bude muset PO vzít úvěr</t>
  </si>
  <si>
    <t>Program rozvoje venkova                                                         Pro projekt "Rekonstrukce lesní cesty" plánujeme využít předpokládané podzimní výzvy z Programu rozvoje venkova.</t>
  </si>
  <si>
    <t>Program IROP                                                                     nákup učebních pomůcek</t>
  </si>
  <si>
    <t>Na předfinancování ve výši 2 375 tis. Kč si bude muset PO vzít úvěr</t>
  </si>
  <si>
    <t>Program IROP                                                     Pro Projekt "Nové 3D technologie na Emko" - dodávka 3D technologií a drobné stavební úpravy stávajících prostor</t>
  </si>
  <si>
    <t>Na předfinancování ve výši 1 634 tis. Kč si bude muset PO vzít úvěr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</si>
</sst>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4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8"/>
      <name val="Arial"/>
      <family val="2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sz val="10"/>
      <name val="Arial CE"/>
      <family val="2"/>
      <charset val="238"/>
    </font>
    <font>
      <sz val="10"/>
      <color rgb="FFFF0000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 CE"/>
      <family val="2"/>
      <charset val="238"/>
    </font>
    <font>
      <sz val="14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name val="Arial CE"/>
      <charset val="238"/>
    </font>
    <font>
      <sz val="12"/>
      <color rgb="FFFF0000"/>
      <name val="Arial"/>
      <family val="2"/>
      <charset val="238"/>
    </font>
    <font>
      <sz val="12"/>
      <color rgb="FF00B050"/>
      <name val="Arial"/>
      <family val="2"/>
      <charset val="238"/>
    </font>
    <font>
      <b/>
      <sz val="14"/>
      <name val="Arial CE"/>
      <charset val="238"/>
    </font>
    <font>
      <i/>
      <sz val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6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B050"/>
      <name val="Arial"/>
      <family val="2"/>
      <charset val="238"/>
    </font>
    <font>
      <sz val="13"/>
      <color theme="1"/>
      <name val="Arial"/>
      <family val="2"/>
      <charset val="238"/>
    </font>
    <font>
      <sz val="14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4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>
      <alignment wrapText="1"/>
    </xf>
  </cellStyleXfs>
  <cellXfs count="315">
    <xf numFmtId="0" fontId="0" fillId="0" borderId="0" xfId="0"/>
    <xf numFmtId="0" fontId="1" fillId="0" borderId="0" xfId="1" applyFill="1"/>
    <xf numFmtId="0" fontId="1" fillId="0" borderId="0" xfId="1" applyFill="1" applyAlignment="1">
      <alignment horizontal="center"/>
    </xf>
    <xf numFmtId="0" fontId="1" fillId="0" borderId="0" xfId="1" applyFill="1" applyAlignment="1"/>
    <xf numFmtId="3" fontId="1" fillId="0" borderId="0" xfId="1" applyNumberFormat="1" applyFill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3" fontId="1" fillId="0" borderId="0" xfId="1" applyNumberFormat="1" applyFill="1" applyAlignment="1">
      <alignment horizontal="right" vertical="center"/>
    </xf>
    <xf numFmtId="0" fontId="1" fillId="0" borderId="0" xfId="1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0" fillId="2" borderId="0" xfId="1" applyFont="1" applyFill="1"/>
    <xf numFmtId="0" fontId="5" fillId="0" borderId="0" xfId="2" applyFont="1" applyFill="1" applyAlignment="1">
      <alignment horizontal="center"/>
    </xf>
    <xf numFmtId="3" fontId="4" fillId="0" borderId="0" xfId="2" applyNumberFormat="1" applyFont="1" applyFill="1" applyAlignment="1">
      <alignment horizontal="right" vertical="center"/>
    </xf>
    <xf numFmtId="0" fontId="4" fillId="0" borderId="0" xfId="2" applyFont="1" applyFill="1" applyAlignment="1">
      <alignment vertical="center" wrapText="1"/>
    </xf>
    <xf numFmtId="0" fontId="1" fillId="2" borderId="0" xfId="1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0" fillId="3" borderId="4" xfId="0" applyFill="1" applyBorder="1" applyAlignment="1">
      <alignment vertical="center" wrapText="1"/>
    </xf>
    <xf numFmtId="3" fontId="3" fillId="4" borderId="4" xfId="5" applyNumberFormat="1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vertical="center"/>
    </xf>
    <xf numFmtId="0" fontId="9" fillId="5" borderId="2" xfId="4" applyFont="1" applyFill="1" applyBorder="1" applyAlignment="1">
      <alignment vertical="center"/>
    </xf>
    <xf numFmtId="3" fontId="9" fillId="5" borderId="4" xfId="4" applyNumberFormat="1" applyFont="1" applyFill="1" applyBorder="1" applyAlignment="1">
      <alignment horizontal="right" vertical="center" wrapText="1"/>
    </xf>
    <xf numFmtId="3" fontId="9" fillId="5" borderId="4" xfId="5" applyNumberFormat="1" applyFont="1" applyFill="1" applyBorder="1" applyAlignment="1">
      <alignment horizontal="right" vertical="center" wrapText="1"/>
    </xf>
    <xf numFmtId="0" fontId="9" fillId="5" borderId="4" xfId="5" applyFont="1" applyFill="1" applyBorder="1" applyAlignment="1">
      <alignment horizontal="center" vertical="center" wrapText="1"/>
    </xf>
    <xf numFmtId="0" fontId="10" fillId="0" borderId="0" xfId="0" applyFont="1" applyFill="1"/>
    <xf numFmtId="0" fontId="11" fillId="0" borderId="4" xfId="0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12" fillId="0" borderId="6" xfId="6" applyFont="1" applyFill="1" applyBorder="1" applyAlignment="1" applyProtection="1">
      <alignment horizontal="left" vertical="center" wrapText="1"/>
      <protection locked="0"/>
    </xf>
    <xf numFmtId="0" fontId="13" fillId="0" borderId="6" xfId="0" applyFont="1" applyFill="1" applyBorder="1" applyAlignment="1">
      <alignment horizontal="center" vertical="center" wrapText="1"/>
    </xf>
    <xf numFmtId="3" fontId="12" fillId="0" borderId="6" xfId="6" applyNumberFormat="1" applyFont="1" applyFill="1" applyBorder="1" applyAlignment="1">
      <alignment horizontal="right" vertical="center" indent="1"/>
    </xf>
    <xf numFmtId="0" fontId="0" fillId="0" borderId="4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right" vertical="center" indent="1"/>
    </xf>
    <xf numFmtId="3" fontId="5" fillId="0" borderId="4" xfId="0" applyNumberFormat="1" applyFont="1" applyFill="1" applyBorder="1" applyAlignment="1">
      <alignment horizontal="right" vertical="center" indent="1"/>
    </xf>
    <xf numFmtId="3" fontId="12" fillId="0" borderId="4" xfId="0" applyNumberFormat="1" applyFont="1" applyFill="1" applyBorder="1" applyAlignment="1">
      <alignment horizontal="right" vertical="center" indent="1"/>
    </xf>
    <xf numFmtId="3" fontId="14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2" fillId="0" borderId="4" xfId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vertical="center" wrapText="1"/>
    </xf>
    <xf numFmtId="0" fontId="12" fillId="0" borderId="4" xfId="6" applyFont="1" applyFill="1" applyBorder="1" applyAlignment="1" applyProtection="1">
      <alignment horizontal="left" vertical="center" wrapText="1"/>
      <protection locked="0"/>
    </xf>
    <xf numFmtId="0" fontId="0" fillId="0" borderId="4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 shrinkToFit="1"/>
    </xf>
    <xf numFmtId="0" fontId="0" fillId="0" borderId="6" xfId="1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left" vertical="center"/>
    </xf>
    <xf numFmtId="0" fontId="9" fillId="5" borderId="2" xfId="4" applyFont="1" applyFill="1" applyBorder="1" applyAlignment="1">
      <alignment horizontal="left" vertical="center"/>
    </xf>
    <xf numFmtId="3" fontId="15" fillId="5" borderId="4" xfId="4" applyNumberFormat="1" applyFont="1" applyFill="1" applyBorder="1" applyAlignment="1">
      <alignment horizontal="right" vertical="center" wrapText="1"/>
    </xf>
    <xf numFmtId="3" fontId="16" fillId="5" borderId="4" xfId="4" applyNumberFormat="1" applyFont="1" applyFill="1" applyBorder="1" applyAlignment="1">
      <alignment horizontal="right" vertical="center" wrapText="1"/>
    </xf>
    <xf numFmtId="3" fontId="15" fillId="5" borderId="5" xfId="5" applyNumberFormat="1" applyFont="1" applyFill="1" applyBorder="1" applyAlignment="1">
      <alignment horizontal="right" vertical="center" wrapText="1"/>
    </xf>
    <xf numFmtId="3" fontId="15" fillId="5" borderId="5" xfId="4" applyNumberFormat="1" applyFont="1" applyFill="1" applyBorder="1" applyAlignment="1">
      <alignment horizontal="right" vertical="center" wrapText="1"/>
    </xf>
    <xf numFmtId="0" fontId="9" fillId="5" borderId="5" xfId="5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left" vertical="center"/>
    </xf>
    <xf numFmtId="0" fontId="8" fillId="5" borderId="2" xfId="4" applyFont="1" applyFill="1" applyBorder="1" applyAlignment="1">
      <alignment horizontal="left" vertical="center"/>
    </xf>
    <xf numFmtId="3" fontId="8" fillId="5" borderId="4" xfId="5" applyNumberFormat="1" applyFont="1" applyFill="1" applyBorder="1" applyAlignment="1">
      <alignment horizontal="right" vertical="center" wrapText="1"/>
    </xf>
    <xf numFmtId="3" fontId="8" fillId="5" borderId="4" xfId="4" applyNumberFormat="1" applyFont="1" applyFill="1" applyBorder="1" applyAlignment="1">
      <alignment horizontal="right" vertical="center" wrapText="1"/>
    </xf>
    <xf numFmtId="0" fontId="3" fillId="5" borderId="4" xfId="5" applyFont="1" applyFill="1" applyBorder="1" applyAlignment="1">
      <alignment horizontal="center" vertical="center" wrapText="1"/>
    </xf>
    <xf numFmtId="0" fontId="17" fillId="0" borderId="0" xfId="0" applyFont="1" applyFill="1" applyAlignment="1">
      <alignment wrapText="1"/>
    </xf>
    <xf numFmtId="0" fontId="17" fillId="0" borderId="0" xfId="0" applyFont="1" applyFill="1"/>
    <xf numFmtId="3" fontId="17" fillId="0" borderId="0" xfId="0" applyNumberFormat="1" applyFont="1" applyFill="1" applyAlignment="1">
      <alignment horizontal="right" wrapText="1"/>
    </xf>
    <xf numFmtId="3" fontId="17" fillId="0" borderId="0" xfId="0" applyNumberFormat="1" applyFont="1" applyFill="1" applyAlignment="1">
      <alignment horizontal="right" vertical="center" indent="1"/>
    </xf>
    <xf numFmtId="3" fontId="17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 wrapText="1"/>
    </xf>
    <xf numFmtId="0" fontId="13" fillId="0" borderId="0" xfId="0" applyFont="1" applyFill="1"/>
    <xf numFmtId="0" fontId="0" fillId="0" borderId="0" xfId="0" applyFill="1" applyAlignment="1">
      <alignment horizontal="right" wrapText="1"/>
    </xf>
    <xf numFmtId="3" fontId="0" fillId="0" borderId="0" xfId="0" applyNumberFormat="1" applyFill="1" applyAlignment="1">
      <alignment horizontal="right" vertical="center" indent="1"/>
    </xf>
    <xf numFmtId="0" fontId="18" fillId="0" borderId="0" xfId="0" applyFont="1" applyFill="1" applyAlignment="1">
      <alignment vertical="top" wrapText="1"/>
    </xf>
    <xf numFmtId="0" fontId="12" fillId="0" borderId="0" xfId="0" applyFont="1" applyFill="1" applyAlignment="1"/>
    <xf numFmtId="0" fontId="12" fillId="0" borderId="0" xfId="0" applyFont="1" applyFill="1" applyAlignment="1">
      <alignment wrapText="1"/>
    </xf>
    <xf numFmtId="0" fontId="11" fillId="0" borderId="0" xfId="0" applyFont="1" applyFill="1"/>
    <xf numFmtId="0" fontId="12" fillId="0" borderId="0" xfId="0" applyFont="1" applyFill="1" applyAlignment="1">
      <alignment horizontal="right" wrapText="1"/>
    </xf>
    <xf numFmtId="3" fontId="12" fillId="0" borderId="0" xfId="0" applyNumberFormat="1" applyFont="1" applyFill="1" applyAlignment="1">
      <alignment horizontal="right" vertical="center" indent="1"/>
    </xf>
    <xf numFmtId="3" fontId="12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/>
    <xf numFmtId="3" fontId="3" fillId="4" borderId="3" xfId="5" applyNumberFormat="1" applyFont="1" applyFill="1" applyBorder="1" applyAlignment="1">
      <alignment horizontal="center" vertical="center" wrapText="1"/>
    </xf>
    <xf numFmtId="0" fontId="11" fillId="0" borderId="4" xfId="7" applyFont="1" applyFill="1" applyBorder="1" applyAlignment="1">
      <alignment horizontal="center" vertical="center" wrapText="1"/>
    </xf>
    <xf numFmtId="0" fontId="12" fillId="0" borderId="4" xfId="7" applyFont="1" applyFill="1" applyBorder="1" applyAlignment="1">
      <alignment horizontal="center" vertical="center"/>
    </xf>
    <xf numFmtId="0" fontId="21" fillId="0" borderId="4" xfId="6" applyFont="1" applyFill="1" applyBorder="1" applyAlignment="1" applyProtection="1">
      <alignment horizontal="left" vertical="center" wrapText="1"/>
      <protection locked="0"/>
    </xf>
    <xf numFmtId="0" fontId="13" fillId="0" borderId="4" xfId="7" applyFont="1" applyFill="1" applyBorder="1" applyAlignment="1">
      <alignment horizontal="center" vertical="center" wrapText="1"/>
    </xf>
    <xf numFmtId="3" fontId="12" fillId="0" borderId="4" xfId="6" applyNumberFormat="1" applyFont="1" applyFill="1" applyBorder="1" applyAlignment="1">
      <alignment vertical="center"/>
    </xf>
    <xf numFmtId="0" fontId="22" fillId="0" borderId="4" xfId="7" applyNumberFormat="1" applyFont="1" applyFill="1" applyBorder="1" applyAlignment="1">
      <alignment horizontal="center" vertical="center"/>
    </xf>
    <xf numFmtId="3" fontId="11" fillId="0" borderId="4" xfId="7" applyNumberFormat="1" applyFont="1" applyFill="1" applyBorder="1" applyAlignment="1">
      <alignment vertical="center"/>
    </xf>
    <xf numFmtId="3" fontId="5" fillId="0" borderId="4" xfId="7" applyNumberFormat="1" applyFont="1" applyFill="1" applyBorder="1" applyAlignment="1">
      <alignment vertical="center"/>
    </xf>
    <xf numFmtId="3" fontId="12" fillId="0" borderId="4" xfId="7" applyNumberFormat="1" applyFont="1" applyFill="1" applyBorder="1" applyAlignment="1">
      <alignment vertical="center"/>
    </xf>
    <xf numFmtId="0" fontId="20" fillId="0" borderId="0" xfId="7" applyFont="1" applyFill="1"/>
    <xf numFmtId="0" fontId="1" fillId="0" borderId="4" xfId="6" applyFont="1" applyFill="1" applyBorder="1" applyAlignment="1" applyProtection="1">
      <alignment horizontal="left" vertical="center" wrapText="1"/>
      <protection locked="0"/>
    </xf>
    <xf numFmtId="0" fontId="5" fillId="0" borderId="4" xfId="7" applyFont="1" applyFill="1" applyBorder="1" applyAlignment="1">
      <alignment vertical="center" wrapText="1"/>
    </xf>
    <xf numFmtId="3" fontId="12" fillId="0" borderId="6" xfId="6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right" vertical="center" indent="1"/>
    </xf>
    <xf numFmtId="3" fontId="25" fillId="0" borderId="4" xfId="0" applyNumberFormat="1" applyFont="1" applyFill="1" applyBorder="1" applyAlignment="1">
      <alignment horizontal="right" vertical="center" indent="1"/>
    </xf>
    <xf numFmtId="3" fontId="27" fillId="0" borderId="4" xfId="7" applyNumberFormat="1" applyFont="1" applyFill="1" applyBorder="1" applyAlignment="1">
      <alignment vertical="center" wrapText="1"/>
    </xf>
    <xf numFmtId="0" fontId="20" fillId="6" borderId="0" xfId="7" applyFont="1" applyFill="1"/>
    <xf numFmtId="3" fontId="28" fillId="0" borderId="4" xfId="7" applyNumberFormat="1" applyFont="1" applyFill="1" applyBorder="1" applyAlignment="1">
      <alignment vertical="center"/>
    </xf>
    <xf numFmtId="3" fontId="2" fillId="0" borderId="4" xfId="7" applyNumberFormat="1" applyFont="1" applyFill="1" applyBorder="1" applyAlignment="1">
      <alignment vertical="center"/>
    </xf>
    <xf numFmtId="0" fontId="12" fillId="0" borderId="4" xfId="7" applyFont="1" applyFill="1" applyBorder="1" applyAlignment="1">
      <alignment horizontal="center" vertical="center" wrapText="1" shrinkToFit="1"/>
    </xf>
    <xf numFmtId="0" fontId="22" fillId="0" borderId="4" xfId="6" applyFont="1" applyFill="1" applyBorder="1" applyAlignment="1" applyProtection="1">
      <alignment horizontal="left" vertical="center" wrapText="1"/>
      <protection locked="0"/>
    </xf>
    <xf numFmtId="0" fontId="11" fillId="2" borderId="6" xfId="0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/>
    </xf>
    <xf numFmtId="0" fontId="2" fillId="0" borderId="0" xfId="0" applyFont="1"/>
    <xf numFmtId="0" fontId="29" fillId="0" borderId="0" xfId="0" applyFont="1" applyAlignment="1">
      <alignment horizontal="right"/>
    </xf>
    <xf numFmtId="0" fontId="12" fillId="0" borderId="14" xfId="0" applyFont="1" applyBorder="1"/>
    <xf numFmtId="0" fontId="12" fillId="0" borderId="4" xfId="0" applyFont="1" applyBorder="1"/>
    <xf numFmtId="0" fontId="12" fillId="0" borderId="16" xfId="0" applyFont="1" applyBorder="1"/>
    <xf numFmtId="0" fontId="12" fillId="0" borderId="5" xfId="0" applyFont="1" applyBorder="1"/>
    <xf numFmtId="0" fontId="30" fillId="0" borderId="4" xfId="6" applyFont="1" applyFill="1" applyBorder="1" applyAlignment="1" applyProtection="1">
      <alignment horizontal="left" vertical="center" wrapText="1"/>
      <protection locked="0"/>
    </xf>
    <xf numFmtId="0" fontId="31" fillId="0" borderId="0" xfId="1" applyFont="1" applyFill="1"/>
    <xf numFmtId="0" fontId="12" fillId="0" borderId="0" xfId="2" applyFont="1" applyFill="1"/>
    <xf numFmtId="0" fontId="32" fillId="0" borderId="0" xfId="0" applyFont="1" applyFill="1"/>
    <xf numFmtId="0" fontId="12" fillId="0" borderId="0" xfId="2" applyFont="1" applyFill="1" applyAlignment="1">
      <alignment horizontal="center"/>
    </xf>
    <xf numFmtId="0" fontId="12" fillId="0" borderId="0" xfId="2" applyFont="1" applyFill="1" applyAlignment="1">
      <alignment horizontal="left"/>
    </xf>
    <xf numFmtId="0" fontId="5" fillId="0" borderId="0" xfId="2" applyFont="1" applyFill="1" applyAlignment="1">
      <alignment horizontal="right"/>
    </xf>
    <xf numFmtId="0" fontId="12" fillId="2" borderId="0" xfId="1" applyFont="1" applyFill="1"/>
    <xf numFmtId="3" fontId="12" fillId="0" borderId="0" xfId="2" applyNumberFormat="1" applyFont="1" applyFill="1"/>
    <xf numFmtId="3" fontId="5" fillId="0" borderId="0" xfId="2" applyNumberFormat="1" applyFont="1" applyFill="1"/>
    <xf numFmtId="0" fontId="30" fillId="2" borderId="0" xfId="1" applyFont="1" applyFill="1"/>
    <xf numFmtId="0" fontId="30" fillId="0" borderId="0" xfId="0" applyFont="1" applyFill="1"/>
    <xf numFmtId="0" fontId="12" fillId="7" borderId="14" xfId="0" applyFont="1" applyFill="1" applyBorder="1"/>
    <xf numFmtId="0" fontId="12" fillId="7" borderId="6" xfId="0" applyFont="1" applyFill="1" applyBorder="1"/>
    <xf numFmtId="49" fontId="21" fillId="0" borderId="4" xfId="6" applyNumberFormat="1" applyFont="1" applyFill="1" applyBorder="1" applyAlignment="1" applyProtection="1">
      <alignment horizontal="left" vertical="center" wrapText="1" readingOrder="1"/>
      <protection locked="0"/>
    </xf>
    <xf numFmtId="3" fontId="26" fillId="0" borderId="4" xfId="7" applyNumberFormat="1" applyFont="1" applyFill="1" applyBorder="1" applyAlignment="1">
      <alignment vertical="center" wrapText="1"/>
    </xf>
    <xf numFmtId="0" fontId="5" fillId="0" borderId="4" xfId="7" applyFont="1" applyFill="1" applyBorder="1" applyAlignment="1">
      <alignment horizontal="left" vertical="center" wrapText="1"/>
    </xf>
    <xf numFmtId="3" fontId="33" fillId="0" borderId="4" xfId="0" applyNumberFormat="1" applyFont="1" applyFill="1" applyBorder="1" applyAlignment="1">
      <alignment horizontal="right" vertical="center" indent="1"/>
    </xf>
    <xf numFmtId="3" fontId="33" fillId="0" borderId="4" xfId="7" applyNumberFormat="1" applyFont="1" applyFill="1" applyBorder="1" applyAlignment="1">
      <alignment vertical="center"/>
    </xf>
    <xf numFmtId="0" fontId="2" fillId="0" borderId="0" xfId="1" applyFont="1" applyFill="1"/>
    <xf numFmtId="0" fontId="4" fillId="0" borderId="0" xfId="2" applyFont="1" applyFill="1"/>
    <xf numFmtId="0" fontId="4" fillId="0" borderId="0" xfId="2" applyFont="1" applyFill="1" applyAlignment="1">
      <alignment horizontal="center"/>
    </xf>
    <xf numFmtId="0" fontId="34" fillId="0" borderId="0" xfId="2" applyFont="1" applyFill="1" applyAlignment="1">
      <alignment horizontal="right"/>
    </xf>
    <xf numFmtId="3" fontId="34" fillId="0" borderId="0" xfId="2" applyNumberFormat="1" applyFont="1" applyFill="1"/>
    <xf numFmtId="0" fontId="4" fillId="0" borderId="0" xfId="2" applyFont="1" applyFill="1" applyAlignment="1">
      <alignment horizontal="left"/>
    </xf>
    <xf numFmtId="3" fontId="4" fillId="0" borderId="0" xfId="2" applyNumberFormat="1" applyFont="1" applyFill="1"/>
    <xf numFmtId="0" fontId="35" fillId="0" borderId="4" xfId="0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vertical="top" wrapText="1"/>
    </xf>
    <xf numFmtId="0" fontId="32" fillId="2" borderId="0" xfId="1" applyFont="1" applyFill="1"/>
    <xf numFmtId="0" fontId="12" fillId="0" borderId="14" xfId="0" applyFont="1" applyFill="1" applyBorder="1"/>
    <xf numFmtId="0" fontId="12" fillId="0" borderId="6" xfId="0" applyFont="1" applyFill="1" applyBorder="1"/>
    <xf numFmtId="3" fontId="12" fillId="0" borderId="4" xfId="6" applyNumberFormat="1" applyFont="1" applyFill="1" applyBorder="1" applyAlignment="1">
      <alignment vertical="center"/>
    </xf>
    <xf numFmtId="0" fontId="20" fillId="0" borderId="0" xfId="8" applyFill="1" applyAlignment="1">
      <alignment wrapText="1"/>
    </xf>
    <xf numFmtId="3" fontId="20" fillId="0" borderId="0" xfId="8" applyNumberFormat="1" applyFill="1" applyAlignment="1">
      <alignment horizontal="center" vertical="center"/>
    </xf>
    <xf numFmtId="3" fontId="20" fillId="0" borderId="0" xfId="8" applyNumberFormat="1" applyFill="1" applyAlignment="1">
      <alignment horizontal="right" vertical="center"/>
    </xf>
    <xf numFmtId="0" fontId="3" fillId="0" borderId="0" xfId="8" applyFont="1" applyFill="1" applyAlignment="1">
      <alignment horizontal="center"/>
    </xf>
    <xf numFmtId="0" fontId="20" fillId="0" borderId="0" xfId="8" applyFill="1"/>
    <xf numFmtId="0" fontId="20" fillId="0" borderId="0" xfId="8" applyFill="1" applyAlignment="1">
      <alignment horizontal="center"/>
    </xf>
    <xf numFmtId="0" fontId="2" fillId="0" borderId="0" xfId="2" applyFont="1" applyFill="1" applyAlignment="1">
      <alignment horizontal="right"/>
    </xf>
    <xf numFmtId="0" fontId="6" fillId="0" borderId="0" xfId="8" applyFont="1" applyAlignment="1">
      <alignment horizontal="left" vertical="center" wrapText="1"/>
    </xf>
    <xf numFmtId="0" fontId="6" fillId="0" borderId="0" xfId="8" applyFont="1" applyAlignment="1">
      <alignment horizontal="center" vertical="center" wrapText="1"/>
    </xf>
    <xf numFmtId="0" fontId="7" fillId="0" borderId="0" xfId="8" applyFont="1" applyAlignment="1">
      <alignment horizontal="right" vertical="center" wrapText="1"/>
    </xf>
    <xf numFmtId="0" fontId="9" fillId="5" borderId="4" xfId="4" applyFont="1" applyFill="1" applyBorder="1" applyAlignment="1">
      <alignment vertical="center"/>
    </xf>
    <xf numFmtId="3" fontId="9" fillId="5" borderId="4" xfId="4" applyNumberFormat="1" applyFont="1" applyFill="1" applyBorder="1" applyAlignment="1">
      <alignment horizontal="center" vertical="center" wrapText="1"/>
    </xf>
    <xf numFmtId="0" fontId="10" fillId="0" borderId="0" xfId="8" applyFont="1" applyFill="1"/>
    <xf numFmtId="0" fontId="11" fillId="0" borderId="4" xfId="8" applyFont="1" applyFill="1" applyBorder="1" applyAlignment="1">
      <alignment horizontal="center" vertical="center" wrapText="1"/>
    </xf>
    <xf numFmtId="0" fontId="12" fillId="2" borderId="4" xfId="8" applyFont="1" applyFill="1" applyBorder="1" applyAlignment="1">
      <alignment horizontal="center" vertical="center"/>
    </xf>
    <xf numFmtId="0" fontId="5" fillId="0" borderId="4" xfId="8" applyFont="1" applyFill="1" applyBorder="1" applyAlignment="1">
      <alignment horizontal="left" vertical="center" wrapText="1"/>
    </xf>
    <xf numFmtId="0" fontId="0" fillId="0" borderId="4" xfId="8" applyFont="1" applyFill="1" applyBorder="1" applyAlignment="1" applyProtection="1">
      <alignment horizontal="left" vertical="center" wrapText="1"/>
      <protection locked="0"/>
    </xf>
    <xf numFmtId="0" fontId="13" fillId="0" borderId="4" xfId="8" applyFont="1" applyFill="1" applyBorder="1" applyAlignment="1">
      <alignment horizontal="center" vertical="center" wrapText="1"/>
    </xf>
    <xf numFmtId="0" fontId="22" fillId="2" borderId="4" xfId="8" applyNumberFormat="1" applyFont="1" applyFill="1" applyBorder="1" applyAlignment="1">
      <alignment horizontal="center" vertical="center"/>
    </xf>
    <xf numFmtId="3" fontId="11" fillId="0" borderId="4" xfId="8" applyNumberFormat="1" applyFont="1" applyFill="1" applyBorder="1" applyAlignment="1">
      <alignment vertical="center"/>
    </xf>
    <xf numFmtId="3" fontId="5" fillId="0" borderId="4" xfId="8" applyNumberFormat="1" applyFont="1" applyFill="1" applyBorder="1" applyAlignment="1">
      <alignment vertical="center"/>
    </xf>
    <xf numFmtId="3" fontId="25" fillId="5" borderId="4" xfId="8" applyNumberFormat="1" applyFont="1" applyFill="1" applyBorder="1" applyAlignment="1">
      <alignment vertical="center"/>
    </xf>
    <xf numFmtId="3" fontId="5" fillId="5" borderId="4" xfId="8" applyNumberFormat="1" applyFont="1" applyFill="1" applyBorder="1" applyAlignment="1">
      <alignment vertical="center"/>
    </xf>
    <xf numFmtId="3" fontId="12" fillId="0" borderId="4" xfId="8" applyNumberFormat="1" applyFont="1" applyFill="1" applyBorder="1" applyAlignment="1">
      <alignment vertical="center"/>
    </xf>
    <xf numFmtId="3" fontId="12" fillId="0" borderId="4" xfId="8" applyNumberFormat="1" applyFont="1" applyFill="1" applyBorder="1" applyAlignment="1">
      <alignment horizontal="center" vertical="center"/>
    </xf>
    <xf numFmtId="3" fontId="1" fillId="0" borderId="4" xfId="8" applyNumberFormat="1" applyFont="1" applyFill="1" applyBorder="1" applyAlignment="1">
      <alignment horizontal="center" vertical="center" wrapText="1"/>
    </xf>
    <xf numFmtId="0" fontId="20" fillId="0" borderId="0" xfId="8" applyFont="1" applyFill="1"/>
    <xf numFmtId="0" fontId="8" fillId="5" borderId="4" xfId="4" applyFont="1" applyFill="1" applyBorder="1" applyAlignment="1">
      <alignment horizontal="left" vertical="center"/>
    </xf>
    <xf numFmtId="0" fontId="20" fillId="0" borderId="0" xfId="8" applyFill="1" applyAlignment="1">
      <alignment horizontal="right" wrapText="1"/>
    </xf>
    <xf numFmtId="3" fontId="20" fillId="0" borderId="0" xfId="8" applyNumberFormat="1" applyFill="1" applyAlignment="1">
      <alignment horizontal="right" vertical="center" indent="1"/>
    </xf>
    <xf numFmtId="0" fontId="20" fillId="0" borderId="0" xfId="8" applyFill="1" applyAlignment="1">
      <alignment vertical="center" wrapText="1"/>
    </xf>
    <xf numFmtId="0" fontId="12" fillId="0" borderId="4" xfId="8" applyFont="1" applyFill="1" applyBorder="1" applyAlignment="1">
      <alignment horizontal="center" vertical="center"/>
    </xf>
    <xf numFmtId="0" fontId="22" fillId="0" borderId="4" xfId="8" applyNumberFormat="1" applyFont="1" applyFill="1" applyBorder="1" applyAlignment="1">
      <alignment horizontal="center" vertical="center"/>
    </xf>
    <xf numFmtId="3" fontId="8" fillId="5" borderId="4" xfId="5" applyNumberFormat="1" applyFont="1" applyFill="1" applyBorder="1" applyAlignment="1">
      <alignment horizontal="center" vertical="center" wrapText="1"/>
    </xf>
    <xf numFmtId="0" fontId="4" fillId="2" borderId="0" xfId="1" applyFont="1" applyFill="1"/>
    <xf numFmtId="3" fontId="12" fillId="0" borderId="4" xfId="6" applyNumberFormat="1" applyFont="1" applyFill="1" applyBorder="1" applyAlignment="1">
      <alignment horizontal="right" vertical="center" indent="1"/>
    </xf>
    <xf numFmtId="3" fontId="11" fillId="0" borderId="4" xfId="8" applyNumberFormat="1" applyFont="1" applyFill="1" applyBorder="1" applyAlignment="1">
      <alignment horizontal="right" vertical="center" indent="1"/>
    </xf>
    <xf numFmtId="3" fontId="5" fillId="0" borderId="4" xfId="8" applyNumberFormat="1" applyFont="1" applyFill="1" applyBorder="1" applyAlignment="1">
      <alignment horizontal="right" vertical="center" indent="1"/>
    </xf>
    <xf numFmtId="3" fontId="25" fillId="5" borderId="4" xfId="8" applyNumberFormat="1" applyFont="1" applyFill="1" applyBorder="1" applyAlignment="1">
      <alignment horizontal="right" vertical="center" indent="1"/>
    </xf>
    <xf numFmtId="3" fontId="5" fillId="5" borderId="4" xfId="8" applyNumberFormat="1" applyFont="1" applyFill="1" applyBorder="1" applyAlignment="1">
      <alignment horizontal="right" vertical="center" indent="1"/>
    </xf>
    <xf numFmtId="3" fontId="12" fillId="0" borderId="4" xfId="8" applyNumberFormat="1" applyFont="1" applyFill="1" applyBorder="1" applyAlignment="1">
      <alignment horizontal="right" vertical="center" indent="1"/>
    </xf>
    <xf numFmtId="3" fontId="0" fillId="0" borderId="4" xfId="8" applyNumberFormat="1" applyFont="1" applyFill="1" applyBorder="1" applyAlignment="1">
      <alignment horizontal="center" vertical="center" wrapText="1"/>
    </xf>
    <xf numFmtId="0" fontId="30" fillId="0" borderId="0" xfId="8" applyFont="1" applyFill="1"/>
    <xf numFmtId="0" fontId="12" fillId="0" borderId="5" xfId="8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right" vertical="center"/>
    </xf>
    <xf numFmtId="3" fontId="12" fillId="0" borderId="4" xfId="0" applyNumberFormat="1" applyFont="1" applyFill="1" applyBorder="1" applyAlignment="1">
      <alignment horizontal="right" vertical="center"/>
    </xf>
    <xf numFmtId="0" fontId="30" fillId="0" borderId="6" xfId="6" applyFont="1" applyFill="1" applyBorder="1" applyAlignment="1" applyProtection="1">
      <alignment horizontal="left" vertical="center" wrapText="1"/>
      <protection locked="0"/>
    </xf>
    <xf numFmtId="3" fontId="12" fillId="0" borderId="4" xfId="6" applyNumberFormat="1" applyFont="1" applyFill="1" applyBorder="1" applyAlignment="1">
      <alignment vertical="center"/>
    </xf>
    <xf numFmtId="0" fontId="39" fillId="0" borderId="0" xfId="0" applyFont="1"/>
    <xf numFmtId="3" fontId="30" fillId="0" borderId="4" xfId="8" applyNumberFormat="1" applyFont="1" applyFill="1" applyBorder="1" applyAlignment="1">
      <alignment vertical="center"/>
    </xf>
    <xf numFmtId="3" fontId="3" fillId="4" borderId="4" xfId="5" applyNumberFormat="1" applyFont="1" applyFill="1" applyBorder="1" applyAlignment="1">
      <alignment horizontal="center" vertical="center" wrapText="1"/>
    </xf>
    <xf numFmtId="3" fontId="11" fillId="0" borderId="5" xfId="7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0" fontId="39" fillId="0" borderId="4" xfId="1" applyFont="1" applyFill="1" applyBorder="1" applyAlignment="1">
      <alignment horizontal="center" vertical="center" wrapText="1"/>
    </xf>
    <xf numFmtId="0" fontId="39" fillId="0" borderId="4" xfId="0" applyNumberFormat="1" applyFont="1" applyFill="1" applyBorder="1" applyAlignment="1">
      <alignment horizontal="center" vertical="center"/>
    </xf>
    <xf numFmtId="0" fontId="39" fillId="0" borderId="0" xfId="0" applyFont="1" applyFill="1"/>
    <xf numFmtId="0" fontId="39" fillId="0" borderId="6" xfId="1" applyFont="1" applyFill="1" applyBorder="1" applyAlignment="1">
      <alignment horizontal="center" vertical="center" wrapText="1"/>
    </xf>
    <xf numFmtId="0" fontId="4" fillId="0" borderId="4" xfId="6" applyFont="1" applyFill="1" applyBorder="1" applyAlignment="1" applyProtection="1">
      <alignment horizontal="left" vertical="center" wrapText="1"/>
      <protection locked="0"/>
    </xf>
    <xf numFmtId="0" fontId="8" fillId="0" borderId="0" xfId="4" applyFont="1" applyFill="1" applyBorder="1" applyAlignment="1">
      <alignment horizontal="left" vertical="center"/>
    </xf>
    <xf numFmtId="3" fontId="8" fillId="0" borderId="0" xfId="5" applyNumberFormat="1" applyFont="1" applyFill="1" applyBorder="1" applyAlignment="1">
      <alignment horizontal="right" vertical="center" wrapText="1"/>
    </xf>
    <xf numFmtId="3" fontId="8" fillId="0" borderId="0" xfId="4" applyNumberFormat="1" applyFont="1" applyFill="1" applyBorder="1" applyAlignment="1">
      <alignment horizontal="right" vertical="center" wrapText="1"/>
    </xf>
    <xf numFmtId="0" fontId="3" fillId="0" borderId="0" xfId="5" applyFont="1" applyFill="1" applyBorder="1" applyAlignment="1">
      <alignment horizontal="center" vertical="center" wrapText="1"/>
    </xf>
    <xf numFmtId="0" fontId="0" fillId="0" borderId="0" xfId="0" applyFill="1" applyBorder="1"/>
    <xf numFmtId="0" fontId="8" fillId="5" borderId="3" xfId="4" applyFont="1" applyFill="1" applyBorder="1" applyAlignment="1">
      <alignment horizontal="left" vertical="center"/>
    </xf>
    <xf numFmtId="0" fontId="39" fillId="8" borderId="0" xfId="0" applyFont="1" applyFill="1"/>
    <xf numFmtId="3" fontId="11" fillId="0" borderId="4" xfId="7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3" fontId="12" fillId="7" borderId="4" xfId="0" applyNumberFormat="1" applyFont="1" applyFill="1" applyBorder="1"/>
    <xf numFmtId="3" fontId="12" fillId="7" borderId="1" xfId="0" applyNumberFormat="1" applyFont="1" applyFill="1" applyBorder="1"/>
    <xf numFmtId="3" fontId="12" fillId="7" borderId="15" xfId="0" applyNumberFormat="1" applyFont="1" applyFill="1" applyBorder="1"/>
    <xf numFmtId="3" fontId="12" fillId="0" borderId="4" xfId="0" applyNumberFormat="1" applyFont="1" applyFill="1" applyBorder="1"/>
    <xf numFmtId="3" fontId="12" fillId="0" borderId="1" xfId="0" applyNumberFormat="1" applyFont="1" applyFill="1" applyBorder="1"/>
    <xf numFmtId="3" fontId="12" fillId="0" borderId="15" xfId="0" applyNumberFormat="1" applyFont="1" applyFill="1" applyBorder="1"/>
    <xf numFmtId="3" fontId="12" fillId="0" borderId="4" xfId="0" applyNumberFormat="1" applyFont="1" applyBorder="1"/>
    <xf numFmtId="3" fontId="12" fillId="0" borderId="1" xfId="0" applyNumberFormat="1" applyFont="1" applyBorder="1"/>
    <xf numFmtId="3" fontId="12" fillId="0" borderId="15" xfId="0" applyNumberFormat="1" applyFont="1" applyBorder="1"/>
    <xf numFmtId="3" fontId="12" fillId="0" borderId="5" xfId="0" applyNumberFormat="1" applyFont="1" applyBorder="1"/>
    <xf numFmtId="3" fontId="12" fillId="0" borderId="17" xfId="0" applyNumberFormat="1" applyFont="1" applyBorder="1"/>
    <xf numFmtId="3" fontId="12" fillId="0" borderId="18" xfId="0" applyNumberFormat="1" applyFont="1" applyBorder="1"/>
    <xf numFmtId="3" fontId="5" fillId="0" borderId="8" xfId="0" applyNumberFormat="1" applyFont="1" applyBorder="1"/>
    <xf numFmtId="3" fontId="5" fillId="0" borderId="9" xfId="0" applyNumberFormat="1" applyFont="1" applyBorder="1"/>
    <xf numFmtId="3" fontId="5" fillId="0" borderId="10" xfId="0" applyNumberFormat="1" applyFont="1" applyBorder="1"/>
    <xf numFmtId="3" fontId="12" fillId="0" borderId="4" xfId="6" applyNumberFormat="1" applyFont="1" applyFill="1" applyBorder="1" applyAlignment="1">
      <alignment vertical="center"/>
    </xf>
    <xf numFmtId="3" fontId="11" fillId="0" borderId="4" xfId="7" applyNumberFormat="1" applyFont="1" applyFill="1" applyBorder="1" applyAlignment="1">
      <alignment vertical="center"/>
    </xf>
    <xf numFmtId="3" fontId="5" fillId="0" borderId="5" xfId="7" applyNumberFormat="1" applyFont="1" applyFill="1" applyBorder="1" applyAlignment="1">
      <alignment vertical="center"/>
    </xf>
    <xf numFmtId="0" fontId="5" fillId="0" borderId="4" xfId="7" applyFont="1" applyFill="1" applyBorder="1" applyAlignment="1">
      <alignment vertical="center" wrapText="1"/>
    </xf>
    <xf numFmtId="0" fontId="12" fillId="0" borderId="4" xfId="7" applyFont="1" applyFill="1" applyBorder="1" applyAlignment="1">
      <alignment vertical="center"/>
    </xf>
    <xf numFmtId="0" fontId="11" fillId="0" borderId="4" xfId="7" applyFont="1" applyFill="1" applyBorder="1" applyAlignment="1">
      <alignment vertical="center" wrapText="1"/>
    </xf>
    <xf numFmtId="0" fontId="11" fillId="0" borderId="5" xfId="7" applyFont="1" applyFill="1" applyBorder="1" applyAlignment="1">
      <alignment vertical="center" wrapText="1"/>
    </xf>
    <xf numFmtId="0" fontId="0" fillId="0" borderId="4" xfId="6" applyFont="1" applyFill="1" applyBorder="1" applyAlignment="1" applyProtection="1">
      <alignment vertical="center" wrapText="1"/>
      <protection locked="0"/>
    </xf>
    <xf numFmtId="0" fontId="13" fillId="0" borderId="4" xfId="7" applyFont="1" applyFill="1" applyBorder="1" applyAlignment="1">
      <alignment vertical="center" wrapText="1"/>
    </xf>
    <xf numFmtId="0" fontId="22" fillId="0" borderId="4" xfId="7" applyNumberFormat="1" applyFont="1" applyFill="1" applyBorder="1" applyAlignment="1">
      <alignment vertical="center"/>
    </xf>
    <xf numFmtId="3" fontId="12" fillId="0" borderId="5" xfId="7" applyNumberFormat="1" applyFont="1" applyFill="1" applyBorder="1" applyAlignment="1">
      <alignment vertical="center"/>
    </xf>
    <xf numFmtId="3" fontId="14" fillId="0" borderId="5" xfId="7" applyNumberFormat="1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2" fillId="8" borderId="11" xfId="0" applyFont="1" applyFill="1" applyBorder="1"/>
    <xf numFmtId="0" fontId="12" fillId="8" borderId="6" xfId="0" applyFont="1" applyFill="1" applyBorder="1"/>
    <xf numFmtId="3" fontId="12" fillId="8" borderId="6" xfId="0" applyNumberFormat="1" applyFont="1" applyFill="1" applyBorder="1"/>
    <xf numFmtId="3" fontId="12" fillId="8" borderId="12" xfId="0" applyNumberFormat="1" applyFont="1" applyFill="1" applyBorder="1"/>
    <xf numFmtId="3" fontId="12" fillId="8" borderId="13" xfId="0" applyNumberFormat="1" applyFont="1" applyFill="1" applyBorder="1"/>
    <xf numFmtId="0" fontId="12" fillId="9" borderId="14" xfId="0" applyFont="1" applyFill="1" applyBorder="1"/>
    <xf numFmtId="0" fontId="12" fillId="9" borderId="6" xfId="0" applyFont="1" applyFill="1" applyBorder="1"/>
    <xf numFmtId="3" fontId="12" fillId="9" borderId="4" xfId="0" applyNumberFormat="1" applyFont="1" applyFill="1" applyBorder="1"/>
    <xf numFmtId="3" fontId="12" fillId="9" borderId="1" xfId="0" applyNumberFormat="1" applyFont="1" applyFill="1" applyBorder="1"/>
    <xf numFmtId="3" fontId="12" fillId="9" borderId="15" xfId="0" applyNumberFormat="1" applyFont="1" applyFill="1" applyBorder="1"/>
    <xf numFmtId="0" fontId="12" fillId="10" borderId="14" xfId="0" applyFont="1" applyFill="1" applyBorder="1"/>
    <xf numFmtId="0" fontId="12" fillId="10" borderId="6" xfId="0" applyFont="1" applyFill="1" applyBorder="1"/>
    <xf numFmtId="3" fontId="12" fillId="10" borderId="4" xfId="0" applyNumberFormat="1" applyFont="1" applyFill="1" applyBorder="1"/>
    <xf numFmtId="3" fontId="12" fillId="10" borderId="1" xfId="0" applyNumberFormat="1" applyFont="1" applyFill="1" applyBorder="1"/>
    <xf numFmtId="3" fontId="12" fillId="10" borderId="15" xfId="0" applyNumberFormat="1" applyFont="1" applyFill="1" applyBorder="1"/>
    <xf numFmtId="0" fontId="12" fillId="11" borderId="14" xfId="0" applyFont="1" applyFill="1" applyBorder="1"/>
    <xf numFmtId="0" fontId="12" fillId="11" borderId="6" xfId="0" applyFont="1" applyFill="1" applyBorder="1"/>
    <xf numFmtId="3" fontId="12" fillId="11" borderId="4" xfId="0" applyNumberFormat="1" applyFont="1" applyFill="1" applyBorder="1"/>
    <xf numFmtId="3" fontId="12" fillId="11" borderId="1" xfId="0" applyNumberFormat="1" applyFont="1" applyFill="1" applyBorder="1"/>
    <xf numFmtId="3" fontId="12" fillId="11" borderId="15" xfId="0" applyNumberFormat="1" applyFont="1" applyFill="1" applyBorder="1"/>
    <xf numFmtId="0" fontId="12" fillId="12" borderId="14" xfId="0" applyFont="1" applyFill="1" applyBorder="1"/>
    <xf numFmtId="0" fontId="12" fillId="12" borderId="6" xfId="0" applyFont="1" applyFill="1" applyBorder="1"/>
    <xf numFmtId="3" fontId="12" fillId="12" borderId="4" xfId="0" applyNumberFormat="1" applyFont="1" applyFill="1" applyBorder="1"/>
    <xf numFmtId="3" fontId="12" fillId="12" borderId="1" xfId="0" applyNumberFormat="1" applyFont="1" applyFill="1" applyBorder="1"/>
    <xf numFmtId="3" fontId="12" fillId="12" borderId="15" xfId="0" applyNumberFormat="1" applyFont="1" applyFill="1" applyBorder="1"/>
    <xf numFmtId="0" fontId="0" fillId="12" borderId="0" xfId="0" applyFill="1"/>
    <xf numFmtId="3" fontId="3" fillId="4" borderId="4" xfId="5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3" borderId="1" xfId="3" applyFont="1" applyFill="1" applyBorder="1" applyAlignment="1">
      <alignment horizontal="left" vertical="center"/>
    </xf>
    <xf numFmtId="0" fontId="8" fillId="3" borderId="2" xfId="3" applyFont="1" applyFill="1" applyBorder="1" applyAlignment="1">
      <alignment horizontal="left" vertical="center"/>
    </xf>
    <xf numFmtId="0" fontId="8" fillId="3" borderId="3" xfId="3" applyFont="1" applyFill="1" applyBorder="1" applyAlignment="1">
      <alignment horizontal="left" vertical="center"/>
    </xf>
    <xf numFmtId="0" fontId="3" fillId="4" borderId="4" xfId="4" applyFont="1" applyFill="1" applyBorder="1" applyAlignment="1">
      <alignment horizontal="center" vertical="center" textRotation="90" wrapText="1"/>
    </xf>
    <xf numFmtId="0" fontId="3" fillId="4" borderId="4" xfId="4" applyFont="1" applyFill="1" applyBorder="1" applyAlignment="1">
      <alignment horizontal="center" vertical="center" wrapText="1"/>
    </xf>
    <xf numFmtId="0" fontId="3" fillId="4" borderId="5" xfId="4" applyFont="1" applyFill="1" applyBorder="1" applyAlignment="1">
      <alignment horizontal="center" vertical="center" wrapText="1"/>
    </xf>
    <xf numFmtId="0" fontId="3" fillId="4" borderId="6" xfId="4" applyFont="1" applyFill="1" applyBorder="1" applyAlignment="1">
      <alignment horizontal="center" vertical="center" wrapText="1"/>
    </xf>
    <xf numFmtId="164" fontId="3" fillId="4" borderId="4" xfId="4" applyNumberFormat="1" applyFont="1" applyFill="1" applyBorder="1" applyAlignment="1">
      <alignment horizontal="center" vertical="center" wrapText="1"/>
    </xf>
    <xf numFmtId="164" fontId="3" fillId="4" borderId="4" xfId="4" applyNumberFormat="1" applyFont="1" applyFill="1" applyBorder="1" applyAlignment="1">
      <alignment horizontal="center" vertical="center" textRotation="90" wrapText="1"/>
    </xf>
    <xf numFmtId="164" fontId="3" fillId="4" borderId="5" xfId="4" applyNumberFormat="1" applyFont="1" applyFill="1" applyBorder="1" applyAlignment="1">
      <alignment horizontal="center" vertical="center" wrapText="1"/>
    </xf>
    <xf numFmtId="164" fontId="3" fillId="4" borderId="6" xfId="4" applyNumberFormat="1" applyFont="1" applyFill="1" applyBorder="1" applyAlignment="1">
      <alignment horizontal="center" vertical="center" wrapText="1"/>
    </xf>
    <xf numFmtId="0" fontId="3" fillId="4" borderId="4" xfId="5" applyFont="1" applyFill="1" applyBorder="1" applyAlignment="1">
      <alignment horizontal="center" vertical="center" wrapText="1"/>
    </xf>
    <xf numFmtId="3" fontId="3" fillId="4" borderId="5" xfId="5" applyNumberFormat="1" applyFont="1" applyFill="1" applyBorder="1" applyAlignment="1">
      <alignment horizontal="center" vertical="center" wrapText="1"/>
    </xf>
    <xf numFmtId="3" fontId="3" fillId="4" borderId="6" xfId="5" applyNumberFormat="1" applyFont="1" applyFill="1" applyBorder="1" applyAlignment="1">
      <alignment horizontal="center" vertical="center" wrapText="1"/>
    </xf>
    <xf numFmtId="3" fontId="3" fillId="4" borderId="2" xfId="2" applyNumberFormat="1" applyFont="1" applyFill="1" applyBorder="1" applyAlignment="1">
      <alignment horizontal="center" vertical="center"/>
    </xf>
    <xf numFmtId="3" fontId="3" fillId="4" borderId="3" xfId="2" applyNumberFormat="1" applyFont="1" applyFill="1" applyBorder="1" applyAlignment="1">
      <alignment horizontal="center" vertical="center"/>
    </xf>
    <xf numFmtId="3" fontId="3" fillId="4" borderId="4" xfId="4" applyNumberFormat="1" applyFont="1" applyFill="1" applyBorder="1" applyAlignment="1">
      <alignment horizontal="center" vertical="center" wrapText="1"/>
    </xf>
    <xf numFmtId="3" fontId="3" fillId="4" borderId="4" xfId="5" applyNumberFormat="1" applyFont="1" applyFill="1" applyBorder="1" applyAlignment="1">
      <alignment horizontal="center" vertical="center" wrapText="1"/>
    </xf>
    <xf numFmtId="3" fontId="3" fillId="4" borderId="4" xfId="2" applyNumberFormat="1" applyFont="1" applyFill="1" applyBorder="1" applyAlignment="1">
      <alignment horizontal="center" vertical="center"/>
    </xf>
    <xf numFmtId="0" fontId="8" fillId="3" borderId="4" xfId="3" applyFont="1" applyFill="1" applyBorder="1" applyAlignment="1">
      <alignment horizontal="left" vertical="center"/>
    </xf>
    <xf numFmtId="0" fontId="3" fillId="4" borderId="5" xfId="4" applyFont="1" applyFill="1" applyBorder="1" applyAlignment="1">
      <alignment horizontal="center" vertical="center" textRotation="90" wrapText="1"/>
    </xf>
    <xf numFmtId="0" fontId="3" fillId="4" borderId="6" xfId="4" applyFont="1" applyFill="1" applyBorder="1" applyAlignment="1">
      <alignment horizontal="center" vertical="center" textRotation="90" wrapText="1"/>
    </xf>
    <xf numFmtId="0" fontId="1" fillId="0" borderId="0" xfId="1" applyFont="1" applyFill="1"/>
    <xf numFmtId="0" fontId="1" fillId="0" borderId="0" xfId="1" applyFont="1" applyFill="1" applyAlignment="1">
      <alignment horizontal="center"/>
    </xf>
    <xf numFmtId="0" fontId="1" fillId="0" borderId="0" xfId="1" applyFont="1" applyFill="1" applyAlignment="1"/>
    <xf numFmtId="3" fontId="1" fillId="0" borderId="0" xfId="1" applyNumberFormat="1" applyFont="1" applyFill="1"/>
    <xf numFmtId="0" fontId="39" fillId="0" borderId="0" xfId="0" applyFont="1" applyFill="1" applyAlignment="1">
      <alignment wrapText="1"/>
    </xf>
    <xf numFmtId="3" fontId="39" fillId="0" borderId="0" xfId="0" applyNumberFormat="1" applyFont="1" applyFill="1" applyAlignment="1">
      <alignment horizontal="center" vertical="center"/>
    </xf>
    <xf numFmtId="3" fontId="39" fillId="0" borderId="0" xfId="0" applyNumberFormat="1" applyFont="1" applyFill="1" applyAlignment="1">
      <alignment horizontal="right" vertical="center"/>
    </xf>
    <xf numFmtId="3" fontId="1" fillId="0" borderId="0" xfId="1" applyNumberFormat="1" applyFont="1" applyFill="1" applyAlignment="1">
      <alignment horizontal="right" vertical="center"/>
    </xf>
    <xf numFmtId="0" fontId="1" fillId="0" borderId="0" xfId="1" applyFont="1" applyFill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39" fillId="3" borderId="4" xfId="0" applyFont="1" applyFill="1" applyBorder="1" applyAlignment="1">
      <alignment vertical="center" wrapText="1"/>
    </xf>
    <xf numFmtId="14" fontId="39" fillId="0" borderId="4" xfId="0" applyNumberFormat="1" applyFont="1" applyFill="1" applyBorder="1" applyAlignment="1">
      <alignment horizontal="center" vertical="center"/>
    </xf>
    <xf numFmtId="0" fontId="39" fillId="0" borderId="0" xfId="0" applyFont="1" applyFill="1" applyAlignment="1">
      <alignment vertical="center" wrapText="1"/>
    </xf>
    <xf numFmtId="0" fontId="39" fillId="0" borderId="0" xfId="0" applyFont="1" applyFill="1" applyAlignment="1">
      <alignment horizontal="right" wrapText="1"/>
    </xf>
    <xf numFmtId="3" fontId="39" fillId="0" borderId="0" xfId="0" applyNumberFormat="1" applyFont="1" applyFill="1" applyAlignment="1">
      <alignment horizontal="right" vertical="center" indent="1"/>
    </xf>
    <xf numFmtId="0" fontId="40" fillId="0" borderId="0" xfId="0" applyFont="1" applyFill="1" applyAlignment="1">
      <alignment vertical="top" wrapText="1"/>
    </xf>
  </cellXfs>
  <cellStyles count="11">
    <cellStyle name="Normální" xfId="0" builtinId="0"/>
    <cellStyle name="Normální 12" xfId="8"/>
    <cellStyle name="Normální 2" xfId="9"/>
    <cellStyle name="Normální 5" xfId="10"/>
    <cellStyle name="Normální 9" xfId="7"/>
    <cellStyle name="normální_Investice - opravy 2007 - 14-11-06-HOL (3)1" xfId="3"/>
    <cellStyle name="normální_investice 2005- doprava-upravený2" xfId="2"/>
    <cellStyle name="normální_Investice 2005-školství - úprava (probráno se SEK)" xfId="4"/>
    <cellStyle name="normální_kultura2-upravené priority-3" xfId="5"/>
    <cellStyle name="normální_Sociální - investice a opravy 2009 - sumarizace vč. prior - 10-12-2008" xfId="1"/>
    <cellStyle name="normální_Studie IZ - silnice 2003" xfId="6"/>
  </cellStyles>
  <dxfs count="0"/>
  <tableStyles count="0" defaultTableStyle="TableStyleMedium2" defaultPivotStyle="PivotStyleLight16"/>
  <colors>
    <mruColors>
      <color rgb="FFFFCCFF"/>
      <color rgb="FFFFCCCC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view="pageBreakPreview" zoomScaleNormal="100" zoomScaleSheetLayoutView="100" workbookViewId="0">
      <selection activeCell="B26" sqref="B26"/>
    </sheetView>
  </sheetViews>
  <sheetFormatPr defaultRowHeight="15" x14ac:dyDescent="0.25"/>
  <cols>
    <col min="1" max="1" width="18.7109375" customWidth="1"/>
    <col min="2" max="2" width="36.7109375" customWidth="1"/>
    <col min="3" max="3" width="19" customWidth="1"/>
    <col min="4" max="4" width="19.140625" customWidth="1"/>
    <col min="5" max="5" width="18.5703125" customWidth="1"/>
    <col min="6" max="7" width="18.5703125" style="194" customWidth="1"/>
    <col min="8" max="8" width="18.5703125" customWidth="1"/>
    <col min="9" max="9" width="2.7109375" customWidth="1"/>
  </cols>
  <sheetData>
    <row r="1" spans="1:8" ht="18" x14ac:dyDescent="0.25">
      <c r="A1" s="107" t="s">
        <v>108</v>
      </c>
    </row>
    <row r="2" spans="1:8" ht="18" x14ac:dyDescent="0.25">
      <c r="A2" s="107" t="s">
        <v>231</v>
      </c>
    </row>
    <row r="3" spans="1:8" ht="15.75" thickBot="1" x14ac:dyDescent="0.3">
      <c r="H3" s="108" t="s">
        <v>2</v>
      </c>
    </row>
    <row r="4" spans="1:8" ht="48" thickBot="1" x14ac:dyDescent="0.3">
      <c r="A4" s="241" t="s">
        <v>4</v>
      </c>
      <c r="B4" s="242" t="s">
        <v>109</v>
      </c>
      <c r="C4" s="243" t="s">
        <v>110</v>
      </c>
      <c r="D4" s="243" t="s">
        <v>111</v>
      </c>
      <c r="E4" s="243" t="s">
        <v>112</v>
      </c>
      <c r="F4" s="243" t="s">
        <v>113</v>
      </c>
      <c r="G4" s="244" t="s">
        <v>114</v>
      </c>
      <c r="H4" s="245" t="s">
        <v>115</v>
      </c>
    </row>
    <row r="5" spans="1:8" ht="15.75" x14ac:dyDescent="0.25">
      <c r="A5" s="246" t="s">
        <v>116</v>
      </c>
      <c r="B5" s="247" t="s">
        <v>156</v>
      </c>
      <c r="C5" s="248">
        <f>'Oblast školství - ORJ 10'!U18</f>
        <v>0</v>
      </c>
      <c r="D5" s="248">
        <f>'Oblast školství - ORJ 10'!T18</f>
        <v>0</v>
      </c>
      <c r="E5" s="248"/>
      <c r="F5" s="248"/>
      <c r="G5" s="249">
        <f>'Oblast školství - ORJ 10'!V18</f>
        <v>2088</v>
      </c>
      <c r="H5" s="250">
        <f>SUM(C5:G5)</f>
        <v>2088</v>
      </c>
    </row>
    <row r="6" spans="1:8" ht="15.75" x14ac:dyDescent="0.25">
      <c r="A6" s="246" t="s">
        <v>116</v>
      </c>
      <c r="B6" s="247" t="s">
        <v>157</v>
      </c>
      <c r="C6" s="248">
        <f>'Oblast školství - ORJ 52'!Q15</f>
        <v>10919</v>
      </c>
      <c r="D6" s="248"/>
      <c r="E6" s="248"/>
      <c r="F6" s="248"/>
      <c r="G6" s="249">
        <f>'Oblast školství - ORJ 52'!T15</f>
        <v>45777</v>
      </c>
      <c r="H6" s="250">
        <f>SUM(C6:G6)</f>
        <v>56696</v>
      </c>
    </row>
    <row r="7" spans="1:8" ht="15.75" x14ac:dyDescent="0.25">
      <c r="A7" s="256" t="s">
        <v>117</v>
      </c>
      <c r="B7" s="257" t="s">
        <v>157</v>
      </c>
      <c r="C7" s="258">
        <f>'Oblast sociální - ORJ 52 '!Q22</f>
        <v>39471</v>
      </c>
      <c r="D7" s="258">
        <f>'Oblast sociální - ORJ 52 '!T8+'Oblast sociální - ORJ 52 '!U8</f>
        <v>0</v>
      </c>
      <c r="E7" s="258"/>
      <c r="F7" s="258"/>
      <c r="G7" s="259">
        <f>'Oblast sociální - ORJ 52 '!V22</f>
        <v>33821</v>
      </c>
      <c r="H7" s="260">
        <f t="shared" ref="H7:H18" si="0">SUM(C7:G7)</f>
        <v>73292</v>
      </c>
    </row>
    <row r="8" spans="1:8" ht="15.75" x14ac:dyDescent="0.25">
      <c r="A8" s="256" t="s">
        <v>117</v>
      </c>
      <c r="B8" s="257" t="s">
        <v>221</v>
      </c>
      <c r="C8" s="258">
        <f>'Sociální - ORJ 59 '!S10</f>
        <v>9000</v>
      </c>
      <c r="D8" s="258">
        <f>'Sociální - ORJ 59 '!R10</f>
        <v>0</v>
      </c>
      <c r="E8" s="258"/>
      <c r="F8" s="258"/>
      <c r="G8" s="259">
        <f>'Sociální - ORJ 59 '!T10</f>
        <v>1000</v>
      </c>
      <c r="H8" s="260">
        <f t="shared" si="0"/>
        <v>10000</v>
      </c>
    </row>
    <row r="9" spans="1:8" ht="15.75" x14ac:dyDescent="0.25">
      <c r="A9" s="251" t="s">
        <v>121</v>
      </c>
      <c r="B9" s="252" t="s">
        <v>158</v>
      </c>
      <c r="C9" s="253">
        <f>'Oblast dopravy - ORJ 50'!Q17</f>
        <v>152107</v>
      </c>
      <c r="D9" s="253"/>
      <c r="E9" s="253"/>
      <c r="F9" s="253"/>
      <c r="G9" s="254">
        <f>'Oblast dopravy - ORJ 50'!T17</f>
        <v>90395</v>
      </c>
      <c r="H9" s="255">
        <f t="shared" si="0"/>
        <v>242502</v>
      </c>
    </row>
    <row r="10" spans="1:8" ht="15.75" x14ac:dyDescent="0.25">
      <c r="A10" s="251" t="s">
        <v>121</v>
      </c>
      <c r="B10" s="252" t="s">
        <v>169</v>
      </c>
      <c r="C10" s="253">
        <v>0</v>
      </c>
      <c r="D10" s="253"/>
      <c r="E10" s="253"/>
      <c r="F10" s="253"/>
      <c r="G10" s="254">
        <f>'Oblast dopravy - ORJ 12'!T15</f>
        <v>5352</v>
      </c>
      <c r="H10" s="255">
        <f t="shared" si="0"/>
        <v>5352</v>
      </c>
    </row>
    <row r="11" spans="1:8" s="271" customFormat="1" ht="15.75" x14ac:dyDescent="0.25">
      <c r="A11" s="266" t="s">
        <v>118</v>
      </c>
      <c r="B11" s="267" t="s">
        <v>159</v>
      </c>
      <c r="C11" s="268">
        <f>'Oblast kultury - ORJ 13'!T15</f>
        <v>0</v>
      </c>
      <c r="D11" s="268">
        <f>'Oblast kultury - ORJ 13'!S15</f>
        <v>0</v>
      </c>
      <c r="E11" s="268"/>
      <c r="F11" s="268"/>
      <c r="G11" s="269">
        <f>'Oblast kultury - ORJ 13'!U15</f>
        <v>170</v>
      </c>
      <c r="H11" s="270">
        <f t="shared" si="0"/>
        <v>170</v>
      </c>
    </row>
    <row r="12" spans="1:8" s="271" customFormat="1" ht="15.75" x14ac:dyDescent="0.25">
      <c r="A12" s="266" t="s">
        <v>118</v>
      </c>
      <c r="B12" s="267" t="s">
        <v>157</v>
      </c>
      <c r="C12" s="268">
        <f>'Oblast kultury - ORJ 52'!Q12</f>
        <v>30715</v>
      </c>
      <c r="D12" s="268"/>
      <c r="E12" s="268"/>
      <c r="F12" s="268"/>
      <c r="G12" s="269">
        <f>'Oblast kultury - ORJ 52'!T12</f>
        <v>8413</v>
      </c>
      <c r="H12" s="270">
        <f t="shared" si="0"/>
        <v>39128</v>
      </c>
    </row>
    <row r="13" spans="1:8" ht="15.75" x14ac:dyDescent="0.25">
      <c r="A13" s="125" t="s">
        <v>119</v>
      </c>
      <c r="B13" s="126" t="s">
        <v>157</v>
      </c>
      <c r="C13" s="214">
        <f>'Oblast zdravotnictví - ORJ 52'!Q24</f>
        <v>6202</v>
      </c>
      <c r="D13" s="214"/>
      <c r="E13" s="214"/>
      <c r="F13" s="214">
        <f>'Oblast zdravotnictví - ORJ 52'!V24</f>
        <v>0</v>
      </c>
      <c r="G13" s="215">
        <f>'Oblast zdravotnictví - ORJ 52'!U24+'Oblast zdravotnictví - ORJ 52'!W24</f>
        <v>54461</v>
      </c>
      <c r="H13" s="216">
        <f t="shared" si="0"/>
        <v>60663</v>
      </c>
    </row>
    <row r="14" spans="1:8" s="11" customFormat="1" ht="15.75" x14ac:dyDescent="0.25">
      <c r="A14" s="125" t="s">
        <v>119</v>
      </c>
      <c r="B14" s="126" t="s">
        <v>221</v>
      </c>
      <c r="C14" s="214">
        <f>'Zdravotnictví - ORJ 59 '!S10</f>
        <v>28670</v>
      </c>
      <c r="D14" s="214">
        <f>'Zdravotnictví - ORJ 59 '!R10</f>
        <v>0</v>
      </c>
      <c r="E14" s="214"/>
      <c r="F14" s="214"/>
      <c r="G14" s="215">
        <f>'Zdravotnictví - ORJ 59 '!T10</f>
        <v>3186</v>
      </c>
      <c r="H14" s="216">
        <f t="shared" si="0"/>
        <v>31856</v>
      </c>
    </row>
    <row r="15" spans="1:8" s="11" customFormat="1" ht="15.75" x14ac:dyDescent="0.25">
      <c r="A15" s="261" t="s">
        <v>222</v>
      </c>
      <c r="B15" s="262" t="s">
        <v>221</v>
      </c>
      <c r="C15" s="263">
        <f>'Životní prostředí - ORJ 59'!S11</f>
        <v>5170</v>
      </c>
      <c r="D15" s="263">
        <f>'Životní prostředí - ORJ 59'!R11</f>
        <v>0</v>
      </c>
      <c r="E15" s="263"/>
      <c r="F15" s="263"/>
      <c r="G15" s="264">
        <f>'Životní prostředí - ORJ 59'!T11</f>
        <v>7696</v>
      </c>
      <c r="H15" s="265">
        <f t="shared" si="0"/>
        <v>12866</v>
      </c>
    </row>
    <row r="16" spans="1:8" s="11" customFormat="1" ht="16.5" thickBot="1" x14ac:dyDescent="0.3">
      <c r="A16" s="142" t="s">
        <v>223</v>
      </c>
      <c r="B16" s="143" t="s">
        <v>221</v>
      </c>
      <c r="C16" s="217">
        <f>'Úz. plánování - ORJ 59'!S10</f>
        <v>80750</v>
      </c>
      <c r="D16" s="217"/>
      <c r="E16" s="217"/>
      <c r="F16" s="217"/>
      <c r="G16" s="218">
        <f>'Úz. plánování - ORJ 59'!T10</f>
        <v>14250</v>
      </c>
      <c r="H16" s="219">
        <f t="shared" si="0"/>
        <v>95000</v>
      </c>
    </row>
    <row r="17" spans="1:8" ht="16.5" hidden="1" thickBot="1" x14ac:dyDescent="0.3">
      <c r="A17" s="109"/>
      <c r="B17" s="110"/>
      <c r="C17" s="220"/>
      <c r="D17" s="220"/>
      <c r="E17" s="220"/>
      <c r="F17" s="220"/>
      <c r="G17" s="221"/>
      <c r="H17" s="222">
        <f t="shared" si="0"/>
        <v>0</v>
      </c>
    </row>
    <row r="18" spans="1:8" ht="16.5" hidden="1" thickBot="1" x14ac:dyDescent="0.3">
      <c r="A18" s="111"/>
      <c r="B18" s="112"/>
      <c r="C18" s="223"/>
      <c r="D18" s="223"/>
      <c r="E18" s="223"/>
      <c r="F18" s="223"/>
      <c r="G18" s="224"/>
      <c r="H18" s="225">
        <f t="shared" si="0"/>
        <v>0</v>
      </c>
    </row>
    <row r="19" spans="1:8" ht="16.5" thickBot="1" x14ac:dyDescent="0.3">
      <c r="A19" s="273" t="s">
        <v>120</v>
      </c>
      <c r="B19" s="274"/>
      <c r="C19" s="226">
        <f>SUM(C5:C18)</f>
        <v>363004</v>
      </c>
      <c r="D19" s="226">
        <f t="shared" ref="D19:H19" si="1">SUM(D5:D18)</f>
        <v>0</v>
      </c>
      <c r="E19" s="226">
        <f t="shared" si="1"/>
        <v>0</v>
      </c>
      <c r="F19" s="226">
        <f t="shared" si="1"/>
        <v>0</v>
      </c>
      <c r="G19" s="227">
        <f t="shared" si="1"/>
        <v>266609</v>
      </c>
      <c r="H19" s="228">
        <f t="shared" si="1"/>
        <v>629613</v>
      </c>
    </row>
  </sheetData>
  <mergeCells count="1">
    <mergeCell ref="A19:B19"/>
  </mergeCells>
  <pageMargins left="0.70866141732283472" right="0.70866141732283472" top="0.78740157480314965" bottom="0.78740157480314965" header="0.31496062992125984" footer="0.31496062992125984"/>
  <pageSetup paperSize="9" scale="78" firstPageNumber="157" orientation="landscape" useFirstPageNumber="1" r:id="rId1"/>
  <headerFooter>
    <oddFooter xml:space="preserve">&amp;LZastupitelstvo  Olomouckého kraje 13-12-2021
13. - Rozpočet Olomouckého kraje na rok 2022 - návrh rozpočtu
Příloha č. 5g) Projekty - investiční&amp;RStrana &amp;P (Celkem 176)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Z109"/>
  <sheetViews>
    <sheetView showGridLines="0" view="pageBreakPreview" zoomScale="70" zoomScaleNormal="70" zoomScaleSheetLayoutView="70" workbookViewId="0">
      <selection activeCell="Q32" sqref="Q32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6.28515625" style="11" customWidth="1" collapsed="1"/>
    <col min="6" max="6" width="15.5703125" style="11" hidden="1" customWidth="1" outlineLevel="1"/>
    <col min="7" max="7" width="37.85546875" style="11" customWidth="1" collapsed="1"/>
    <col min="8" max="8" width="38.85546875" style="11" customWidth="1"/>
    <col min="9" max="9" width="7.140625" style="11" customWidth="1"/>
    <col min="10" max="10" width="14.7109375" style="5" customWidth="1"/>
    <col min="11" max="12" width="14.85546875" style="7" customWidth="1"/>
    <col min="13" max="13" width="15.140625" style="7" customWidth="1"/>
    <col min="14" max="14" width="13.7109375" style="7" customWidth="1"/>
    <col min="15" max="15" width="14.7109375" style="7" customWidth="1"/>
    <col min="16" max="16" width="14.85546875" style="7" customWidth="1"/>
    <col min="17" max="19" width="16.7109375" style="7" customWidth="1"/>
    <col min="20" max="21" width="14.85546875" style="7" customWidth="1"/>
    <col min="22" max="22" width="14.85546875" style="7" hidden="1" customWidth="1"/>
    <col min="23" max="23" width="14.85546875" style="7" customWidth="1"/>
    <col min="24" max="24" width="14.42578125" style="7" customWidth="1"/>
    <col min="25" max="25" width="17.7109375" style="67" customWidth="1"/>
    <col min="26" max="16384" width="9.140625" style="11"/>
  </cols>
  <sheetData>
    <row r="1" spans="1:26" ht="20.25" x14ac:dyDescent="0.3">
      <c r="A1" s="114" t="s">
        <v>27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8"/>
      <c r="T1" s="9"/>
      <c r="U1" s="10"/>
      <c r="V1" s="10"/>
      <c r="W1" s="11"/>
      <c r="X1" s="11"/>
      <c r="Y1" s="11"/>
    </row>
    <row r="2" spans="1:26" ht="15.75" x14ac:dyDescent="0.25">
      <c r="A2" s="123" t="s">
        <v>0</v>
      </c>
      <c r="B2" s="115"/>
      <c r="C2" s="115"/>
      <c r="D2" s="124"/>
      <c r="E2" s="124"/>
      <c r="F2" s="117"/>
      <c r="G2" s="118" t="s">
        <v>28</v>
      </c>
      <c r="H2" s="119" t="s">
        <v>29</v>
      </c>
      <c r="I2" s="13"/>
      <c r="K2" s="6"/>
      <c r="N2" s="14"/>
      <c r="O2" s="14"/>
      <c r="Q2" s="14"/>
      <c r="R2" s="14"/>
      <c r="S2" s="14"/>
      <c r="T2" s="15"/>
      <c r="U2" s="10"/>
      <c r="V2" s="10"/>
      <c r="W2" s="11"/>
      <c r="X2" s="11"/>
      <c r="Y2" s="11"/>
    </row>
    <row r="3" spans="1:26" ht="15.75" x14ac:dyDescent="0.25">
      <c r="A3" s="120"/>
      <c r="B3" s="115"/>
      <c r="C3" s="115"/>
      <c r="D3" s="124"/>
      <c r="E3" s="124"/>
      <c r="F3" s="117"/>
      <c r="G3" s="121" t="s">
        <v>1</v>
      </c>
      <c r="H3" s="122"/>
      <c r="I3" s="13"/>
      <c r="K3" s="6"/>
      <c r="N3" s="14"/>
      <c r="O3" s="14"/>
      <c r="Q3" s="14"/>
      <c r="R3" s="14"/>
      <c r="S3" s="14"/>
      <c r="T3" s="15"/>
      <c r="U3" s="10"/>
      <c r="V3" s="10"/>
      <c r="W3" s="11"/>
      <c r="X3" s="11"/>
      <c r="Y3" s="11"/>
    </row>
    <row r="4" spans="1:26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7"/>
      <c r="W4" s="17"/>
      <c r="X4" s="19" t="s">
        <v>2</v>
      </c>
      <c r="Y4" s="19" t="s">
        <v>2</v>
      </c>
      <c r="Z4" s="10"/>
    </row>
    <row r="5" spans="1:26" ht="25.5" customHeight="1" x14ac:dyDescent="0.25">
      <c r="A5" s="275" t="s">
        <v>72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7"/>
      <c r="Y5" s="20"/>
    </row>
    <row r="6" spans="1:26" ht="25.5" customHeight="1" x14ac:dyDescent="0.25">
      <c r="A6" s="278" t="s">
        <v>3</v>
      </c>
      <c r="B6" s="278" t="s">
        <v>4</v>
      </c>
      <c r="C6" s="279" t="s">
        <v>5</v>
      </c>
      <c r="D6" s="279" t="s">
        <v>6</v>
      </c>
      <c r="E6" s="280" t="s">
        <v>7</v>
      </c>
      <c r="F6" s="279" t="s">
        <v>8</v>
      </c>
      <c r="G6" s="279" t="s">
        <v>9</v>
      </c>
      <c r="H6" s="282" t="s">
        <v>10</v>
      </c>
      <c r="I6" s="283" t="s">
        <v>11</v>
      </c>
      <c r="J6" s="282" t="s">
        <v>12</v>
      </c>
      <c r="K6" s="282" t="s">
        <v>13</v>
      </c>
      <c r="L6" s="284" t="s">
        <v>14</v>
      </c>
      <c r="M6" s="284" t="s">
        <v>15</v>
      </c>
      <c r="N6" s="282" t="s">
        <v>22</v>
      </c>
      <c r="O6" s="291" t="s">
        <v>74</v>
      </c>
      <c r="P6" s="287" t="s">
        <v>92</v>
      </c>
      <c r="Q6" s="287" t="s">
        <v>93</v>
      </c>
      <c r="R6" s="289" t="s">
        <v>21</v>
      </c>
      <c r="S6" s="290"/>
      <c r="T6" s="287" t="s">
        <v>25</v>
      </c>
      <c r="U6" s="289" t="s">
        <v>21</v>
      </c>
      <c r="V6" s="289"/>
      <c r="W6" s="290"/>
      <c r="X6" s="291" t="s">
        <v>26</v>
      </c>
      <c r="Y6" s="286" t="s">
        <v>16</v>
      </c>
    </row>
    <row r="7" spans="1:26" ht="81" customHeight="1" x14ac:dyDescent="0.25">
      <c r="A7" s="278"/>
      <c r="B7" s="278"/>
      <c r="C7" s="279"/>
      <c r="D7" s="279"/>
      <c r="E7" s="281"/>
      <c r="F7" s="279"/>
      <c r="G7" s="279"/>
      <c r="H7" s="282"/>
      <c r="I7" s="283"/>
      <c r="J7" s="282"/>
      <c r="K7" s="282"/>
      <c r="L7" s="285"/>
      <c r="M7" s="285"/>
      <c r="N7" s="282"/>
      <c r="O7" s="291"/>
      <c r="P7" s="288"/>
      <c r="Q7" s="288"/>
      <c r="R7" s="21" t="s">
        <v>103</v>
      </c>
      <c r="S7" s="21" t="s">
        <v>104</v>
      </c>
      <c r="T7" s="288"/>
      <c r="U7" s="80" t="s">
        <v>19</v>
      </c>
      <c r="V7" s="80" t="s">
        <v>224</v>
      </c>
      <c r="W7" s="21" t="s">
        <v>20</v>
      </c>
      <c r="X7" s="291"/>
      <c r="Y7" s="286"/>
    </row>
    <row r="8" spans="1:26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SUM(K9:K13)</f>
        <v>550738</v>
      </c>
      <c r="L8" s="24">
        <f t="shared" ref="L8:X8" si="0">SUM(L9:L13)</f>
        <v>74806</v>
      </c>
      <c r="M8" s="24">
        <f t="shared" si="0"/>
        <v>475932</v>
      </c>
      <c r="N8" s="24">
        <f t="shared" si="0"/>
        <v>0</v>
      </c>
      <c r="O8" s="24">
        <f t="shared" si="0"/>
        <v>214776</v>
      </c>
      <c r="P8" s="25">
        <f t="shared" si="0"/>
        <v>54494</v>
      </c>
      <c r="Q8" s="25">
        <f t="shared" si="0"/>
        <v>6202</v>
      </c>
      <c r="R8" s="25">
        <f t="shared" si="0"/>
        <v>5857</v>
      </c>
      <c r="S8" s="25">
        <f t="shared" si="0"/>
        <v>345</v>
      </c>
      <c r="T8" s="25">
        <f>SUM(T9:T13)</f>
        <v>48292</v>
      </c>
      <c r="U8" s="25">
        <f t="shared" si="0"/>
        <v>690</v>
      </c>
      <c r="V8" s="25">
        <f t="shared" si="0"/>
        <v>0</v>
      </c>
      <c r="W8" s="25">
        <f t="shared" si="0"/>
        <v>47602</v>
      </c>
      <c r="X8" s="24">
        <f t="shared" si="0"/>
        <v>281468</v>
      </c>
      <c r="Y8" s="26"/>
    </row>
    <row r="9" spans="1:26" s="41" customFormat="1" ht="55.5" customHeight="1" x14ac:dyDescent="0.25">
      <c r="A9" s="28">
        <v>1</v>
      </c>
      <c r="B9" s="29" t="s">
        <v>53</v>
      </c>
      <c r="C9" s="30">
        <v>3522</v>
      </c>
      <c r="D9" s="30">
        <v>6121</v>
      </c>
      <c r="E9" s="30">
        <v>61</v>
      </c>
      <c r="F9" s="31">
        <v>60005101093</v>
      </c>
      <c r="G9" s="32" t="s">
        <v>83</v>
      </c>
      <c r="H9" s="33" t="s">
        <v>84</v>
      </c>
      <c r="I9" s="34"/>
      <c r="J9" s="34" t="s">
        <v>51</v>
      </c>
      <c r="K9" s="35">
        <v>258497</v>
      </c>
      <c r="L9" s="35">
        <v>50000</v>
      </c>
      <c r="M9" s="35">
        <f t="shared" ref="M9:M12" si="1">K9-L9</f>
        <v>208497</v>
      </c>
      <c r="N9" s="36" t="s">
        <v>52</v>
      </c>
      <c r="O9" s="189">
        <v>212695</v>
      </c>
      <c r="P9" s="190">
        <f>Q9+T9</f>
        <v>45802</v>
      </c>
      <c r="Q9" s="189">
        <f>SUM(R9:S9)</f>
        <v>0</v>
      </c>
      <c r="R9" s="189">
        <v>0</v>
      </c>
      <c r="S9" s="189">
        <v>0</v>
      </c>
      <c r="T9" s="191">
        <f>SUM(U9:W9)</f>
        <v>45802</v>
      </c>
      <c r="U9" s="191"/>
      <c r="V9" s="191"/>
      <c r="W9" s="191">
        <v>45802</v>
      </c>
      <c r="X9" s="191">
        <f t="shared" ref="X9:X20" si="2">K9-O9-P9</f>
        <v>0</v>
      </c>
      <c r="Y9" s="198" t="s">
        <v>238</v>
      </c>
    </row>
    <row r="10" spans="1:26" s="211" customFormat="1" ht="46.5" customHeight="1" x14ac:dyDescent="0.25">
      <c r="A10" s="28">
        <v>2</v>
      </c>
      <c r="B10" s="28" t="s">
        <v>90</v>
      </c>
      <c r="C10" s="42">
        <v>3533</v>
      </c>
      <c r="D10" s="213">
        <v>6121</v>
      </c>
      <c r="E10" s="30">
        <v>61</v>
      </c>
      <c r="F10" s="43">
        <v>60005101185</v>
      </c>
      <c r="G10" s="44" t="s">
        <v>89</v>
      </c>
      <c r="H10" s="45" t="s">
        <v>91</v>
      </c>
      <c r="I10" s="200"/>
      <c r="J10" s="34" t="s">
        <v>82</v>
      </c>
      <c r="K10" s="35">
        <v>32241</v>
      </c>
      <c r="L10" s="35">
        <v>24806</v>
      </c>
      <c r="M10" s="35">
        <f t="shared" si="1"/>
        <v>7435</v>
      </c>
      <c r="N10" s="201" t="s">
        <v>66</v>
      </c>
      <c r="O10" s="189">
        <v>812</v>
      </c>
      <c r="P10" s="190">
        <f t="shared" ref="P10:P20" si="3">Q10+T10</f>
        <v>8492</v>
      </c>
      <c r="Q10" s="189">
        <f t="shared" ref="Q10:Q13" si="4">SUM(R10:S10)</f>
        <v>6202</v>
      </c>
      <c r="R10" s="189">
        <v>5857</v>
      </c>
      <c r="S10" s="189">
        <v>345</v>
      </c>
      <c r="T10" s="191">
        <f t="shared" ref="T10:T13" si="5">SUM(U10:W10)</f>
        <v>2290</v>
      </c>
      <c r="U10" s="191">
        <v>690</v>
      </c>
      <c r="V10" s="191"/>
      <c r="W10" s="191">
        <v>1600</v>
      </c>
      <c r="X10" s="191">
        <f t="shared" si="2"/>
        <v>22937</v>
      </c>
      <c r="Y10" s="40" t="s">
        <v>237</v>
      </c>
    </row>
    <row r="11" spans="1:26" s="202" customFormat="1" ht="60.75" customHeight="1" x14ac:dyDescent="0.25">
      <c r="A11" s="28">
        <v>3</v>
      </c>
      <c r="B11" s="30" t="s">
        <v>53</v>
      </c>
      <c r="C11" s="29">
        <v>3523</v>
      </c>
      <c r="D11" s="29">
        <v>6121</v>
      </c>
      <c r="E11" s="29">
        <v>61</v>
      </c>
      <c r="F11" s="48">
        <v>60005101324</v>
      </c>
      <c r="G11" s="44" t="s">
        <v>129</v>
      </c>
      <c r="H11" s="33" t="s">
        <v>130</v>
      </c>
      <c r="I11" s="203" t="s">
        <v>87</v>
      </c>
      <c r="J11" s="34" t="s">
        <v>131</v>
      </c>
      <c r="K11" s="35">
        <v>200000</v>
      </c>
      <c r="L11" s="35"/>
      <c r="M11" s="93">
        <f t="shared" si="1"/>
        <v>200000</v>
      </c>
      <c r="N11" s="201" t="s">
        <v>85</v>
      </c>
      <c r="O11" s="189">
        <v>1269</v>
      </c>
      <c r="P11" s="190">
        <f t="shared" si="3"/>
        <v>100</v>
      </c>
      <c r="Q11" s="189">
        <f t="shared" si="4"/>
        <v>0</v>
      </c>
      <c r="R11" s="189">
        <v>0</v>
      </c>
      <c r="S11" s="189">
        <v>0</v>
      </c>
      <c r="T11" s="191">
        <f t="shared" si="5"/>
        <v>100</v>
      </c>
      <c r="U11" s="191">
        <v>0</v>
      </c>
      <c r="V11" s="191"/>
      <c r="W11" s="191">
        <v>100</v>
      </c>
      <c r="X11" s="191">
        <f t="shared" si="2"/>
        <v>198631</v>
      </c>
      <c r="Y11" s="198" t="s">
        <v>132</v>
      </c>
    </row>
    <row r="12" spans="1:26" s="202" customFormat="1" ht="66.75" customHeight="1" x14ac:dyDescent="0.25">
      <c r="A12" s="28">
        <v>4</v>
      </c>
      <c r="B12" s="30" t="s">
        <v>53</v>
      </c>
      <c r="C12" s="29">
        <v>3523</v>
      </c>
      <c r="D12" s="29">
        <v>6121</v>
      </c>
      <c r="E12" s="29">
        <v>61</v>
      </c>
      <c r="F12" s="48">
        <v>60005101519</v>
      </c>
      <c r="G12" s="44" t="s">
        <v>236</v>
      </c>
      <c r="H12" s="33" t="s">
        <v>137</v>
      </c>
      <c r="I12" s="34" t="s">
        <v>138</v>
      </c>
      <c r="J12" s="34" t="s">
        <v>131</v>
      </c>
      <c r="K12" s="35">
        <v>60000</v>
      </c>
      <c r="L12" s="35"/>
      <c r="M12" s="35">
        <f t="shared" si="1"/>
        <v>60000</v>
      </c>
      <c r="N12" s="201" t="s">
        <v>85</v>
      </c>
      <c r="O12" s="189">
        <v>0</v>
      </c>
      <c r="P12" s="190">
        <f>Q12+T12</f>
        <v>100</v>
      </c>
      <c r="Q12" s="189">
        <f t="shared" si="4"/>
        <v>0</v>
      </c>
      <c r="R12" s="189"/>
      <c r="S12" s="189"/>
      <c r="T12" s="191">
        <f t="shared" si="5"/>
        <v>100</v>
      </c>
      <c r="U12" s="191"/>
      <c r="V12" s="191"/>
      <c r="W12" s="191">
        <v>100</v>
      </c>
      <c r="X12" s="191">
        <f t="shared" si="2"/>
        <v>59900</v>
      </c>
      <c r="Y12" s="198" t="s">
        <v>132</v>
      </c>
    </row>
    <row r="13" spans="1:26" s="202" customFormat="1" ht="15.75" hidden="1" x14ac:dyDescent="0.25">
      <c r="A13" s="28"/>
      <c r="B13" s="30"/>
      <c r="C13" s="29"/>
      <c r="D13" s="29"/>
      <c r="E13" s="29"/>
      <c r="F13" s="48"/>
      <c r="G13" s="44"/>
      <c r="H13" s="33"/>
      <c r="I13" s="203"/>
      <c r="J13" s="34"/>
      <c r="K13" s="35"/>
      <c r="L13" s="35"/>
      <c r="M13" s="35"/>
      <c r="N13" s="201"/>
      <c r="O13" s="37"/>
      <c r="P13" s="38">
        <f t="shared" si="3"/>
        <v>0</v>
      </c>
      <c r="Q13" s="37">
        <f t="shared" si="4"/>
        <v>0</v>
      </c>
      <c r="R13" s="37"/>
      <c r="S13" s="37"/>
      <c r="T13" s="39">
        <f t="shared" si="5"/>
        <v>0</v>
      </c>
      <c r="U13" s="39"/>
      <c r="V13" s="39"/>
      <c r="W13" s="39"/>
      <c r="X13" s="39">
        <f t="shared" si="2"/>
        <v>0</v>
      </c>
      <c r="Y13" s="198"/>
    </row>
    <row r="14" spans="1:26" s="27" customFormat="1" ht="25.5" customHeight="1" x14ac:dyDescent="0.3">
      <c r="A14" s="50" t="s">
        <v>18</v>
      </c>
      <c r="B14" s="51"/>
      <c r="C14" s="51"/>
      <c r="D14" s="51"/>
      <c r="E14" s="51"/>
      <c r="F14" s="51"/>
      <c r="G14" s="51"/>
      <c r="H14" s="51"/>
      <c r="I14" s="51"/>
      <c r="J14" s="51"/>
      <c r="K14" s="52">
        <f>SUM(K15:K20)</f>
        <v>225000</v>
      </c>
      <c r="L14" s="52">
        <f>SUM(L15:L20)</f>
        <v>0</v>
      </c>
      <c r="M14" s="52">
        <f>SUM(M15:M20)</f>
        <v>225000</v>
      </c>
      <c r="N14" s="53"/>
      <c r="O14" s="52">
        <f t="shared" ref="O14:X14" si="6">SUM(O15:O20)</f>
        <v>811</v>
      </c>
      <c r="P14" s="54">
        <f t="shared" si="6"/>
        <v>6169</v>
      </c>
      <c r="Q14" s="54">
        <f t="shared" si="6"/>
        <v>0</v>
      </c>
      <c r="R14" s="54">
        <f t="shared" si="6"/>
        <v>0</v>
      </c>
      <c r="S14" s="54">
        <f t="shared" si="6"/>
        <v>0</v>
      </c>
      <c r="T14" s="54">
        <f t="shared" si="6"/>
        <v>6169</v>
      </c>
      <c r="U14" s="54">
        <f t="shared" si="6"/>
        <v>0</v>
      </c>
      <c r="V14" s="54">
        <f t="shared" si="6"/>
        <v>0</v>
      </c>
      <c r="W14" s="54">
        <f t="shared" si="6"/>
        <v>6169</v>
      </c>
      <c r="X14" s="55">
        <f t="shared" si="6"/>
        <v>218020</v>
      </c>
      <c r="Y14" s="56"/>
    </row>
    <row r="15" spans="1:26" s="202" customFormat="1" ht="129.6" customHeight="1" x14ac:dyDescent="0.25">
      <c r="A15" s="28">
        <v>1</v>
      </c>
      <c r="B15" s="28" t="s">
        <v>67</v>
      </c>
      <c r="C15" s="42">
        <v>3522</v>
      </c>
      <c r="D15" s="42">
        <v>6121</v>
      </c>
      <c r="E15" s="42">
        <v>61</v>
      </c>
      <c r="F15" s="31">
        <v>60005101491</v>
      </c>
      <c r="G15" s="44" t="s">
        <v>76</v>
      </c>
      <c r="H15" s="45" t="s">
        <v>77</v>
      </c>
      <c r="I15" s="200" t="s">
        <v>86</v>
      </c>
      <c r="J15" s="200" t="s">
        <v>87</v>
      </c>
      <c r="K15" s="93">
        <v>75000</v>
      </c>
      <c r="L15" s="93"/>
      <c r="M15" s="93">
        <f>K15-L15</f>
        <v>75000</v>
      </c>
      <c r="N15" s="201" t="s">
        <v>85</v>
      </c>
      <c r="O15" s="94">
        <v>308</v>
      </c>
      <c r="P15" s="96">
        <f>Q15+T15</f>
        <v>2124</v>
      </c>
      <c r="Q15" s="94">
        <f>SUM(R15:S15)</f>
        <v>0</v>
      </c>
      <c r="R15" s="94"/>
      <c r="S15" s="94">
        <v>0</v>
      </c>
      <c r="T15" s="95">
        <f>SUM(U15:W15)</f>
        <v>2124</v>
      </c>
      <c r="U15" s="95">
        <v>0</v>
      </c>
      <c r="V15" s="95"/>
      <c r="W15" s="95">
        <v>2124</v>
      </c>
      <c r="X15" s="39">
        <f t="shared" ref="X15:X17" si="7">K15-O15-P15</f>
        <v>72568</v>
      </c>
      <c r="Y15" s="198" t="s">
        <v>235</v>
      </c>
    </row>
    <row r="16" spans="1:26" s="202" customFormat="1" ht="127.9" customHeight="1" x14ac:dyDescent="0.25">
      <c r="A16" s="28">
        <v>2</v>
      </c>
      <c r="B16" s="28" t="s">
        <v>47</v>
      </c>
      <c r="C16" s="42">
        <v>3522</v>
      </c>
      <c r="D16" s="42">
        <v>6121</v>
      </c>
      <c r="E16" s="42">
        <v>61</v>
      </c>
      <c r="F16" s="31">
        <v>60005101492</v>
      </c>
      <c r="G16" s="44" t="s">
        <v>78</v>
      </c>
      <c r="H16" s="45" t="s">
        <v>79</v>
      </c>
      <c r="I16" s="200" t="s">
        <v>86</v>
      </c>
      <c r="J16" s="200" t="s">
        <v>87</v>
      </c>
      <c r="K16" s="93">
        <v>75000</v>
      </c>
      <c r="L16" s="93"/>
      <c r="M16" s="93">
        <f t="shared" ref="M16:M17" si="8">K16-L16</f>
        <v>75000</v>
      </c>
      <c r="N16" s="201" t="s">
        <v>85</v>
      </c>
      <c r="O16" s="94">
        <v>377</v>
      </c>
      <c r="P16" s="96">
        <f>Q16+T16</f>
        <v>2680</v>
      </c>
      <c r="Q16" s="94">
        <f>SUM(R16:S16)</f>
        <v>0</v>
      </c>
      <c r="R16" s="94">
        <v>0</v>
      </c>
      <c r="S16" s="94">
        <v>0</v>
      </c>
      <c r="T16" s="95">
        <f>SUM(U16:W16)</f>
        <v>2680</v>
      </c>
      <c r="U16" s="95"/>
      <c r="V16" s="95"/>
      <c r="W16" s="95">
        <f>1609+1071</f>
        <v>2680</v>
      </c>
      <c r="X16" s="39">
        <f t="shared" si="7"/>
        <v>71943</v>
      </c>
      <c r="Y16" s="198" t="s">
        <v>235</v>
      </c>
    </row>
    <row r="17" spans="1:26" s="41" customFormat="1" ht="129.6" customHeight="1" x14ac:dyDescent="0.25">
      <c r="A17" s="28">
        <v>3</v>
      </c>
      <c r="B17" s="28" t="s">
        <v>53</v>
      </c>
      <c r="C17" s="42">
        <v>3522</v>
      </c>
      <c r="D17" s="42">
        <v>6121</v>
      </c>
      <c r="E17" s="42">
        <v>61</v>
      </c>
      <c r="F17" s="31">
        <v>60005101493</v>
      </c>
      <c r="G17" s="44" t="s">
        <v>80</v>
      </c>
      <c r="H17" s="45" t="s">
        <v>81</v>
      </c>
      <c r="I17" s="46" t="s">
        <v>86</v>
      </c>
      <c r="J17" s="46" t="s">
        <v>87</v>
      </c>
      <c r="K17" s="93">
        <v>75000</v>
      </c>
      <c r="L17" s="93"/>
      <c r="M17" s="93">
        <f t="shared" si="8"/>
        <v>75000</v>
      </c>
      <c r="N17" s="36" t="s">
        <v>85</v>
      </c>
      <c r="O17" s="94">
        <v>126</v>
      </c>
      <c r="P17" s="96">
        <f>Q17+T17</f>
        <v>1365</v>
      </c>
      <c r="Q17" s="94">
        <f t="shared" ref="Q17" si="9">SUM(R17:S17)</f>
        <v>0</v>
      </c>
      <c r="R17" s="94">
        <v>0</v>
      </c>
      <c r="S17" s="94">
        <v>0</v>
      </c>
      <c r="T17" s="95">
        <f>SUM(U17:W17)</f>
        <v>1365</v>
      </c>
      <c r="U17" s="95"/>
      <c r="V17" s="95"/>
      <c r="W17" s="95">
        <v>1365</v>
      </c>
      <c r="X17" s="39">
        <f t="shared" si="7"/>
        <v>73509</v>
      </c>
      <c r="Y17" s="40"/>
    </row>
    <row r="18" spans="1:26" s="41" customFormat="1" ht="15.75" hidden="1" x14ac:dyDescent="0.25">
      <c r="A18" s="28"/>
      <c r="B18" s="30"/>
      <c r="C18" s="29"/>
      <c r="D18" s="29"/>
      <c r="E18" s="29"/>
      <c r="F18" s="48"/>
      <c r="G18" s="44"/>
      <c r="H18" s="33"/>
      <c r="I18" s="49"/>
      <c r="J18" s="34"/>
      <c r="K18" s="35"/>
      <c r="L18" s="35"/>
      <c r="M18" s="35"/>
      <c r="N18" s="36"/>
      <c r="O18" s="37"/>
      <c r="P18" s="38"/>
      <c r="Q18" s="37"/>
      <c r="R18" s="37"/>
      <c r="S18" s="37"/>
      <c r="T18" s="39"/>
      <c r="U18" s="39"/>
      <c r="V18" s="39"/>
      <c r="W18" s="39"/>
      <c r="X18" s="39"/>
      <c r="Y18" s="40"/>
    </row>
    <row r="19" spans="1:26" s="41" customFormat="1" ht="15.75" hidden="1" x14ac:dyDescent="0.25">
      <c r="A19" s="28"/>
      <c r="B19" s="30"/>
      <c r="C19" s="29"/>
      <c r="D19" s="29"/>
      <c r="E19" s="29"/>
      <c r="F19" s="48"/>
      <c r="G19" s="44"/>
      <c r="H19" s="33"/>
      <c r="I19" s="49"/>
      <c r="J19" s="34"/>
      <c r="K19" s="35"/>
      <c r="L19" s="35"/>
      <c r="M19" s="35"/>
      <c r="N19" s="36"/>
      <c r="O19" s="37"/>
      <c r="P19" s="38"/>
      <c r="Q19" s="37"/>
      <c r="R19" s="37"/>
      <c r="S19" s="37"/>
      <c r="T19" s="39"/>
      <c r="U19" s="39"/>
      <c r="V19" s="39"/>
      <c r="W19" s="39"/>
      <c r="X19" s="39"/>
      <c r="Y19" s="40"/>
    </row>
    <row r="20" spans="1:26" s="41" customFormat="1" ht="15.75" hidden="1" x14ac:dyDescent="0.25">
      <c r="A20" s="28"/>
      <c r="B20" s="30"/>
      <c r="C20" s="29"/>
      <c r="D20" s="29"/>
      <c r="E20" s="29"/>
      <c r="F20" s="48"/>
      <c r="G20" s="44"/>
      <c r="H20" s="33"/>
      <c r="I20" s="49"/>
      <c r="J20" s="34"/>
      <c r="K20" s="35"/>
      <c r="L20" s="35"/>
      <c r="M20" s="35"/>
      <c r="N20" s="36"/>
      <c r="O20" s="37">
        <v>0</v>
      </c>
      <c r="P20" s="38">
        <f t="shared" si="3"/>
        <v>0</v>
      </c>
      <c r="Q20" s="37">
        <f t="shared" ref="Q20" si="10">SUM(R20:S20)</f>
        <v>0</v>
      </c>
      <c r="R20" s="37"/>
      <c r="S20" s="37"/>
      <c r="T20" s="39">
        <f t="shared" ref="T20" si="11">SUM(U20:W20)</f>
        <v>0</v>
      </c>
      <c r="U20" s="39"/>
      <c r="V20" s="39"/>
      <c r="W20" s="39"/>
      <c r="X20" s="39">
        <f t="shared" si="2"/>
        <v>0</v>
      </c>
      <c r="Y20" s="40"/>
    </row>
    <row r="21" spans="1:26" s="27" customFormat="1" ht="25.5" hidden="1" customHeight="1" x14ac:dyDescent="0.3">
      <c r="A21" s="50" t="s">
        <v>71</v>
      </c>
      <c r="B21" s="51"/>
      <c r="C21" s="51"/>
      <c r="D21" s="51"/>
      <c r="E21" s="51"/>
      <c r="F21" s="51"/>
      <c r="G21" s="51"/>
      <c r="H21" s="51"/>
      <c r="I21" s="51"/>
      <c r="J21" s="51"/>
      <c r="K21" s="52">
        <f>SUM(K22:K23)</f>
        <v>0</v>
      </c>
      <c r="L21" s="52">
        <f>SUM(L22:L23)</f>
        <v>0</v>
      </c>
      <c r="M21" s="52">
        <f>SUM(M22:M23)</f>
        <v>0</v>
      </c>
      <c r="N21" s="53"/>
      <c r="O21" s="52">
        <f t="shared" ref="O21:X21" si="12">SUM(O22:O23)</f>
        <v>0</v>
      </c>
      <c r="P21" s="54">
        <f t="shared" si="12"/>
        <v>0</v>
      </c>
      <c r="Q21" s="54">
        <f t="shared" si="12"/>
        <v>0</v>
      </c>
      <c r="R21" s="54">
        <f t="shared" si="12"/>
        <v>0</v>
      </c>
      <c r="S21" s="54">
        <f t="shared" si="12"/>
        <v>0</v>
      </c>
      <c r="T21" s="54">
        <f t="shared" si="12"/>
        <v>0</v>
      </c>
      <c r="U21" s="54">
        <f t="shared" si="12"/>
        <v>0</v>
      </c>
      <c r="V21" s="54"/>
      <c r="W21" s="54">
        <f t="shared" si="12"/>
        <v>0</v>
      </c>
      <c r="X21" s="55">
        <f t="shared" si="12"/>
        <v>0</v>
      </c>
      <c r="Y21" s="56"/>
    </row>
    <row r="22" spans="1:26" s="41" customFormat="1" ht="15.75" hidden="1" x14ac:dyDescent="0.25">
      <c r="A22" s="28"/>
      <c r="B22" s="30"/>
      <c r="C22" s="29"/>
      <c r="D22" s="29"/>
      <c r="E22" s="29"/>
      <c r="F22" s="48"/>
      <c r="G22" s="44"/>
      <c r="H22" s="33"/>
      <c r="I22" s="49"/>
      <c r="J22" s="34"/>
      <c r="K22" s="35"/>
      <c r="L22" s="35"/>
      <c r="M22" s="35"/>
      <c r="N22" s="36"/>
      <c r="O22" s="37">
        <v>0</v>
      </c>
      <c r="P22" s="38">
        <f t="shared" ref="P22" si="13">Q22+T22</f>
        <v>0</v>
      </c>
      <c r="Q22" s="37">
        <f t="shared" ref="Q22" si="14">SUM(R22:S22)</f>
        <v>0</v>
      </c>
      <c r="R22" s="37"/>
      <c r="S22" s="37"/>
      <c r="T22" s="39">
        <f t="shared" ref="T22" si="15">SUM(U22:W22)</f>
        <v>0</v>
      </c>
      <c r="U22" s="39"/>
      <c r="V22" s="39"/>
      <c r="W22" s="39"/>
      <c r="X22" s="39">
        <f t="shared" ref="X22" si="16">K22-O22-P22</f>
        <v>0</v>
      </c>
      <c r="Y22" s="40"/>
    </row>
    <row r="23" spans="1:26" s="41" customFormat="1" ht="15.75" hidden="1" x14ac:dyDescent="0.25">
      <c r="A23" s="28"/>
      <c r="B23" s="30"/>
      <c r="C23" s="29"/>
      <c r="D23" s="29"/>
      <c r="E23" s="29"/>
      <c r="F23" s="48"/>
      <c r="G23" s="44"/>
      <c r="H23" s="33"/>
      <c r="I23" s="49"/>
      <c r="J23" s="34"/>
      <c r="K23" s="35"/>
      <c r="L23" s="35"/>
      <c r="M23" s="35"/>
      <c r="N23" s="36"/>
      <c r="O23" s="37">
        <v>0</v>
      </c>
      <c r="P23" s="38">
        <f t="shared" ref="P23" si="17">Q23+T23</f>
        <v>0</v>
      </c>
      <c r="Q23" s="37">
        <f t="shared" ref="Q23" si="18">SUM(R23:S23)</f>
        <v>0</v>
      </c>
      <c r="R23" s="37"/>
      <c r="S23" s="37"/>
      <c r="T23" s="39">
        <f t="shared" ref="T23" si="19">SUM(U23:W23)</f>
        <v>0</v>
      </c>
      <c r="U23" s="39"/>
      <c r="V23" s="39"/>
      <c r="W23" s="39"/>
      <c r="X23" s="39">
        <f t="shared" ref="X23" si="20">K23-O23-P23</f>
        <v>0</v>
      </c>
      <c r="Y23" s="40"/>
    </row>
    <row r="24" spans="1:26" ht="35.25" customHeight="1" x14ac:dyDescent="0.25">
      <c r="A24" s="57" t="s">
        <v>73</v>
      </c>
      <c r="B24" s="58"/>
      <c r="C24" s="58"/>
      <c r="D24" s="58"/>
      <c r="E24" s="58"/>
      <c r="F24" s="58"/>
      <c r="G24" s="58"/>
      <c r="H24" s="58"/>
      <c r="I24" s="58"/>
      <c r="J24" s="58"/>
      <c r="K24" s="59">
        <f>K8+K14</f>
        <v>775738</v>
      </c>
      <c r="L24" s="59">
        <f>L8+L14</f>
        <v>74806</v>
      </c>
      <c r="M24" s="59">
        <f>M8+M14</f>
        <v>700932</v>
      </c>
      <c r="N24" s="59"/>
      <c r="O24" s="59">
        <f t="shared" ref="O24:X24" si="21">O8+O14</f>
        <v>215587</v>
      </c>
      <c r="P24" s="59">
        <f t="shared" si="21"/>
        <v>60663</v>
      </c>
      <c r="Q24" s="59">
        <f t="shared" si="21"/>
        <v>6202</v>
      </c>
      <c r="R24" s="59">
        <f t="shared" si="21"/>
        <v>5857</v>
      </c>
      <c r="S24" s="59">
        <f t="shared" si="21"/>
        <v>345</v>
      </c>
      <c r="T24" s="59">
        <f t="shared" si="21"/>
        <v>54461</v>
      </c>
      <c r="U24" s="59">
        <f t="shared" si="21"/>
        <v>690</v>
      </c>
      <c r="V24" s="59">
        <f t="shared" si="21"/>
        <v>0</v>
      </c>
      <c r="W24" s="59">
        <f t="shared" si="21"/>
        <v>53771</v>
      </c>
      <c r="X24" s="60">
        <f t="shared" si="21"/>
        <v>499488</v>
      </c>
      <c r="Y24" s="61"/>
    </row>
    <row r="25" spans="1:26" s="7" customFormat="1" x14ac:dyDescent="0.25">
      <c r="A25" s="5"/>
      <c r="B25" s="5"/>
      <c r="C25" s="5"/>
      <c r="D25" s="5"/>
      <c r="E25" s="5"/>
      <c r="F25" s="5"/>
      <c r="G25" s="62"/>
      <c r="H25" s="5"/>
      <c r="I25" s="63"/>
      <c r="J25" s="64"/>
      <c r="K25" s="65"/>
      <c r="L25" s="65"/>
      <c r="M25" s="65"/>
      <c r="N25" s="66"/>
      <c r="O25" s="66"/>
      <c r="Y25" s="67"/>
      <c r="Z25" s="11"/>
    </row>
    <row r="26" spans="1:26" s="7" customFormat="1" hidden="1" x14ac:dyDescent="0.25">
      <c r="A26" s="5"/>
      <c r="B26" s="5"/>
      <c r="C26" s="5"/>
      <c r="D26" s="5"/>
      <c r="E26" s="5"/>
      <c r="F26" s="5"/>
      <c r="G26" s="5"/>
      <c r="H26" s="5"/>
      <c r="I26" s="68"/>
      <c r="J26" s="69"/>
      <c r="K26" s="70"/>
      <c r="L26" s="70"/>
      <c r="M26" s="70"/>
      <c r="Y26" s="67"/>
      <c r="Z26" s="11"/>
    </row>
    <row r="27" spans="1:26" s="7" customFormat="1" ht="9.75" customHeight="1" x14ac:dyDescent="0.2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Y27" s="67"/>
      <c r="Z27" s="11"/>
    </row>
    <row r="28" spans="1:26" s="77" customFormat="1" x14ac:dyDescent="0.2">
      <c r="A28" s="72"/>
      <c r="B28" s="73"/>
      <c r="C28" s="72"/>
      <c r="D28" s="73"/>
      <c r="E28" s="73"/>
      <c r="F28" s="73"/>
      <c r="G28" s="73"/>
      <c r="H28" s="73"/>
      <c r="I28" s="74"/>
      <c r="J28" s="75"/>
      <c r="K28" s="76"/>
      <c r="L28" s="76"/>
      <c r="M28" s="76"/>
      <c r="Y28" s="78"/>
      <c r="Z28" s="79"/>
    </row>
    <row r="29" spans="1:26" s="7" customFormat="1" x14ac:dyDescent="0.25">
      <c r="A29" s="5"/>
      <c r="B29" s="5"/>
      <c r="C29" s="5"/>
      <c r="D29" s="5"/>
      <c r="E29" s="5"/>
      <c r="F29" s="5"/>
      <c r="G29" s="5"/>
      <c r="H29" s="5"/>
      <c r="I29" s="11"/>
      <c r="J29" s="69"/>
      <c r="K29" s="70"/>
      <c r="L29" s="70"/>
      <c r="M29" s="70"/>
      <c r="Y29" s="67"/>
      <c r="Z29" s="11"/>
    </row>
    <row r="30" spans="1:26" s="7" customFormat="1" x14ac:dyDescent="0.25">
      <c r="A30" s="5"/>
      <c r="B30" s="5"/>
      <c r="C30" s="5"/>
      <c r="D30" s="5"/>
      <c r="E30" s="5"/>
      <c r="F30" s="5"/>
      <c r="G30" s="5"/>
      <c r="H30" s="5"/>
      <c r="I30" s="11"/>
      <c r="J30" s="69"/>
      <c r="K30" s="70"/>
      <c r="L30" s="70"/>
      <c r="M30" s="70"/>
      <c r="Y30" s="67"/>
      <c r="Z30" s="11"/>
    </row>
    <row r="31" spans="1:26" s="7" customFormat="1" x14ac:dyDescent="0.25">
      <c r="A31" s="5"/>
      <c r="B31" s="5"/>
      <c r="C31" s="5"/>
      <c r="D31" s="5"/>
      <c r="E31" s="5"/>
      <c r="F31" s="5"/>
      <c r="G31" s="5"/>
      <c r="H31" s="5"/>
      <c r="I31" s="11"/>
      <c r="J31" s="69"/>
      <c r="K31" s="70"/>
      <c r="L31" s="70"/>
      <c r="M31" s="70"/>
      <c r="Y31" s="67"/>
      <c r="Z31" s="11"/>
    </row>
    <row r="32" spans="1:26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69"/>
      <c r="K32" s="70"/>
      <c r="L32" s="70"/>
      <c r="M32" s="70"/>
      <c r="Y32" s="67"/>
      <c r="Z32" s="11"/>
    </row>
    <row r="33" spans="1:26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69"/>
      <c r="K33" s="70"/>
      <c r="L33" s="70"/>
      <c r="M33" s="70"/>
      <c r="Y33" s="67"/>
      <c r="Z33" s="11"/>
    </row>
    <row r="34" spans="1:26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69"/>
      <c r="K34" s="70"/>
      <c r="L34" s="70"/>
      <c r="M34" s="70"/>
      <c r="Y34" s="67"/>
      <c r="Z34" s="11"/>
    </row>
    <row r="35" spans="1:26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69"/>
      <c r="K35" s="70"/>
      <c r="L35" s="70"/>
      <c r="M35" s="70"/>
      <c r="Y35" s="67"/>
      <c r="Z35" s="11"/>
    </row>
    <row r="36" spans="1:26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69"/>
      <c r="K36" s="70"/>
      <c r="L36" s="70"/>
      <c r="M36" s="70"/>
      <c r="Y36" s="67"/>
      <c r="Z36" s="11"/>
    </row>
    <row r="37" spans="1:26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69"/>
      <c r="K37" s="70"/>
      <c r="L37" s="70"/>
      <c r="M37" s="70"/>
      <c r="Y37" s="67"/>
      <c r="Z37" s="11"/>
    </row>
    <row r="38" spans="1:26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69"/>
      <c r="K38" s="70"/>
      <c r="L38" s="70"/>
      <c r="M38" s="70"/>
      <c r="Y38" s="67"/>
      <c r="Z38" s="11"/>
    </row>
    <row r="39" spans="1:26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69"/>
      <c r="K39" s="70"/>
      <c r="L39" s="70"/>
      <c r="M39" s="70"/>
      <c r="Y39" s="67"/>
      <c r="Z39" s="11"/>
    </row>
    <row r="40" spans="1:26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69"/>
      <c r="K40" s="70"/>
      <c r="L40" s="70"/>
      <c r="M40" s="70"/>
      <c r="Y40" s="67"/>
      <c r="Z40" s="11"/>
    </row>
    <row r="41" spans="1:26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69"/>
      <c r="K41" s="70"/>
      <c r="L41" s="70"/>
      <c r="M41" s="70"/>
      <c r="Y41" s="67"/>
      <c r="Z41" s="11"/>
    </row>
    <row r="42" spans="1:26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69"/>
      <c r="K42" s="70"/>
      <c r="L42" s="70"/>
      <c r="M42" s="70"/>
      <c r="Y42" s="67"/>
      <c r="Z42" s="11"/>
    </row>
    <row r="43" spans="1:26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69"/>
      <c r="K43" s="70"/>
      <c r="L43" s="70"/>
      <c r="M43" s="70"/>
      <c r="Y43" s="67"/>
      <c r="Z43" s="11"/>
    </row>
    <row r="44" spans="1:26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69"/>
      <c r="K44" s="70"/>
      <c r="L44" s="70"/>
      <c r="M44" s="70"/>
      <c r="Y44" s="67"/>
      <c r="Z44" s="11"/>
    </row>
    <row r="45" spans="1:26" s="7" customFormat="1" x14ac:dyDescent="0.25">
      <c r="A45" s="5"/>
      <c r="B45" s="5"/>
      <c r="C45" s="5"/>
      <c r="D45" s="5"/>
      <c r="E45" s="5"/>
      <c r="F45" s="5"/>
      <c r="G45" s="5"/>
      <c r="H45" s="5"/>
      <c r="I45" s="11"/>
      <c r="J45" s="69"/>
      <c r="K45" s="70"/>
      <c r="L45" s="70"/>
      <c r="M45" s="70"/>
      <c r="Y45" s="67"/>
      <c r="Z45" s="11"/>
    </row>
    <row r="46" spans="1:26" s="7" customFormat="1" x14ac:dyDescent="0.25">
      <c r="A46" s="5"/>
      <c r="B46" s="5"/>
      <c r="C46" s="5"/>
      <c r="D46" s="5"/>
      <c r="E46" s="5"/>
      <c r="F46" s="5"/>
      <c r="G46" s="5"/>
      <c r="H46" s="5"/>
      <c r="I46" s="11"/>
      <c r="J46" s="69"/>
      <c r="K46" s="70"/>
      <c r="L46" s="70"/>
      <c r="M46" s="70"/>
      <c r="Y46" s="67"/>
      <c r="Z46" s="11"/>
    </row>
    <row r="47" spans="1:26" s="7" customFormat="1" x14ac:dyDescent="0.25">
      <c r="A47" s="5"/>
      <c r="B47" s="5"/>
      <c r="C47" s="5"/>
      <c r="D47" s="5"/>
      <c r="E47" s="5"/>
      <c r="F47" s="5"/>
      <c r="G47" s="5"/>
      <c r="H47" s="5"/>
      <c r="I47" s="11"/>
      <c r="J47" s="5"/>
      <c r="K47" s="70"/>
      <c r="L47" s="70"/>
      <c r="M47" s="70"/>
      <c r="Y47" s="67"/>
      <c r="Z47" s="11"/>
    </row>
    <row r="48" spans="1:26" s="7" customFormat="1" x14ac:dyDescent="0.25">
      <c r="A48" s="5"/>
      <c r="B48" s="5"/>
      <c r="C48" s="5"/>
      <c r="D48" s="5"/>
      <c r="E48" s="5"/>
      <c r="F48" s="5"/>
      <c r="G48" s="5"/>
      <c r="H48" s="5"/>
      <c r="I48" s="11"/>
      <c r="J48" s="5"/>
      <c r="K48" s="70"/>
      <c r="L48" s="70"/>
      <c r="M48" s="70"/>
      <c r="Y48" s="67"/>
      <c r="Z48" s="11"/>
    </row>
    <row r="49" spans="1:26" s="7" customFormat="1" x14ac:dyDescent="0.25">
      <c r="A49" s="5"/>
      <c r="B49" s="5"/>
      <c r="C49" s="5"/>
      <c r="D49" s="5"/>
      <c r="E49" s="5"/>
      <c r="F49" s="5"/>
      <c r="G49" s="5"/>
      <c r="H49" s="5"/>
      <c r="I49" s="11"/>
      <c r="J49" s="5"/>
      <c r="K49" s="70"/>
      <c r="L49" s="70"/>
      <c r="M49" s="70"/>
      <c r="Y49" s="67"/>
      <c r="Z49" s="11"/>
    </row>
    <row r="50" spans="1:26" s="7" customFormat="1" x14ac:dyDescent="0.25">
      <c r="A50" s="5"/>
      <c r="B50" s="5"/>
      <c r="C50" s="5"/>
      <c r="D50" s="5"/>
      <c r="E50" s="5"/>
      <c r="F50" s="5"/>
      <c r="G50" s="5"/>
      <c r="H50" s="5"/>
      <c r="I50" s="11"/>
      <c r="J50" s="5"/>
      <c r="K50" s="70"/>
      <c r="L50" s="70"/>
      <c r="M50" s="70"/>
      <c r="Y50" s="67"/>
      <c r="Z50" s="11"/>
    </row>
    <row r="51" spans="1:26" s="7" customFormat="1" x14ac:dyDescent="0.25">
      <c r="A51" s="5"/>
      <c r="B51" s="5"/>
      <c r="C51" s="5"/>
      <c r="D51" s="5"/>
      <c r="E51" s="5"/>
      <c r="F51" s="5"/>
      <c r="G51" s="5"/>
      <c r="H51" s="5"/>
      <c r="I51" s="11"/>
      <c r="J51" s="5"/>
      <c r="K51" s="70"/>
      <c r="L51" s="70"/>
      <c r="M51" s="70"/>
      <c r="Y51" s="67"/>
      <c r="Z51" s="11"/>
    </row>
    <row r="52" spans="1:26" s="7" customFormat="1" x14ac:dyDescent="0.25">
      <c r="A52" s="5"/>
      <c r="B52" s="5"/>
      <c r="C52" s="5"/>
      <c r="D52" s="5"/>
      <c r="E52" s="5"/>
      <c r="F52" s="5"/>
      <c r="G52" s="5"/>
      <c r="H52" s="5"/>
      <c r="I52" s="11"/>
      <c r="J52" s="5"/>
      <c r="K52" s="70"/>
      <c r="L52" s="70"/>
      <c r="M52" s="70"/>
      <c r="Y52" s="67"/>
      <c r="Z52" s="11"/>
    </row>
    <row r="53" spans="1:26" s="7" customFormat="1" x14ac:dyDescent="0.25">
      <c r="A53" s="5"/>
      <c r="B53" s="5"/>
      <c r="C53" s="5"/>
      <c r="D53" s="5"/>
      <c r="E53" s="5"/>
      <c r="F53" s="5"/>
      <c r="G53" s="5"/>
      <c r="H53" s="5"/>
      <c r="I53" s="11"/>
      <c r="J53" s="5"/>
      <c r="K53" s="70"/>
      <c r="L53" s="70"/>
      <c r="M53" s="70"/>
      <c r="Y53" s="67"/>
      <c r="Z53" s="11"/>
    </row>
    <row r="54" spans="1:26" s="7" customFormat="1" x14ac:dyDescent="0.25">
      <c r="A54" s="5"/>
      <c r="B54" s="5"/>
      <c r="C54" s="5"/>
      <c r="D54" s="5"/>
      <c r="E54" s="5"/>
      <c r="F54" s="5"/>
      <c r="G54" s="5"/>
      <c r="H54" s="5"/>
      <c r="I54" s="11"/>
      <c r="J54" s="5"/>
      <c r="K54" s="70"/>
      <c r="L54" s="70"/>
      <c r="M54" s="70"/>
      <c r="Y54" s="67"/>
      <c r="Z54" s="11"/>
    </row>
    <row r="55" spans="1:26" s="7" customFormat="1" x14ac:dyDescent="0.25">
      <c r="A55" s="5"/>
      <c r="B55" s="5"/>
      <c r="C55" s="5"/>
      <c r="D55" s="5"/>
      <c r="E55" s="5"/>
      <c r="F55" s="5"/>
      <c r="G55" s="5"/>
      <c r="H55" s="5"/>
      <c r="I55" s="11"/>
      <c r="J55" s="5"/>
      <c r="K55" s="70"/>
      <c r="L55" s="70"/>
      <c r="M55" s="70"/>
      <c r="Y55" s="67"/>
      <c r="Z55" s="11"/>
    </row>
    <row r="56" spans="1:26" s="7" customFormat="1" x14ac:dyDescent="0.25">
      <c r="A56" s="5"/>
      <c r="B56" s="5"/>
      <c r="C56" s="5"/>
      <c r="D56" s="5"/>
      <c r="E56" s="5"/>
      <c r="F56" s="5"/>
      <c r="G56" s="5"/>
      <c r="H56" s="5"/>
      <c r="I56" s="11"/>
      <c r="J56" s="5"/>
      <c r="K56" s="70"/>
      <c r="L56" s="70"/>
      <c r="M56" s="70"/>
      <c r="Y56" s="67"/>
      <c r="Z56" s="11"/>
    </row>
    <row r="57" spans="1:26" s="7" customFormat="1" x14ac:dyDescent="0.25">
      <c r="A57" s="5"/>
      <c r="B57" s="5"/>
      <c r="C57" s="5"/>
      <c r="D57" s="5"/>
      <c r="E57" s="5"/>
      <c r="F57" s="5"/>
      <c r="G57" s="5"/>
      <c r="H57" s="5"/>
      <c r="I57" s="11"/>
      <c r="J57" s="5"/>
      <c r="K57" s="70"/>
      <c r="L57" s="70"/>
      <c r="M57" s="70"/>
      <c r="Y57" s="67"/>
      <c r="Z57" s="11"/>
    </row>
    <row r="58" spans="1:26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5"/>
      <c r="K58" s="70"/>
      <c r="L58" s="70"/>
      <c r="M58" s="70"/>
      <c r="Y58" s="67"/>
      <c r="Z58" s="11"/>
    </row>
    <row r="59" spans="1:26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5"/>
      <c r="K59" s="70"/>
      <c r="L59" s="70"/>
      <c r="M59" s="70"/>
      <c r="Y59" s="67"/>
      <c r="Z59" s="11"/>
    </row>
    <row r="60" spans="1:26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70"/>
      <c r="L60" s="70"/>
      <c r="M60" s="70"/>
      <c r="Y60" s="67"/>
      <c r="Z60" s="11"/>
    </row>
    <row r="61" spans="1:26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70"/>
      <c r="L61" s="70"/>
      <c r="M61" s="70"/>
      <c r="Y61" s="67"/>
      <c r="Z61" s="11"/>
    </row>
    <row r="62" spans="1:26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70"/>
      <c r="L62" s="70"/>
      <c r="M62" s="70"/>
      <c r="Y62" s="67"/>
      <c r="Z62" s="11"/>
    </row>
    <row r="63" spans="1:26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70"/>
      <c r="L63" s="70"/>
      <c r="M63" s="70"/>
      <c r="Y63" s="67"/>
      <c r="Z63" s="11"/>
    </row>
    <row r="64" spans="1:26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70"/>
      <c r="L64" s="70"/>
      <c r="M64" s="70"/>
      <c r="Y64" s="67"/>
      <c r="Z64" s="11"/>
    </row>
    <row r="65" spans="1:26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70"/>
      <c r="L65" s="70"/>
      <c r="M65" s="70"/>
      <c r="Y65" s="67"/>
      <c r="Z65" s="11"/>
    </row>
    <row r="66" spans="1:26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70"/>
      <c r="L66" s="70"/>
      <c r="M66" s="70"/>
      <c r="Y66" s="67"/>
      <c r="Z66" s="11"/>
    </row>
    <row r="67" spans="1:26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70"/>
      <c r="L67" s="70"/>
      <c r="M67" s="70"/>
      <c r="Y67" s="67"/>
      <c r="Z67" s="11"/>
    </row>
    <row r="68" spans="1:26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70"/>
      <c r="L68" s="70"/>
      <c r="M68" s="70"/>
      <c r="Y68" s="67"/>
      <c r="Z68" s="11"/>
    </row>
    <row r="69" spans="1:26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70"/>
      <c r="L69" s="70"/>
      <c r="M69" s="70"/>
      <c r="Y69" s="67"/>
      <c r="Z69" s="11"/>
    </row>
    <row r="70" spans="1:26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70"/>
      <c r="L70" s="70"/>
      <c r="M70" s="70"/>
      <c r="Y70" s="67"/>
      <c r="Z70" s="11"/>
    </row>
    <row r="71" spans="1:26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70"/>
      <c r="L71" s="70"/>
      <c r="M71" s="70"/>
      <c r="Y71" s="67"/>
      <c r="Z71" s="11"/>
    </row>
    <row r="72" spans="1:26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70"/>
      <c r="L72" s="70"/>
      <c r="M72" s="70"/>
      <c r="Y72" s="67"/>
      <c r="Z72" s="11"/>
    </row>
    <row r="73" spans="1:26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70"/>
      <c r="L73" s="70"/>
      <c r="M73" s="70"/>
      <c r="Y73" s="67"/>
      <c r="Z73" s="11"/>
    </row>
    <row r="74" spans="1:26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70"/>
      <c r="L74" s="70"/>
      <c r="M74" s="70"/>
      <c r="Y74" s="67"/>
      <c r="Z74" s="11"/>
    </row>
    <row r="75" spans="1:26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70"/>
      <c r="L75" s="70"/>
      <c r="M75" s="70"/>
      <c r="Y75" s="67"/>
      <c r="Z75" s="11"/>
    </row>
    <row r="76" spans="1:26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70"/>
      <c r="L76" s="70"/>
      <c r="M76" s="70"/>
      <c r="Y76" s="67"/>
      <c r="Z76" s="11"/>
    </row>
    <row r="77" spans="1:26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70"/>
      <c r="L77" s="70"/>
      <c r="M77" s="70"/>
      <c r="Y77" s="67"/>
      <c r="Z77" s="11"/>
    </row>
    <row r="78" spans="1:26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70"/>
      <c r="L78" s="70"/>
      <c r="M78" s="70"/>
      <c r="Y78" s="67"/>
      <c r="Z78" s="11"/>
    </row>
    <row r="79" spans="1:26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70"/>
      <c r="L79" s="70"/>
      <c r="M79" s="70"/>
      <c r="Y79" s="67"/>
      <c r="Z79" s="11"/>
    </row>
    <row r="80" spans="1:26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70"/>
      <c r="L80" s="70"/>
      <c r="M80" s="70"/>
      <c r="Y80" s="67"/>
      <c r="Z80" s="11"/>
    </row>
    <row r="81" spans="1:26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70"/>
      <c r="L81" s="70"/>
      <c r="M81" s="70"/>
      <c r="Y81" s="67"/>
      <c r="Z81" s="11"/>
    </row>
    <row r="82" spans="1:26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70"/>
      <c r="L82" s="70"/>
      <c r="M82" s="70"/>
      <c r="Y82" s="67"/>
      <c r="Z82" s="11"/>
    </row>
    <row r="83" spans="1:26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70"/>
      <c r="L83" s="70"/>
      <c r="M83" s="70"/>
      <c r="Y83" s="67"/>
      <c r="Z83" s="11"/>
    </row>
    <row r="84" spans="1:26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70"/>
      <c r="L84" s="70"/>
      <c r="M84" s="70"/>
      <c r="Y84" s="67"/>
      <c r="Z84" s="11"/>
    </row>
    <row r="85" spans="1:26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70"/>
      <c r="L85" s="70"/>
      <c r="M85" s="70"/>
      <c r="Y85" s="67"/>
      <c r="Z85" s="11"/>
    </row>
    <row r="86" spans="1:26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70"/>
      <c r="L86" s="70"/>
      <c r="M86" s="70"/>
      <c r="Y86" s="67"/>
      <c r="Z86" s="11"/>
    </row>
    <row r="87" spans="1:26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70"/>
      <c r="L87" s="70"/>
      <c r="M87" s="70"/>
      <c r="Y87" s="67"/>
      <c r="Z87" s="11"/>
    </row>
    <row r="88" spans="1:26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70"/>
      <c r="L88" s="70"/>
      <c r="M88" s="70"/>
      <c r="Y88" s="67"/>
      <c r="Z88" s="11"/>
    </row>
    <row r="89" spans="1:26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70"/>
      <c r="L89" s="70"/>
      <c r="M89" s="70"/>
      <c r="Y89" s="67"/>
      <c r="Z89" s="11"/>
    </row>
    <row r="90" spans="1:26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70"/>
      <c r="L90" s="70"/>
      <c r="M90" s="70"/>
      <c r="Y90" s="67"/>
      <c r="Z90" s="11"/>
    </row>
    <row r="91" spans="1:26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70"/>
      <c r="L91" s="70"/>
      <c r="M91" s="70"/>
      <c r="Y91" s="67"/>
      <c r="Z91" s="11"/>
    </row>
    <row r="92" spans="1:26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70"/>
      <c r="L92" s="70"/>
      <c r="M92" s="70"/>
      <c r="Y92" s="67"/>
      <c r="Z92" s="11"/>
    </row>
    <row r="93" spans="1:26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70"/>
      <c r="L93" s="70"/>
      <c r="M93" s="70"/>
      <c r="Y93" s="67"/>
      <c r="Z93" s="11"/>
    </row>
    <row r="94" spans="1:26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70"/>
      <c r="L94" s="70"/>
      <c r="M94" s="70"/>
      <c r="Y94" s="67"/>
      <c r="Z94" s="11"/>
    </row>
    <row r="95" spans="1:26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70"/>
      <c r="L95" s="70"/>
      <c r="M95" s="70"/>
      <c r="Y95" s="67"/>
      <c r="Z95" s="11"/>
    </row>
    <row r="96" spans="1:26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70"/>
      <c r="L96" s="70"/>
      <c r="M96" s="70"/>
      <c r="Y96" s="67"/>
      <c r="Z96" s="11"/>
    </row>
    <row r="97" spans="1:26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5"/>
      <c r="K97" s="70"/>
      <c r="L97" s="70"/>
      <c r="M97" s="70"/>
      <c r="Y97" s="67"/>
      <c r="Z97" s="11"/>
    </row>
    <row r="98" spans="1:26" s="7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5"/>
      <c r="K98" s="70"/>
      <c r="L98" s="70"/>
      <c r="M98" s="70"/>
      <c r="Y98" s="67"/>
      <c r="Z98" s="11"/>
    </row>
    <row r="99" spans="1:26" s="7" customForma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5"/>
      <c r="K99" s="70"/>
      <c r="L99" s="70"/>
      <c r="M99" s="70"/>
      <c r="Y99" s="67"/>
      <c r="Z99" s="11"/>
    </row>
    <row r="100" spans="1:26" s="7" customForma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5"/>
      <c r="K100" s="70"/>
      <c r="L100" s="70"/>
      <c r="M100" s="70"/>
      <c r="Y100" s="67"/>
      <c r="Z100" s="11"/>
    </row>
    <row r="101" spans="1:26" s="7" customForma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5"/>
      <c r="K101" s="70"/>
      <c r="L101" s="70"/>
      <c r="M101" s="70"/>
      <c r="Y101" s="67"/>
      <c r="Z101" s="11"/>
    </row>
    <row r="102" spans="1:26" s="7" customForma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5"/>
      <c r="K102" s="70"/>
      <c r="L102" s="70"/>
      <c r="M102" s="70"/>
      <c r="Y102" s="67"/>
      <c r="Z102" s="11"/>
    </row>
    <row r="103" spans="1:26" s="7" customForma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5"/>
      <c r="K103" s="70"/>
      <c r="L103" s="70"/>
      <c r="M103" s="70"/>
      <c r="Y103" s="67"/>
      <c r="Z103" s="11"/>
    </row>
    <row r="104" spans="1:26" s="7" customForma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5"/>
      <c r="K104" s="70"/>
      <c r="L104" s="70"/>
      <c r="M104" s="70"/>
      <c r="Y104" s="67"/>
      <c r="Z104" s="11"/>
    </row>
    <row r="105" spans="1:26" s="7" customForma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5"/>
      <c r="K105" s="70"/>
      <c r="L105" s="70"/>
      <c r="M105" s="70"/>
      <c r="Y105" s="67"/>
      <c r="Z105" s="11"/>
    </row>
    <row r="106" spans="1:26" s="7" customForma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5"/>
      <c r="K106" s="70"/>
      <c r="L106" s="70"/>
      <c r="M106" s="70"/>
      <c r="Y106" s="67"/>
      <c r="Z106" s="11"/>
    </row>
    <row r="107" spans="1:26" s="7" customForma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5"/>
      <c r="K107" s="70"/>
      <c r="L107" s="70"/>
      <c r="M107" s="70"/>
      <c r="Y107" s="67"/>
      <c r="Z107" s="11"/>
    </row>
    <row r="108" spans="1:26" s="7" customForma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5"/>
      <c r="K108" s="70"/>
      <c r="L108" s="70"/>
      <c r="M108" s="70"/>
      <c r="Y108" s="67"/>
      <c r="Z108" s="11"/>
    </row>
    <row r="109" spans="1:26" s="7" customForma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5"/>
      <c r="K109" s="70"/>
      <c r="L109" s="70"/>
      <c r="M109" s="70"/>
      <c r="Y109" s="67"/>
      <c r="Z109" s="11"/>
    </row>
  </sheetData>
  <mergeCells count="23">
    <mergeCell ref="O6:O7"/>
    <mergeCell ref="A5:X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Y6:Y7"/>
    <mergeCell ref="P6:P7"/>
    <mergeCell ref="Q6:Q7"/>
    <mergeCell ref="R6:S6"/>
    <mergeCell ref="T6:T7"/>
    <mergeCell ref="U6:W6"/>
    <mergeCell ref="X6:X7"/>
  </mergeCells>
  <pageMargins left="0.70866141732283472" right="0.70866141732283472" top="0.78740157480314965" bottom="0.78740157480314965" header="0.31496062992125984" footer="0.31496062992125984"/>
  <pageSetup paperSize="9" scale="36" firstPageNumber="166" orientation="landscape" useFirstPageNumber="1" r:id="rId1"/>
  <headerFooter>
    <oddFooter xml:space="preserve">&amp;LZastupitelstvo  Olomouckého kraje 13-12-2021
13. - Rozpočet Olomouckého kraje na rok 2022 - návrh rozpočtu
Příloha č. 5g) Projekty - investiční&amp;RStrana &amp;P (Celkem 176) </oddFooter>
  </headerFooter>
  <colBreaks count="1" manualBreakCount="1">
    <brk id="2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  <pageSetUpPr fitToPage="1"/>
  </sheetPr>
  <dimension ref="A1:Z85"/>
  <sheetViews>
    <sheetView showGridLines="0" view="pageBreakPreview" zoomScale="70" zoomScaleNormal="70" zoomScaleSheetLayoutView="70" workbookViewId="0">
      <selection activeCell="W21" sqref="W21"/>
    </sheetView>
  </sheetViews>
  <sheetFormatPr defaultColWidth="9.140625" defaultRowHeight="15" outlineLevelCol="1" x14ac:dyDescent="0.25"/>
  <cols>
    <col min="1" max="1" width="5.7109375" style="149" customWidth="1"/>
    <col min="2" max="2" width="6.28515625" style="149" customWidth="1"/>
    <col min="3" max="3" width="11.28515625" style="149" hidden="1" customWidth="1" outlineLevel="1"/>
    <col min="4" max="4" width="7.140625" style="149" hidden="1" customWidth="1" outlineLevel="1"/>
    <col min="5" max="5" width="7.7109375" style="149" customWidth="1" collapsed="1"/>
    <col min="6" max="6" width="16.28515625" style="149" hidden="1" customWidth="1" outlineLevel="1"/>
    <col min="7" max="7" width="40.28515625" style="149" customWidth="1" collapsed="1"/>
    <col min="8" max="8" width="53.28515625" style="149" customWidth="1"/>
    <col min="9" max="9" width="7.140625" style="149" customWidth="1"/>
    <col min="10" max="10" width="14.7109375" style="145" customWidth="1"/>
    <col min="11" max="11" width="16.7109375" style="147" customWidth="1"/>
    <col min="12" max="12" width="17.28515625" style="147" customWidth="1"/>
    <col min="13" max="13" width="18" style="147" customWidth="1"/>
    <col min="14" max="15" width="16.5703125" style="147" customWidth="1"/>
    <col min="16" max="17" width="16.7109375" style="147" customWidth="1"/>
    <col min="18" max="18" width="17" style="147" customWidth="1"/>
    <col min="19" max="19" width="16.85546875" style="147" customWidth="1"/>
    <col min="20" max="20" width="17.85546875" style="147" customWidth="1"/>
    <col min="21" max="21" width="19.28515625" style="147" customWidth="1"/>
    <col min="22" max="22" width="17.42578125" style="147" customWidth="1"/>
    <col min="23" max="23" width="16.5703125" style="147" customWidth="1"/>
    <col min="24" max="24" width="11.140625" style="146" hidden="1" customWidth="1"/>
    <col min="25" max="25" width="17.7109375" style="175" customWidth="1"/>
    <col min="26" max="16384" width="9.140625" style="149"/>
  </cols>
  <sheetData>
    <row r="1" spans="1:26" ht="18" x14ac:dyDescent="0.25">
      <c r="A1" s="132" t="s">
        <v>189</v>
      </c>
      <c r="B1" s="1"/>
      <c r="C1" s="1"/>
      <c r="D1" s="1"/>
      <c r="E1" s="1"/>
      <c r="F1" s="2"/>
      <c r="G1" s="3"/>
      <c r="H1" s="4"/>
      <c r="I1" s="1"/>
      <c r="K1" s="146"/>
      <c r="N1" s="8"/>
      <c r="O1" s="8"/>
      <c r="Q1" s="8"/>
      <c r="R1" s="8"/>
      <c r="S1" s="8"/>
      <c r="T1" s="9"/>
      <c r="U1" s="148"/>
      <c r="V1" s="149"/>
      <c r="W1" s="149"/>
      <c r="X1" s="150"/>
      <c r="Y1" s="149"/>
    </row>
    <row r="2" spans="1:26" ht="18" x14ac:dyDescent="0.25">
      <c r="A2" s="179" t="s">
        <v>214</v>
      </c>
      <c r="B2" s="133"/>
      <c r="C2" s="133"/>
      <c r="D2" s="171"/>
      <c r="E2" s="171"/>
      <c r="F2" s="134"/>
      <c r="G2" s="137" t="s">
        <v>191</v>
      </c>
      <c r="H2" s="151" t="s">
        <v>192</v>
      </c>
      <c r="I2" s="13"/>
      <c r="K2" s="146"/>
      <c r="N2" s="14"/>
      <c r="O2" s="14"/>
      <c r="Q2" s="14"/>
      <c r="R2" s="14"/>
      <c r="S2" s="14"/>
      <c r="T2" s="15"/>
      <c r="U2" s="148"/>
      <c r="V2" s="149"/>
      <c r="W2" s="149"/>
      <c r="X2" s="150"/>
      <c r="Y2" s="149"/>
    </row>
    <row r="3" spans="1:26" ht="15.75" x14ac:dyDescent="0.25">
      <c r="A3" s="16"/>
      <c r="B3" s="138"/>
      <c r="C3" s="133"/>
      <c r="F3" s="134"/>
      <c r="G3" s="171" t="s">
        <v>1</v>
      </c>
      <c r="H3" s="136"/>
      <c r="I3" s="13"/>
      <c r="K3" s="146"/>
      <c r="N3" s="14"/>
      <c r="O3" s="14"/>
      <c r="Q3" s="14"/>
      <c r="R3" s="14"/>
      <c r="S3" s="14"/>
      <c r="T3" s="15"/>
      <c r="U3" s="148"/>
      <c r="V3" s="149"/>
      <c r="W3" s="149"/>
      <c r="X3" s="150"/>
      <c r="Y3" s="149"/>
    </row>
    <row r="4" spans="1:26" ht="17.45" customHeight="1" x14ac:dyDescent="0.25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3"/>
      <c r="M4" s="152"/>
      <c r="N4" s="153"/>
      <c r="O4" s="152"/>
      <c r="P4" s="152"/>
      <c r="Q4" s="152"/>
      <c r="R4" s="152"/>
      <c r="S4" s="152"/>
      <c r="T4" s="152"/>
      <c r="U4" s="152"/>
      <c r="V4" s="152"/>
      <c r="W4" s="154" t="s">
        <v>2</v>
      </c>
      <c r="Z4" s="148"/>
    </row>
    <row r="5" spans="1:26" ht="25.5" customHeight="1" x14ac:dyDescent="0.25">
      <c r="A5" s="294" t="s">
        <v>215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</row>
    <row r="6" spans="1:26" ht="25.5" customHeight="1" x14ac:dyDescent="0.25">
      <c r="A6" s="278" t="s">
        <v>3</v>
      </c>
      <c r="B6" s="295" t="s">
        <v>4</v>
      </c>
      <c r="C6" s="280" t="s">
        <v>194</v>
      </c>
      <c r="D6" s="280" t="s">
        <v>5</v>
      </c>
      <c r="E6" s="280" t="s">
        <v>7</v>
      </c>
      <c r="F6" s="280" t="s">
        <v>8</v>
      </c>
      <c r="G6" s="279" t="s">
        <v>9</v>
      </c>
      <c r="H6" s="282" t="s">
        <v>10</v>
      </c>
      <c r="I6" s="283" t="s">
        <v>11</v>
      </c>
      <c r="J6" s="282" t="s">
        <v>12</v>
      </c>
      <c r="K6" s="282" t="s">
        <v>13</v>
      </c>
      <c r="L6" s="282" t="s">
        <v>14</v>
      </c>
      <c r="M6" s="282" t="s">
        <v>15</v>
      </c>
      <c r="N6" s="282" t="s">
        <v>22</v>
      </c>
      <c r="O6" s="291" t="s">
        <v>74</v>
      </c>
      <c r="P6" s="292" t="s">
        <v>92</v>
      </c>
      <c r="Q6" s="292" t="s">
        <v>93</v>
      </c>
      <c r="R6" s="293" t="s">
        <v>21</v>
      </c>
      <c r="S6" s="293"/>
      <c r="T6" s="292" t="s">
        <v>25</v>
      </c>
      <c r="U6" s="293" t="s">
        <v>21</v>
      </c>
      <c r="V6" s="293"/>
      <c r="W6" s="291" t="s">
        <v>26</v>
      </c>
      <c r="X6" s="291" t="s">
        <v>195</v>
      </c>
      <c r="Y6" s="286" t="s">
        <v>16</v>
      </c>
    </row>
    <row r="7" spans="1:26" ht="81" customHeight="1" x14ac:dyDescent="0.25">
      <c r="A7" s="278"/>
      <c r="B7" s="296"/>
      <c r="C7" s="281"/>
      <c r="D7" s="281"/>
      <c r="E7" s="281"/>
      <c r="F7" s="281"/>
      <c r="G7" s="279"/>
      <c r="H7" s="282"/>
      <c r="I7" s="283"/>
      <c r="J7" s="282"/>
      <c r="K7" s="282"/>
      <c r="L7" s="282"/>
      <c r="M7" s="282"/>
      <c r="N7" s="282"/>
      <c r="O7" s="291"/>
      <c r="P7" s="292"/>
      <c r="Q7" s="292"/>
      <c r="R7" s="21" t="s">
        <v>141</v>
      </c>
      <c r="S7" s="21" t="s">
        <v>142</v>
      </c>
      <c r="T7" s="292"/>
      <c r="U7" s="21" t="s">
        <v>19</v>
      </c>
      <c r="V7" s="21" t="s">
        <v>20</v>
      </c>
      <c r="W7" s="291"/>
      <c r="X7" s="291"/>
      <c r="Y7" s="286"/>
    </row>
    <row r="8" spans="1:26" s="157" customFormat="1" ht="25.5" customHeight="1" x14ac:dyDescent="0.3">
      <c r="A8" s="155" t="s">
        <v>17</v>
      </c>
      <c r="B8" s="155"/>
      <c r="C8" s="155"/>
      <c r="D8" s="155"/>
      <c r="E8" s="155"/>
      <c r="F8" s="155"/>
      <c r="G8" s="155"/>
      <c r="H8" s="155"/>
      <c r="I8" s="155"/>
      <c r="J8" s="155"/>
      <c r="K8" s="24">
        <f>SUM(K9)</f>
        <v>49532</v>
      </c>
      <c r="L8" s="24">
        <f t="shared" ref="L8:M8" si="0">SUM(L9)</f>
        <v>44579</v>
      </c>
      <c r="M8" s="24">
        <f t="shared" si="0"/>
        <v>4953</v>
      </c>
      <c r="N8" s="24"/>
      <c r="O8" s="24">
        <f t="shared" ref="O8:W8" si="1">SUM(O9)</f>
        <v>57</v>
      </c>
      <c r="P8" s="24">
        <f t="shared" si="1"/>
        <v>31856</v>
      </c>
      <c r="Q8" s="24">
        <f t="shared" si="1"/>
        <v>28670</v>
      </c>
      <c r="R8" s="24">
        <f t="shared" si="1"/>
        <v>0</v>
      </c>
      <c r="S8" s="24">
        <f t="shared" si="1"/>
        <v>28670</v>
      </c>
      <c r="T8" s="24">
        <f t="shared" si="1"/>
        <v>3186</v>
      </c>
      <c r="U8" s="24">
        <f t="shared" si="1"/>
        <v>3186</v>
      </c>
      <c r="V8" s="24">
        <f t="shared" si="1"/>
        <v>0</v>
      </c>
      <c r="W8" s="24">
        <f t="shared" si="1"/>
        <v>17619</v>
      </c>
      <c r="X8" s="156"/>
      <c r="Y8" s="26"/>
    </row>
    <row r="9" spans="1:26" s="171" customFormat="1" ht="70.150000000000006" customHeight="1" x14ac:dyDescent="0.25">
      <c r="A9" s="158">
        <v>1</v>
      </c>
      <c r="B9" s="42" t="s">
        <v>196</v>
      </c>
      <c r="C9" s="158">
        <v>6123</v>
      </c>
      <c r="D9" s="158">
        <v>3533</v>
      </c>
      <c r="E9" s="158">
        <v>61</v>
      </c>
      <c r="F9" s="159">
        <v>60005101503</v>
      </c>
      <c r="G9" s="160" t="s">
        <v>216</v>
      </c>
      <c r="H9" s="45" t="s">
        <v>217</v>
      </c>
      <c r="I9" s="162"/>
      <c r="J9" s="162" t="s">
        <v>51</v>
      </c>
      <c r="K9" s="180">
        <v>49532</v>
      </c>
      <c r="L9" s="180">
        <v>44579</v>
      </c>
      <c r="M9" s="180">
        <v>4953</v>
      </c>
      <c r="N9" s="177" t="s">
        <v>218</v>
      </c>
      <c r="O9" s="181">
        <v>57</v>
      </c>
      <c r="P9" s="182">
        <f>Q9+T9</f>
        <v>31856</v>
      </c>
      <c r="Q9" s="183">
        <f>SUM(R9:S9)</f>
        <v>28670</v>
      </c>
      <c r="R9" s="181"/>
      <c r="S9" s="181">
        <v>28670</v>
      </c>
      <c r="T9" s="184">
        <f>SUM(U9:V9)</f>
        <v>3186</v>
      </c>
      <c r="U9" s="185">
        <v>3186</v>
      </c>
      <c r="V9" s="185">
        <v>0</v>
      </c>
      <c r="W9" s="185">
        <f>K9-O9-P9</f>
        <v>17619</v>
      </c>
      <c r="X9" s="169"/>
      <c r="Y9" s="186" t="s">
        <v>219</v>
      </c>
    </row>
    <row r="10" spans="1:26" ht="35.450000000000003" customHeight="1" x14ac:dyDescent="0.25">
      <c r="A10" s="172" t="s">
        <v>220</v>
      </c>
      <c r="B10" s="172"/>
      <c r="C10" s="172"/>
      <c r="D10" s="172"/>
      <c r="E10" s="172"/>
      <c r="F10" s="172"/>
      <c r="G10" s="172"/>
      <c r="H10" s="172"/>
      <c r="I10" s="172"/>
      <c r="J10" s="172"/>
      <c r="K10" s="59">
        <f>SUM(K9)</f>
        <v>49532</v>
      </c>
      <c r="L10" s="59">
        <f t="shared" ref="L10:M10" si="2">SUM(L9)</f>
        <v>44579</v>
      </c>
      <c r="M10" s="59">
        <f t="shared" si="2"/>
        <v>4953</v>
      </c>
      <c r="N10" s="59"/>
      <c r="O10" s="59">
        <f t="shared" ref="O10:W10" si="3">SUM(O9:O9)</f>
        <v>57</v>
      </c>
      <c r="P10" s="59">
        <f t="shared" si="3"/>
        <v>31856</v>
      </c>
      <c r="Q10" s="59">
        <f t="shared" si="3"/>
        <v>28670</v>
      </c>
      <c r="R10" s="59">
        <f t="shared" si="3"/>
        <v>0</v>
      </c>
      <c r="S10" s="59">
        <f t="shared" si="3"/>
        <v>28670</v>
      </c>
      <c r="T10" s="59">
        <f t="shared" si="3"/>
        <v>3186</v>
      </c>
      <c r="U10" s="59">
        <f t="shared" si="3"/>
        <v>3186</v>
      </c>
      <c r="V10" s="59">
        <f t="shared" si="3"/>
        <v>0</v>
      </c>
      <c r="W10" s="59">
        <f t="shared" si="3"/>
        <v>17619</v>
      </c>
      <c r="X10" s="178"/>
      <c r="Y10" s="61"/>
    </row>
    <row r="11" spans="1:26" s="147" customFormat="1" x14ac:dyDescent="0.25">
      <c r="A11" s="145"/>
      <c r="B11" s="145"/>
      <c r="C11" s="145"/>
      <c r="D11" s="145"/>
      <c r="E11" s="145"/>
      <c r="F11" s="145"/>
      <c r="G11" s="145"/>
      <c r="H11" s="145"/>
      <c r="I11" s="149"/>
      <c r="J11" s="173"/>
      <c r="K11" s="174"/>
      <c r="L11" s="174"/>
      <c r="M11" s="174"/>
      <c r="X11" s="146"/>
      <c r="Y11" s="175"/>
      <c r="Z11" s="149"/>
    </row>
    <row r="12" spans="1:26" s="147" customFormat="1" x14ac:dyDescent="0.25">
      <c r="A12" s="145"/>
      <c r="B12" s="145"/>
      <c r="C12" s="145"/>
      <c r="D12" s="145"/>
      <c r="E12" s="145"/>
      <c r="F12" s="145"/>
      <c r="G12" s="145"/>
      <c r="H12" s="145"/>
      <c r="I12" s="149"/>
      <c r="J12" s="173"/>
      <c r="K12" s="174"/>
      <c r="L12" s="174"/>
      <c r="M12" s="174"/>
      <c r="X12" s="146"/>
      <c r="Y12" s="175"/>
      <c r="Z12" s="149"/>
    </row>
    <row r="13" spans="1:26" s="147" customFormat="1" x14ac:dyDescent="0.25">
      <c r="A13" s="145"/>
      <c r="B13" s="145"/>
      <c r="C13" s="145"/>
      <c r="D13" s="145"/>
      <c r="E13" s="145"/>
      <c r="F13" s="145"/>
      <c r="G13" s="145"/>
      <c r="H13" s="145"/>
      <c r="I13" s="149"/>
      <c r="J13" s="173"/>
      <c r="K13" s="174"/>
      <c r="L13" s="174"/>
      <c r="M13" s="174"/>
      <c r="X13" s="146"/>
      <c r="Y13" s="175"/>
      <c r="Z13" s="149"/>
    </row>
    <row r="14" spans="1:26" s="147" customFormat="1" x14ac:dyDescent="0.25">
      <c r="A14" s="145"/>
      <c r="B14" s="145"/>
      <c r="C14" s="145"/>
      <c r="D14" s="145"/>
      <c r="E14" s="145"/>
      <c r="F14" s="145"/>
      <c r="G14" s="145"/>
      <c r="H14" s="145"/>
      <c r="I14" s="149"/>
      <c r="J14" s="173"/>
      <c r="K14" s="174"/>
      <c r="L14" s="174"/>
      <c r="M14" s="174"/>
      <c r="X14" s="146"/>
      <c r="Y14" s="175"/>
      <c r="Z14" s="149"/>
    </row>
    <row r="15" spans="1:26" s="147" customFormat="1" x14ac:dyDescent="0.25">
      <c r="A15" s="145"/>
      <c r="B15" s="145"/>
      <c r="C15" s="145"/>
      <c r="D15" s="145"/>
      <c r="E15" s="145"/>
      <c r="F15" s="145"/>
      <c r="G15" s="145"/>
      <c r="H15" s="145"/>
      <c r="I15" s="149"/>
      <c r="J15" s="173"/>
      <c r="K15" s="174"/>
      <c r="L15" s="174"/>
      <c r="M15" s="174"/>
      <c r="X15" s="146"/>
      <c r="Y15" s="175"/>
      <c r="Z15" s="149"/>
    </row>
    <row r="16" spans="1:26" s="147" customFormat="1" x14ac:dyDescent="0.25">
      <c r="A16" s="145"/>
      <c r="B16" s="145"/>
      <c r="C16" s="145"/>
      <c r="D16" s="145"/>
      <c r="E16" s="145"/>
      <c r="F16" s="145"/>
      <c r="G16" s="145"/>
      <c r="H16" s="145"/>
      <c r="I16" s="149"/>
      <c r="J16" s="173"/>
      <c r="K16" s="174"/>
      <c r="L16" s="174"/>
      <c r="M16" s="174"/>
      <c r="X16" s="146"/>
      <c r="Y16" s="175"/>
      <c r="Z16" s="149"/>
    </row>
    <row r="17" spans="1:26" s="147" customFormat="1" x14ac:dyDescent="0.25">
      <c r="A17" s="145"/>
      <c r="B17" s="145"/>
      <c r="C17" s="145"/>
      <c r="D17" s="145"/>
      <c r="E17" s="145"/>
      <c r="F17" s="145"/>
      <c r="G17" s="145"/>
      <c r="H17" s="145"/>
      <c r="I17" s="149"/>
      <c r="J17" s="173"/>
      <c r="K17" s="174"/>
      <c r="L17" s="174"/>
      <c r="M17" s="174"/>
      <c r="X17" s="146"/>
      <c r="Y17" s="175"/>
      <c r="Z17" s="149"/>
    </row>
    <row r="18" spans="1:26" s="147" customFormat="1" x14ac:dyDescent="0.25">
      <c r="A18" s="145"/>
      <c r="B18" s="145"/>
      <c r="C18" s="145"/>
      <c r="D18" s="145"/>
      <c r="E18" s="145"/>
      <c r="F18" s="145"/>
      <c r="G18" s="145"/>
      <c r="H18" s="145"/>
      <c r="I18" s="149"/>
      <c r="J18" s="173"/>
      <c r="K18" s="174"/>
      <c r="L18" s="174"/>
      <c r="M18" s="174"/>
      <c r="X18" s="146"/>
      <c r="Y18" s="175"/>
      <c r="Z18" s="149"/>
    </row>
    <row r="19" spans="1:26" s="147" customFormat="1" x14ac:dyDescent="0.25">
      <c r="A19" s="145"/>
      <c r="B19" s="145"/>
      <c r="C19" s="145"/>
      <c r="D19" s="145"/>
      <c r="E19" s="145"/>
      <c r="F19" s="145"/>
      <c r="G19" s="145"/>
      <c r="H19" s="145"/>
      <c r="I19" s="149"/>
      <c r="J19" s="173"/>
      <c r="K19" s="174"/>
      <c r="L19" s="174"/>
      <c r="M19" s="174"/>
      <c r="X19" s="146"/>
      <c r="Y19" s="175"/>
      <c r="Z19" s="149"/>
    </row>
    <row r="20" spans="1:26" s="147" customFormat="1" x14ac:dyDescent="0.25">
      <c r="A20" s="145"/>
      <c r="B20" s="145"/>
      <c r="C20" s="145"/>
      <c r="D20" s="145"/>
      <c r="E20" s="145"/>
      <c r="F20" s="145"/>
      <c r="G20" s="145"/>
      <c r="H20" s="145"/>
      <c r="I20" s="149"/>
      <c r="J20" s="173"/>
      <c r="K20" s="174"/>
      <c r="L20" s="174"/>
      <c r="M20" s="174"/>
      <c r="X20" s="146"/>
      <c r="Y20" s="175"/>
      <c r="Z20" s="149"/>
    </row>
    <row r="21" spans="1:26" s="147" customFormat="1" x14ac:dyDescent="0.25">
      <c r="A21" s="145"/>
      <c r="B21" s="145"/>
      <c r="C21" s="145"/>
      <c r="D21" s="145"/>
      <c r="E21" s="145"/>
      <c r="F21" s="145"/>
      <c r="G21" s="145"/>
      <c r="H21" s="145"/>
      <c r="I21" s="149"/>
      <c r="J21" s="173"/>
      <c r="K21" s="174"/>
      <c r="L21" s="174"/>
      <c r="M21" s="174"/>
      <c r="X21" s="146"/>
      <c r="Y21" s="175"/>
      <c r="Z21" s="149"/>
    </row>
    <row r="22" spans="1:26" s="147" customFormat="1" x14ac:dyDescent="0.25">
      <c r="A22" s="145"/>
      <c r="B22" s="145"/>
      <c r="C22" s="145"/>
      <c r="D22" s="145"/>
      <c r="E22" s="145"/>
      <c r="F22" s="145"/>
      <c r="G22" s="145"/>
      <c r="H22" s="145"/>
      <c r="I22" s="149"/>
      <c r="J22" s="173"/>
      <c r="K22" s="174"/>
      <c r="L22" s="174"/>
      <c r="M22" s="174"/>
      <c r="X22" s="146"/>
      <c r="Y22" s="175"/>
      <c r="Z22" s="149"/>
    </row>
    <row r="23" spans="1:26" s="147" customFormat="1" x14ac:dyDescent="0.25">
      <c r="A23" s="145"/>
      <c r="B23" s="145"/>
      <c r="C23" s="145"/>
      <c r="D23" s="145"/>
      <c r="E23" s="145"/>
      <c r="F23" s="145"/>
      <c r="G23" s="145"/>
      <c r="H23" s="145"/>
      <c r="I23" s="149"/>
      <c r="J23" s="145"/>
      <c r="K23" s="174"/>
      <c r="L23" s="174"/>
      <c r="M23" s="174"/>
      <c r="X23" s="146"/>
      <c r="Y23" s="175"/>
      <c r="Z23" s="149"/>
    </row>
    <row r="24" spans="1:26" s="147" customFormat="1" x14ac:dyDescent="0.25">
      <c r="A24" s="145"/>
      <c r="B24" s="145"/>
      <c r="C24" s="145"/>
      <c r="D24" s="145"/>
      <c r="E24" s="145"/>
      <c r="F24" s="145"/>
      <c r="G24" s="145"/>
      <c r="H24" s="145"/>
      <c r="I24" s="149"/>
      <c r="J24" s="145"/>
      <c r="K24" s="174"/>
      <c r="L24" s="174"/>
      <c r="M24" s="174"/>
      <c r="X24" s="146"/>
      <c r="Y24" s="175"/>
      <c r="Z24" s="149"/>
    </row>
    <row r="25" spans="1:26" s="147" customFormat="1" x14ac:dyDescent="0.25">
      <c r="A25" s="145"/>
      <c r="B25" s="145"/>
      <c r="C25" s="145"/>
      <c r="D25" s="145"/>
      <c r="E25" s="145"/>
      <c r="F25" s="145"/>
      <c r="G25" s="145"/>
      <c r="H25" s="145"/>
      <c r="I25" s="149"/>
      <c r="J25" s="145"/>
      <c r="K25" s="174"/>
      <c r="L25" s="174"/>
      <c r="M25" s="174"/>
      <c r="X25" s="146"/>
      <c r="Y25" s="175"/>
      <c r="Z25" s="149"/>
    </row>
    <row r="26" spans="1:26" s="147" customFormat="1" x14ac:dyDescent="0.25">
      <c r="A26" s="145"/>
      <c r="B26" s="145"/>
      <c r="C26" s="145"/>
      <c r="D26" s="145"/>
      <c r="E26" s="145"/>
      <c r="F26" s="145"/>
      <c r="G26" s="145"/>
      <c r="H26" s="145"/>
      <c r="I26" s="149"/>
      <c r="J26" s="145"/>
      <c r="K26" s="174"/>
      <c r="L26" s="174"/>
      <c r="M26" s="174"/>
      <c r="X26" s="146"/>
      <c r="Y26" s="175"/>
      <c r="Z26" s="149"/>
    </row>
    <row r="27" spans="1:26" s="147" customFormat="1" x14ac:dyDescent="0.25">
      <c r="A27" s="145"/>
      <c r="B27" s="145"/>
      <c r="C27" s="145"/>
      <c r="D27" s="145"/>
      <c r="E27" s="145"/>
      <c r="F27" s="145"/>
      <c r="G27" s="145"/>
      <c r="H27" s="145"/>
      <c r="I27" s="149"/>
      <c r="J27" s="145"/>
      <c r="K27" s="174"/>
      <c r="L27" s="174"/>
      <c r="M27" s="174"/>
      <c r="X27" s="146"/>
      <c r="Y27" s="175"/>
      <c r="Z27" s="149"/>
    </row>
    <row r="28" spans="1:26" s="147" customFormat="1" x14ac:dyDescent="0.25">
      <c r="A28" s="145"/>
      <c r="B28" s="145"/>
      <c r="C28" s="145"/>
      <c r="D28" s="145"/>
      <c r="E28" s="145"/>
      <c r="F28" s="145"/>
      <c r="G28" s="145"/>
      <c r="H28" s="145"/>
      <c r="I28" s="149"/>
      <c r="J28" s="145"/>
      <c r="K28" s="174"/>
      <c r="L28" s="174"/>
      <c r="M28" s="174"/>
      <c r="X28" s="146"/>
      <c r="Y28" s="175"/>
      <c r="Z28" s="149"/>
    </row>
    <row r="29" spans="1:26" s="147" customFormat="1" x14ac:dyDescent="0.25">
      <c r="A29" s="145"/>
      <c r="B29" s="145"/>
      <c r="C29" s="145"/>
      <c r="D29" s="145"/>
      <c r="E29" s="145"/>
      <c r="F29" s="145"/>
      <c r="G29" s="145"/>
      <c r="H29" s="145"/>
      <c r="I29" s="149"/>
      <c r="J29" s="145"/>
      <c r="K29" s="174"/>
      <c r="L29" s="174"/>
      <c r="M29" s="174"/>
      <c r="X29" s="146"/>
      <c r="Y29" s="175"/>
      <c r="Z29" s="149"/>
    </row>
    <row r="30" spans="1:26" s="147" customFormat="1" x14ac:dyDescent="0.25">
      <c r="A30" s="145"/>
      <c r="B30" s="145"/>
      <c r="C30" s="145"/>
      <c r="D30" s="145"/>
      <c r="E30" s="145"/>
      <c r="F30" s="145"/>
      <c r="G30" s="145"/>
      <c r="H30" s="145"/>
      <c r="I30" s="149"/>
      <c r="J30" s="145"/>
      <c r="K30" s="174"/>
      <c r="L30" s="174"/>
      <c r="M30" s="174"/>
      <c r="X30" s="146"/>
      <c r="Y30" s="175"/>
      <c r="Z30" s="149"/>
    </row>
    <row r="31" spans="1:26" s="147" customFormat="1" x14ac:dyDescent="0.25">
      <c r="A31" s="145"/>
      <c r="B31" s="145"/>
      <c r="C31" s="145"/>
      <c r="D31" s="145"/>
      <c r="E31" s="145"/>
      <c r="F31" s="145"/>
      <c r="G31" s="145"/>
      <c r="H31" s="145"/>
      <c r="I31" s="149"/>
      <c r="J31" s="145"/>
      <c r="K31" s="174"/>
      <c r="L31" s="174"/>
      <c r="M31" s="174"/>
      <c r="X31" s="146"/>
      <c r="Y31" s="175"/>
      <c r="Z31" s="149"/>
    </row>
    <row r="32" spans="1:26" s="147" customFormat="1" x14ac:dyDescent="0.25">
      <c r="A32" s="145"/>
      <c r="B32" s="145"/>
      <c r="C32" s="145"/>
      <c r="D32" s="145"/>
      <c r="E32" s="145"/>
      <c r="F32" s="145"/>
      <c r="G32" s="145"/>
      <c r="H32" s="145"/>
      <c r="I32" s="149"/>
      <c r="J32" s="145"/>
      <c r="K32" s="174"/>
      <c r="L32" s="174"/>
      <c r="M32" s="174"/>
      <c r="X32" s="146"/>
      <c r="Y32" s="175"/>
      <c r="Z32" s="149"/>
    </row>
    <row r="33" spans="1:26" s="147" customFormat="1" x14ac:dyDescent="0.25">
      <c r="A33" s="145"/>
      <c r="B33" s="145"/>
      <c r="C33" s="145"/>
      <c r="D33" s="145"/>
      <c r="E33" s="145"/>
      <c r="F33" s="145"/>
      <c r="G33" s="145"/>
      <c r="H33" s="145"/>
      <c r="I33" s="149"/>
      <c r="J33" s="145"/>
      <c r="K33" s="174"/>
      <c r="L33" s="174"/>
      <c r="M33" s="174"/>
      <c r="X33" s="146"/>
      <c r="Y33" s="175"/>
      <c r="Z33" s="149"/>
    </row>
    <row r="34" spans="1:26" s="147" customFormat="1" x14ac:dyDescent="0.25">
      <c r="A34" s="149"/>
      <c r="B34" s="149"/>
      <c r="C34" s="149"/>
      <c r="D34" s="149"/>
      <c r="E34" s="149"/>
      <c r="F34" s="149"/>
      <c r="G34" s="149"/>
      <c r="H34" s="149"/>
      <c r="I34" s="149"/>
      <c r="J34" s="145"/>
      <c r="K34" s="174"/>
      <c r="L34" s="174"/>
      <c r="M34" s="174"/>
      <c r="X34" s="146"/>
      <c r="Y34" s="175"/>
      <c r="Z34" s="149"/>
    </row>
    <row r="35" spans="1:26" s="147" customFormat="1" x14ac:dyDescent="0.25">
      <c r="A35" s="149"/>
      <c r="B35" s="149"/>
      <c r="C35" s="149"/>
      <c r="D35" s="149"/>
      <c r="E35" s="149"/>
      <c r="F35" s="149"/>
      <c r="G35" s="149"/>
      <c r="H35" s="149"/>
      <c r="I35" s="149"/>
      <c r="J35" s="145"/>
      <c r="K35" s="174"/>
      <c r="L35" s="174"/>
      <c r="M35" s="174"/>
      <c r="X35" s="146"/>
      <c r="Y35" s="175"/>
      <c r="Z35" s="149"/>
    </row>
    <row r="36" spans="1:26" s="147" customFormat="1" x14ac:dyDescent="0.25">
      <c r="A36" s="149"/>
      <c r="B36" s="149"/>
      <c r="C36" s="149"/>
      <c r="D36" s="149"/>
      <c r="E36" s="149"/>
      <c r="F36" s="149"/>
      <c r="G36" s="149"/>
      <c r="H36" s="149"/>
      <c r="I36" s="149"/>
      <c r="J36" s="145"/>
      <c r="K36" s="174"/>
      <c r="L36" s="174"/>
      <c r="M36" s="174"/>
      <c r="X36" s="146"/>
      <c r="Y36" s="175"/>
      <c r="Z36" s="149"/>
    </row>
    <row r="37" spans="1:26" s="147" customFormat="1" x14ac:dyDescent="0.25">
      <c r="A37" s="149"/>
      <c r="B37" s="149"/>
      <c r="C37" s="149"/>
      <c r="D37" s="149"/>
      <c r="E37" s="149"/>
      <c r="F37" s="149"/>
      <c r="G37" s="149"/>
      <c r="H37" s="149"/>
      <c r="I37" s="149"/>
      <c r="J37" s="145"/>
      <c r="K37" s="174"/>
      <c r="L37" s="174"/>
      <c r="M37" s="174"/>
      <c r="X37" s="146"/>
      <c r="Y37" s="175"/>
      <c r="Z37" s="149"/>
    </row>
    <row r="38" spans="1:26" s="147" customFormat="1" x14ac:dyDescent="0.25">
      <c r="A38" s="149"/>
      <c r="B38" s="149"/>
      <c r="C38" s="149"/>
      <c r="D38" s="149"/>
      <c r="E38" s="149"/>
      <c r="F38" s="149"/>
      <c r="G38" s="149"/>
      <c r="H38" s="149"/>
      <c r="I38" s="149"/>
      <c r="J38" s="145"/>
      <c r="K38" s="174"/>
      <c r="L38" s="174"/>
      <c r="M38" s="174"/>
      <c r="X38" s="146"/>
      <c r="Y38" s="175"/>
      <c r="Z38" s="149"/>
    </row>
    <row r="39" spans="1:26" s="147" customFormat="1" x14ac:dyDescent="0.25">
      <c r="A39" s="149"/>
      <c r="B39" s="149"/>
      <c r="C39" s="149"/>
      <c r="D39" s="149"/>
      <c r="E39" s="149"/>
      <c r="F39" s="149"/>
      <c r="G39" s="149"/>
      <c r="H39" s="149"/>
      <c r="I39" s="149"/>
      <c r="J39" s="145"/>
      <c r="K39" s="174"/>
      <c r="L39" s="174"/>
      <c r="M39" s="174"/>
      <c r="X39" s="146"/>
      <c r="Y39" s="175"/>
      <c r="Z39" s="149"/>
    </row>
    <row r="40" spans="1:26" s="147" customFormat="1" x14ac:dyDescent="0.25">
      <c r="A40" s="149"/>
      <c r="B40" s="149"/>
      <c r="C40" s="149"/>
      <c r="D40" s="149"/>
      <c r="E40" s="149"/>
      <c r="F40" s="149"/>
      <c r="G40" s="149"/>
      <c r="H40" s="149"/>
      <c r="I40" s="149"/>
      <c r="J40" s="145"/>
      <c r="K40" s="174"/>
      <c r="L40" s="174"/>
      <c r="M40" s="174"/>
      <c r="X40" s="146"/>
      <c r="Y40" s="175"/>
      <c r="Z40" s="149"/>
    </row>
    <row r="41" spans="1:26" s="147" customFormat="1" x14ac:dyDescent="0.25">
      <c r="A41" s="149"/>
      <c r="B41" s="149"/>
      <c r="C41" s="149"/>
      <c r="D41" s="149"/>
      <c r="E41" s="149"/>
      <c r="F41" s="149"/>
      <c r="G41" s="149"/>
      <c r="H41" s="149"/>
      <c r="I41" s="149"/>
      <c r="J41" s="145"/>
      <c r="K41" s="174"/>
      <c r="L41" s="174"/>
      <c r="M41" s="174"/>
      <c r="X41" s="146"/>
      <c r="Y41" s="175"/>
      <c r="Z41" s="149"/>
    </row>
    <row r="42" spans="1:26" s="147" customFormat="1" x14ac:dyDescent="0.25">
      <c r="A42" s="149"/>
      <c r="B42" s="149"/>
      <c r="C42" s="149"/>
      <c r="D42" s="149"/>
      <c r="E42" s="149"/>
      <c r="F42" s="149"/>
      <c r="G42" s="149"/>
      <c r="H42" s="149"/>
      <c r="I42" s="149"/>
      <c r="J42" s="145"/>
      <c r="K42" s="174"/>
      <c r="L42" s="174"/>
      <c r="M42" s="174"/>
      <c r="X42" s="146"/>
      <c r="Y42" s="175"/>
      <c r="Z42" s="149"/>
    </row>
    <row r="43" spans="1:26" s="147" customFormat="1" x14ac:dyDescent="0.25">
      <c r="A43" s="149"/>
      <c r="B43" s="149"/>
      <c r="C43" s="149"/>
      <c r="D43" s="149"/>
      <c r="E43" s="149"/>
      <c r="F43" s="149"/>
      <c r="G43" s="149"/>
      <c r="H43" s="149"/>
      <c r="I43" s="149"/>
      <c r="J43" s="145"/>
      <c r="K43" s="174"/>
      <c r="L43" s="174"/>
      <c r="M43" s="174"/>
      <c r="X43" s="146"/>
      <c r="Y43" s="175"/>
      <c r="Z43" s="149"/>
    </row>
    <row r="44" spans="1:26" s="147" customFormat="1" x14ac:dyDescent="0.25">
      <c r="A44" s="149"/>
      <c r="B44" s="149"/>
      <c r="C44" s="149"/>
      <c r="D44" s="149"/>
      <c r="E44" s="149"/>
      <c r="F44" s="149"/>
      <c r="G44" s="149"/>
      <c r="H44" s="149"/>
      <c r="I44" s="149"/>
      <c r="J44" s="145"/>
      <c r="K44" s="174"/>
      <c r="L44" s="174"/>
      <c r="M44" s="174"/>
      <c r="X44" s="146"/>
      <c r="Y44" s="175"/>
      <c r="Z44" s="149"/>
    </row>
    <row r="45" spans="1:26" s="147" customFormat="1" x14ac:dyDescent="0.25">
      <c r="A45" s="149"/>
      <c r="B45" s="149"/>
      <c r="C45" s="149"/>
      <c r="D45" s="149"/>
      <c r="E45" s="149"/>
      <c r="F45" s="149"/>
      <c r="G45" s="149"/>
      <c r="H45" s="149"/>
      <c r="I45" s="149"/>
      <c r="J45" s="145"/>
      <c r="K45" s="174"/>
      <c r="L45" s="174"/>
      <c r="M45" s="174"/>
      <c r="X45" s="146"/>
      <c r="Y45" s="175"/>
      <c r="Z45" s="149"/>
    </row>
    <row r="46" spans="1:26" s="147" customFormat="1" x14ac:dyDescent="0.25">
      <c r="A46" s="149"/>
      <c r="B46" s="149"/>
      <c r="C46" s="149"/>
      <c r="D46" s="149"/>
      <c r="E46" s="149"/>
      <c r="F46" s="149"/>
      <c r="G46" s="149"/>
      <c r="H46" s="149"/>
      <c r="I46" s="149"/>
      <c r="J46" s="145"/>
      <c r="K46" s="174"/>
      <c r="L46" s="174"/>
      <c r="M46" s="174"/>
      <c r="X46" s="146"/>
      <c r="Y46" s="175"/>
      <c r="Z46" s="149"/>
    </row>
    <row r="47" spans="1:26" s="147" customFormat="1" x14ac:dyDescent="0.25">
      <c r="A47" s="149"/>
      <c r="B47" s="149"/>
      <c r="C47" s="149"/>
      <c r="D47" s="149"/>
      <c r="E47" s="149"/>
      <c r="F47" s="149"/>
      <c r="G47" s="149"/>
      <c r="H47" s="149"/>
      <c r="I47" s="149"/>
      <c r="J47" s="145"/>
      <c r="K47" s="174"/>
      <c r="L47" s="174"/>
      <c r="M47" s="174"/>
      <c r="X47" s="146"/>
      <c r="Y47" s="175"/>
      <c r="Z47" s="149"/>
    </row>
    <row r="48" spans="1:26" s="147" customFormat="1" x14ac:dyDescent="0.25">
      <c r="A48" s="149"/>
      <c r="B48" s="149"/>
      <c r="C48" s="149"/>
      <c r="D48" s="149"/>
      <c r="E48" s="149"/>
      <c r="F48" s="149"/>
      <c r="G48" s="149"/>
      <c r="H48" s="149"/>
      <c r="I48" s="149"/>
      <c r="J48" s="145"/>
      <c r="K48" s="174"/>
      <c r="L48" s="174"/>
      <c r="M48" s="174"/>
      <c r="X48" s="146"/>
      <c r="Y48" s="175"/>
      <c r="Z48" s="149"/>
    </row>
    <row r="49" spans="1:26" s="147" customFormat="1" x14ac:dyDescent="0.25">
      <c r="A49" s="149"/>
      <c r="B49" s="149"/>
      <c r="C49" s="149"/>
      <c r="D49" s="149"/>
      <c r="E49" s="149"/>
      <c r="F49" s="149"/>
      <c r="G49" s="149"/>
      <c r="H49" s="149"/>
      <c r="I49" s="149"/>
      <c r="J49" s="145"/>
      <c r="K49" s="174"/>
      <c r="L49" s="174"/>
      <c r="M49" s="174"/>
      <c r="X49" s="146"/>
      <c r="Y49" s="175"/>
      <c r="Z49" s="149"/>
    </row>
    <row r="50" spans="1:26" s="147" customFormat="1" x14ac:dyDescent="0.25">
      <c r="A50" s="149"/>
      <c r="B50" s="149"/>
      <c r="C50" s="149"/>
      <c r="D50" s="149"/>
      <c r="E50" s="149"/>
      <c r="F50" s="149"/>
      <c r="G50" s="149"/>
      <c r="H50" s="149"/>
      <c r="I50" s="149"/>
      <c r="J50" s="145"/>
      <c r="K50" s="174"/>
      <c r="L50" s="174"/>
      <c r="M50" s="174"/>
      <c r="X50" s="146"/>
      <c r="Y50" s="175"/>
      <c r="Z50" s="149"/>
    </row>
    <row r="51" spans="1:26" s="147" customFormat="1" x14ac:dyDescent="0.25">
      <c r="A51" s="149"/>
      <c r="B51" s="149"/>
      <c r="C51" s="149"/>
      <c r="D51" s="149"/>
      <c r="E51" s="149"/>
      <c r="F51" s="149"/>
      <c r="G51" s="149"/>
      <c r="H51" s="149"/>
      <c r="I51" s="149"/>
      <c r="J51" s="145"/>
      <c r="K51" s="174"/>
      <c r="L51" s="174"/>
      <c r="M51" s="174"/>
      <c r="X51" s="146"/>
      <c r="Y51" s="175"/>
      <c r="Z51" s="149"/>
    </row>
    <row r="52" spans="1:26" s="147" customFormat="1" x14ac:dyDescent="0.25">
      <c r="A52" s="149"/>
      <c r="B52" s="149"/>
      <c r="C52" s="149"/>
      <c r="D52" s="149"/>
      <c r="E52" s="149"/>
      <c r="F52" s="149"/>
      <c r="G52" s="149"/>
      <c r="H52" s="149"/>
      <c r="I52" s="149"/>
      <c r="J52" s="145"/>
      <c r="K52" s="174"/>
      <c r="L52" s="174"/>
      <c r="M52" s="174"/>
      <c r="X52" s="146"/>
      <c r="Y52" s="175"/>
      <c r="Z52" s="149"/>
    </row>
    <row r="53" spans="1:26" s="147" customFormat="1" x14ac:dyDescent="0.25">
      <c r="A53" s="149"/>
      <c r="B53" s="149"/>
      <c r="C53" s="149"/>
      <c r="D53" s="149"/>
      <c r="E53" s="149"/>
      <c r="F53" s="149"/>
      <c r="G53" s="149"/>
      <c r="H53" s="149"/>
      <c r="I53" s="149"/>
      <c r="J53" s="145"/>
      <c r="K53" s="174"/>
      <c r="L53" s="174"/>
      <c r="M53" s="174"/>
      <c r="X53" s="146"/>
      <c r="Y53" s="175"/>
      <c r="Z53" s="149"/>
    </row>
    <row r="54" spans="1:26" s="147" customFormat="1" x14ac:dyDescent="0.25">
      <c r="A54" s="149"/>
      <c r="B54" s="149"/>
      <c r="C54" s="149"/>
      <c r="D54" s="149"/>
      <c r="E54" s="149"/>
      <c r="F54" s="149"/>
      <c r="G54" s="149"/>
      <c r="H54" s="149"/>
      <c r="I54" s="149"/>
      <c r="J54" s="145"/>
      <c r="K54" s="174"/>
      <c r="L54" s="174"/>
      <c r="M54" s="174"/>
      <c r="X54" s="146"/>
      <c r="Y54" s="175"/>
      <c r="Z54" s="149"/>
    </row>
    <row r="55" spans="1:26" s="147" customFormat="1" x14ac:dyDescent="0.25">
      <c r="A55" s="149"/>
      <c r="B55" s="149"/>
      <c r="C55" s="149"/>
      <c r="D55" s="149"/>
      <c r="E55" s="149"/>
      <c r="F55" s="149"/>
      <c r="G55" s="149"/>
      <c r="H55" s="149"/>
      <c r="I55" s="149"/>
      <c r="J55" s="145"/>
      <c r="K55" s="174"/>
      <c r="L55" s="174"/>
      <c r="M55" s="174"/>
      <c r="X55" s="146"/>
      <c r="Y55" s="175"/>
      <c r="Z55" s="149"/>
    </row>
    <row r="56" spans="1:26" s="147" customFormat="1" x14ac:dyDescent="0.25">
      <c r="A56" s="149"/>
      <c r="B56" s="149"/>
      <c r="C56" s="149"/>
      <c r="D56" s="149"/>
      <c r="E56" s="149"/>
      <c r="F56" s="149"/>
      <c r="G56" s="149"/>
      <c r="H56" s="149"/>
      <c r="I56" s="149"/>
      <c r="J56" s="145"/>
      <c r="K56" s="174"/>
      <c r="L56" s="174"/>
      <c r="M56" s="174"/>
      <c r="X56" s="146"/>
      <c r="Y56" s="175"/>
      <c r="Z56" s="149"/>
    </row>
    <row r="57" spans="1:26" s="147" customFormat="1" x14ac:dyDescent="0.25">
      <c r="A57" s="149"/>
      <c r="B57" s="149"/>
      <c r="C57" s="149"/>
      <c r="D57" s="149"/>
      <c r="E57" s="149"/>
      <c r="F57" s="149"/>
      <c r="G57" s="149"/>
      <c r="H57" s="149"/>
      <c r="I57" s="149"/>
      <c r="J57" s="145"/>
      <c r="K57" s="174"/>
      <c r="L57" s="174"/>
      <c r="M57" s="174"/>
      <c r="X57" s="146"/>
      <c r="Y57" s="175"/>
      <c r="Z57" s="149"/>
    </row>
    <row r="58" spans="1:26" s="147" customFormat="1" x14ac:dyDescent="0.25">
      <c r="A58" s="149"/>
      <c r="B58" s="149"/>
      <c r="C58" s="149"/>
      <c r="D58" s="149"/>
      <c r="E58" s="149"/>
      <c r="F58" s="149"/>
      <c r="G58" s="149"/>
      <c r="H58" s="149"/>
      <c r="I58" s="149"/>
      <c r="J58" s="145"/>
      <c r="K58" s="174"/>
      <c r="L58" s="174"/>
      <c r="M58" s="174"/>
      <c r="X58" s="146"/>
      <c r="Y58" s="175"/>
      <c r="Z58" s="149"/>
    </row>
    <row r="59" spans="1:26" s="147" customFormat="1" x14ac:dyDescent="0.25">
      <c r="A59" s="149"/>
      <c r="B59" s="149"/>
      <c r="C59" s="149"/>
      <c r="D59" s="149"/>
      <c r="E59" s="149"/>
      <c r="F59" s="149"/>
      <c r="G59" s="149"/>
      <c r="H59" s="149"/>
      <c r="I59" s="149"/>
      <c r="J59" s="145"/>
      <c r="K59" s="174"/>
      <c r="L59" s="174"/>
      <c r="M59" s="174"/>
      <c r="X59" s="146"/>
      <c r="Y59" s="175"/>
      <c r="Z59" s="149"/>
    </row>
    <row r="60" spans="1:26" s="147" customFormat="1" x14ac:dyDescent="0.25">
      <c r="A60" s="149"/>
      <c r="B60" s="149"/>
      <c r="C60" s="149"/>
      <c r="D60" s="149"/>
      <c r="E60" s="149"/>
      <c r="F60" s="149"/>
      <c r="G60" s="149"/>
      <c r="H60" s="149"/>
      <c r="I60" s="149"/>
      <c r="J60" s="145"/>
      <c r="K60" s="174"/>
      <c r="L60" s="174"/>
      <c r="M60" s="174"/>
      <c r="X60" s="146"/>
      <c r="Y60" s="175"/>
      <c r="Z60" s="149"/>
    </row>
    <row r="61" spans="1:26" s="147" customFormat="1" x14ac:dyDescent="0.25">
      <c r="A61" s="149"/>
      <c r="B61" s="149"/>
      <c r="C61" s="149"/>
      <c r="D61" s="149"/>
      <c r="E61" s="149"/>
      <c r="F61" s="149"/>
      <c r="G61" s="149"/>
      <c r="H61" s="149"/>
      <c r="I61" s="149"/>
      <c r="J61" s="145"/>
      <c r="K61" s="174"/>
      <c r="L61" s="174"/>
      <c r="M61" s="174"/>
      <c r="X61" s="146"/>
      <c r="Y61" s="175"/>
      <c r="Z61" s="149"/>
    </row>
    <row r="62" spans="1:26" s="147" customFormat="1" x14ac:dyDescent="0.25">
      <c r="A62" s="149"/>
      <c r="B62" s="149"/>
      <c r="C62" s="149"/>
      <c r="D62" s="149"/>
      <c r="E62" s="149"/>
      <c r="F62" s="149"/>
      <c r="G62" s="149"/>
      <c r="H62" s="149"/>
      <c r="I62" s="149"/>
      <c r="J62" s="145"/>
      <c r="K62" s="174"/>
      <c r="L62" s="174"/>
      <c r="M62" s="174"/>
      <c r="X62" s="146"/>
      <c r="Y62" s="175"/>
      <c r="Z62" s="149"/>
    </row>
    <row r="63" spans="1:26" s="147" customFormat="1" x14ac:dyDescent="0.25">
      <c r="A63" s="149"/>
      <c r="B63" s="149"/>
      <c r="C63" s="149"/>
      <c r="D63" s="149"/>
      <c r="E63" s="149"/>
      <c r="F63" s="149"/>
      <c r="G63" s="149"/>
      <c r="H63" s="149"/>
      <c r="I63" s="149"/>
      <c r="J63" s="145"/>
      <c r="K63" s="174"/>
      <c r="L63" s="174"/>
      <c r="M63" s="174"/>
      <c r="X63" s="146"/>
      <c r="Y63" s="175"/>
      <c r="Z63" s="149"/>
    </row>
    <row r="64" spans="1:26" s="147" customFormat="1" x14ac:dyDescent="0.25">
      <c r="A64" s="149"/>
      <c r="B64" s="149"/>
      <c r="C64" s="149"/>
      <c r="D64" s="149"/>
      <c r="E64" s="149"/>
      <c r="F64" s="149"/>
      <c r="G64" s="149"/>
      <c r="H64" s="149"/>
      <c r="I64" s="149"/>
      <c r="J64" s="145"/>
      <c r="K64" s="174"/>
      <c r="L64" s="174"/>
      <c r="M64" s="174"/>
      <c r="X64" s="146"/>
      <c r="Y64" s="175"/>
      <c r="Z64" s="149"/>
    </row>
    <row r="65" spans="1:26" s="147" customFormat="1" x14ac:dyDescent="0.25">
      <c r="A65" s="149"/>
      <c r="B65" s="149"/>
      <c r="C65" s="149"/>
      <c r="D65" s="149"/>
      <c r="E65" s="149"/>
      <c r="F65" s="149"/>
      <c r="G65" s="149"/>
      <c r="H65" s="149"/>
      <c r="I65" s="149"/>
      <c r="J65" s="145"/>
      <c r="K65" s="174"/>
      <c r="L65" s="174"/>
      <c r="M65" s="174"/>
      <c r="X65" s="146"/>
      <c r="Y65" s="175"/>
      <c r="Z65" s="149"/>
    </row>
    <row r="66" spans="1:26" s="147" customFormat="1" x14ac:dyDescent="0.25">
      <c r="A66" s="149"/>
      <c r="B66" s="149"/>
      <c r="C66" s="149"/>
      <c r="D66" s="149"/>
      <c r="E66" s="149"/>
      <c r="F66" s="149"/>
      <c r="G66" s="149"/>
      <c r="H66" s="149"/>
      <c r="I66" s="149"/>
      <c r="J66" s="145"/>
      <c r="K66" s="174"/>
      <c r="L66" s="174"/>
      <c r="M66" s="174"/>
      <c r="X66" s="146"/>
      <c r="Y66" s="175"/>
      <c r="Z66" s="149"/>
    </row>
    <row r="67" spans="1:26" s="147" customFormat="1" x14ac:dyDescent="0.25">
      <c r="A67" s="149"/>
      <c r="B67" s="149"/>
      <c r="C67" s="149"/>
      <c r="D67" s="149"/>
      <c r="E67" s="149"/>
      <c r="F67" s="149"/>
      <c r="G67" s="149"/>
      <c r="H67" s="149"/>
      <c r="I67" s="149"/>
      <c r="J67" s="145"/>
      <c r="K67" s="174"/>
      <c r="L67" s="174"/>
      <c r="M67" s="174"/>
      <c r="X67" s="146"/>
      <c r="Y67" s="175"/>
      <c r="Z67" s="149"/>
    </row>
    <row r="68" spans="1:26" s="147" customFormat="1" x14ac:dyDescent="0.25">
      <c r="A68" s="149"/>
      <c r="B68" s="149"/>
      <c r="C68" s="149"/>
      <c r="D68" s="149"/>
      <c r="E68" s="149"/>
      <c r="F68" s="149"/>
      <c r="G68" s="149"/>
      <c r="H68" s="149"/>
      <c r="I68" s="149"/>
      <c r="J68" s="145"/>
      <c r="K68" s="174"/>
      <c r="L68" s="174"/>
      <c r="M68" s="174"/>
      <c r="X68" s="146"/>
      <c r="Y68" s="175"/>
      <c r="Z68" s="149"/>
    </row>
    <row r="69" spans="1:26" s="147" customFormat="1" x14ac:dyDescent="0.25">
      <c r="A69" s="149"/>
      <c r="B69" s="149"/>
      <c r="C69" s="149"/>
      <c r="D69" s="149"/>
      <c r="E69" s="149"/>
      <c r="F69" s="149"/>
      <c r="G69" s="149"/>
      <c r="H69" s="149"/>
      <c r="I69" s="149"/>
      <c r="J69" s="145"/>
      <c r="K69" s="174"/>
      <c r="L69" s="174"/>
      <c r="M69" s="174"/>
      <c r="X69" s="146"/>
      <c r="Y69" s="175"/>
      <c r="Z69" s="149"/>
    </row>
    <row r="70" spans="1:26" s="147" customFormat="1" x14ac:dyDescent="0.25">
      <c r="A70" s="149"/>
      <c r="B70" s="149"/>
      <c r="C70" s="149"/>
      <c r="D70" s="149"/>
      <c r="E70" s="149"/>
      <c r="F70" s="149"/>
      <c r="G70" s="149"/>
      <c r="H70" s="149"/>
      <c r="I70" s="149"/>
      <c r="J70" s="145"/>
      <c r="K70" s="174"/>
      <c r="L70" s="174"/>
      <c r="M70" s="174"/>
      <c r="X70" s="146"/>
      <c r="Y70" s="175"/>
      <c r="Z70" s="149"/>
    </row>
    <row r="71" spans="1:26" s="147" customFormat="1" x14ac:dyDescent="0.25">
      <c r="A71" s="149"/>
      <c r="B71" s="149"/>
      <c r="C71" s="149"/>
      <c r="D71" s="149"/>
      <c r="E71" s="149"/>
      <c r="F71" s="149"/>
      <c r="G71" s="149"/>
      <c r="H71" s="149"/>
      <c r="I71" s="149"/>
      <c r="J71" s="145"/>
      <c r="K71" s="174"/>
      <c r="L71" s="174"/>
      <c r="M71" s="174"/>
      <c r="X71" s="146"/>
      <c r="Y71" s="175"/>
      <c r="Z71" s="149"/>
    </row>
    <row r="72" spans="1:26" s="147" customFormat="1" x14ac:dyDescent="0.25">
      <c r="A72" s="149"/>
      <c r="B72" s="149"/>
      <c r="C72" s="149"/>
      <c r="D72" s="149"/>
      <c r="E72" s="149"/>
      <c r="F72" s="149"/>
      <c r="G72" s="149"/>
      <c r="H72" s="149"/>
      <c r="I72" s="149"/>
      <c r="J72" s="145"/>
      <c r="K72" s="174"/>
      <c r="L72" s="174"/>
      <c r="M72" s="174"/>
      <c r="X72" s="146"/>
      <c r="Y72" s="175"/>
      <c r="Z72" s="149"/>
    </row>
    <row r="73" spans="1:26" s="147" customFormat="1" x14ac:dyDescent="0.25">
      <c r="A73" s="149"/>
      <c r="B73" s="149"/>
      <c r="C73" s="149"/>
      <c r="D73" s="149"/>
      <c r="E73" s="149"/>
      <c r="F73" s="149"/>
      <c r="G73" s="149"/>
      <c r="H73" s="149"/>
      <c r="I73" s="149"/>
      <c r="J73" s="145"/>
      <c r="K73" s="174"/>
      <c r="L73" s="174"/>
      <c r="M73" s="174"/>
      <c r="X73" s="146"/>
      <c r="Y73" s="175"/>
      <c r="Z73" s="149"/>
    </row>
    <row r="74" spans="1:26" s="147" customFormat="1" x14ac:dyDescent="0.25">
      <c r="A74" s="149"/>
      <c r="B74" s="149"/>
      <c r="C74" s="149"/>
      <c r="D74" s="149"/>
      <c r="E74" s="149"/>
      <c r="F74" s="149"/>
      <c r="G74" s="149"/>
      <c r="H74" s="149"/>
      <c r="I74" s="149"/>
      <c r="J74" s="145"/>
      <c r="K74" s="174"/>
      <c r="L74" s="174"/>
      <c r="M74" s="174"/>
      <c r="X74" s="146"/>
      <c r="Y74" s="175"/>
      <c r="Z74" s="149"/>
    </row>
    <row r="75" spans="1:26" s="147" customFormat="1" x14ac:dyDescent="0.25">
      <c r="A75" s="149"/>
      <c r="B75" s="149"/>
      <c r="C75" s="149"/>
      <c r="D75" s="149"/>
      <c r="E75" s="149"/>
      <c r="F75" s="149"/>
      <c r="G75" s="149"/>
      <c r="H75" s="149"/>
      <c r="I75" s="149"/>
      <c r="J75" s="145"/>
      <c r="K75" s="174"/>
      <c r="L75" s="174"/>
      <c r="M75" s="174"/>
      <c r="X75" s="146"/>
      <c r="Y75" s="175"/>
      <c r="Z75" s="149"/>
    </row>
    <row r="76" spans="1:26" s="147" customFormat="1" x14ac:dyDescent="0.25">
      <c r="A76" s="149"/>
      <c r="B76" s="149"/>
      <c r="C76" s="149"/>
      <c r="D76" s="149"/>
      <c r="E76" s="149"/>
      <c r="F76" s="149"/>
      <c r="G76" s="149"/>
      <c r="H76" s="149"/>
      <c r="I76" s="149"/>
      <c r="J76" s="145"/>
      <c r="K76" s="174"/>
      <c r="L76" s="174"/>
      <c r="M76" s="174"/>
      <c r="X76" s="146"/>
      <c r="Y76" s="175"/>
      <c r="Z76" s="149"/>
    </row>
    <row r="77" spans="1:26" s="147" customFormat="1" x14ac:dyDescent="0.25">
      <c r="A77" s="149"/>
      <c r="B77" s="149"/>
      <c r="C77" s="149"/>
      <c r="D77" s="149"/>
      <c r="E77" s="149"/>
      <c r="F77" s="149"/>
      <c r="G77" s="149"/>
      <c r="H77" s="149"/>
      <c r="I77" s="149"/>
      <c r="J77" s="145"/>
      <c r="K77" s="174"/>
      <c r="L77" s="174"/>
      <c r="M77" s="174"/>
      <c r="X77" s="146"/>
      <c r="Y77" s="175"/>
      <c r="Z77" s="149"/>
    </row>
    <row r="78" spans="1:26" s="147" customFormat="1" x14ac:dyDescent="0.25">
      <c r="A78" s="149"/>
      <c r="B78" s="149"/>
      <c r="C78" s="149"/>
      <c r="D78" s="149"/>
      <c r="E78" s="149"/>
      <c r="F78" s="149"/>
      <c r="G78" s="149"/>
      <c r="H78" s="149"/>
      <c r="I78" s="149"/>
      <c r="J78" s="145"/>
      <c r="K78" s="174"/>
      <c r="L78" s="174"/>
      <c r="M78" s="174"/>
      <c r="X78" s="146"/>
      <c r="Y78" s="175"/>
      <c r="Z78" s="149"/>
    </row>
    <row r="79" spans="1:26" s="147" customFormat="1" x14ac:dyDescent="0.25">
      <c r="A79" s="149"/>
      <c r="B79" s="149"/>
      <c r="C79" s="149"/>
      <c r="D79" s="149"/>
      <c r="E79" s="149"/>
      <c r="F79" s="149"/>
      <c r="G79" s="149"/>
      <c r="H79" s="149"/>
      <c r="I79" s="149"/>
      <c r="J79" s="145"/>
      <c r="K79" s="174"/>
      <c r="L79" s="174"/>
      <c r="M79" s="174"/>
      <c r="X79" s="146"/>
      <c r="Y79" s="175"/>
      <c r="Z79" s="149"/>
    </row>
    <row r="80" spans="1:26" s="147" customFormat="1" x14ac:dyDescent="0.25">
      <c r="A80" s="149"/>
      <c r="B80" s="149"/>
      <c r="C80" s="149"/>
      <c r="D80" s="149"/>
      <c r="E80" s="149"/>
      <c r="F80" s="149"/>
      <c r="G80" s="149"/>
      <c r="H80" s="149"/>
      <c r="I80" s="149"/>
      <c r="J80" s="145"/>
      <c r="K80" s="174"/>
      <c r="L80" s="174"/>
      <c r="M80" s="174"/>
      <c r="X80" s="146"/>
      <c r="Y80" s="175"/>
      <c r="Z80" s="149"/>
    </row>
    <row r="81" spans="1:26" s="147" customFormat="1" x14ac:dyDescent="0.25">
      <c r="A81" s="149"/>
      <c r="B81" s="149"/>
      <c r="C81" s="149"/>
      <c r="D81" s="149"/>
      <c r="E81" s="149"/>
      <c r="F81" s="149"/>
      <c r="G81" s="149"/>
      <c r="H81" s="149"/>
      <c r="I81" s="149"/>
      <c r="J81" s="145"/>
      <c r="K81" s="174"/>
      <c r="L81" s="174"/>
      <c r="M81" s="174"/>
      <c r="X81" s="146"/>
      <c r="Y81" s="175"/>
      <c r="Z81" s="149"/>
    </row>
    <row r="82" spans="1:26" s="147" customFormat="1" x14ac:dyDescent="0.25">
      <c r="A82" s="149"/>
      <c r="B82" s="149"/>
      <c r="C82" s="149"/>
      <c r="D82" s="149"/>
      <c r="E82" s="149"/>
      <c r="F82" s="149"/>
      <c r="G82" s="149"/>
      <c r="H82" s="149"/>
      <c r="I82" s="149"/>
      <c r="J82" s="145"/>
      <c r="K82" s="174"/>
      <c r="L82" s="174"/>
      <c r="M82" s="174"/>
      <c r="X82" s="146"/>
      <c r="Y82" s="175"/>
      <c r="Z82" s="149"/>
    </row>
    <row r="83" spans="1:26" s="147" customFormat="1" x14ac:dyDescent="0.25">
      <c r="A83" s="149"/>
      <c r="B83" s="149"/>
      <c r="C83" s="149"/>
      <c r="D83" s="149"/>
      <c r="E83" s="149"/>
      <c r="F83" s="149"/>
      <c r="G83" s="149"/>
      <c r="H83" s="149"/>
      <c r="I83" s="149"/>
      <c r="J83" s="145"/>
      <c r="K83" s="174"/>
      <c r="L83" s="174"/>
      <c r="M83" s="174"/>
      <c r="X83" s="146"/>
      <c r="Y83" s="175"/>
      <c r="Z83" s="149"/>
    </row>
    <row r="84" spans="1:26" s="147" customFormat="1" x14ac:dyDescent="0.25">
      <c r="A84" s="149"/>
      <c r="B84" s="149"/>
      <c r="C84" s="149"/>
      <c r="D84" s="149"/>
      <c r="E84" s="149"/>
      <c r="F84" s="149"/>
      <c r="G84" s="149"/>
      <c r="H84" s="149"/>
      <c r="I84" s="149"/>
      <c r="J84" s="145"/>
      <c r="K84" s="174"/>
      <c r="L84" s="174"/>
      <c r="M84" s="174"/>
      <c r="X84" s="146"/>
      <c r="Y84" s="175"/>
      <c r="Z84" s="149"/>
    </row>
    <row r="85" spans="1:26" s="147" customFormat="1" x14ac:dyDescent="0.25">
      <c r="A85" s="149"/>
      <c r="B85" s="149"/>
      <c r="C85" s="149"/>
      <c r="D85" s="149"/>
      <c r="E85" s="149"/>
      <c r="F85" s="149"/>
      <c r="G85" s="149"/>
      <c r="H85" s="149"/>
      <c r="I85" s="149"/>
      <c r="J85" s="145"/>
      <c r="K85" s="174"/>
      <c r="L85" s="174"/>
      <c r="M85" s="174"/>
      <c r="X85" s="146"/>
      <c r="Y85" s="175"/>
      <c r="Z85" s="149"/>
    </row>
  </sheetData>
  <mergeCells count="24">
    <mergeCell ref="O6:O7"/>
    <mergeCell ref="A5:Y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X6:X7"/>
    <mergeCell ref="Y6:Y7"/>
    <mergeCell ref="P6:P7"/>
    <mergeCell ref="Q6:Q7"/>
    <mergeCell ref="R6:S6"/>
    <mergeCell ref="T6:T7"/>
    <mergeCell ref="U6:V6"/>
    <mergeCell ref="W6:W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6" firstPageNumber="167" orientation="landscape" useFirstPageNumber="1" r:id="rId1"/>
  <headerFooter>
    <oddFooter xml:space="preserve">&amp;L&amp;"Arial,Kurzíva"Zastupitelstvo  Olomouckého kraje 13-12-2021
13. - Rozpočet Olomouckého kraje na rok 2022 - návrh rozpočtu
Příloha č. 5g) Projekty - investiční&amp;R&amp;"Arial,Kurzíva"Strana &amp;P (Celkem 176) 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Z72"/>
  <sheetViews>
    <sheetView showGridLines="0" view="pageBreakPreview" zoomScale="70" zoomScaleNormal="70" zoomScaleSheetLayoutView="70" workbookViewId="0">
      <selection activeCell="Q24" sqref="Q24"/>
    </sheetView>
  </sheetViews>
  <sheetFormatPr defaultColWidth="9.140625" defaultRowHeight="15" outlineLevelCol="1" x14ac:dyDescent="0.25"/>
  <cols>
    <col min="1" max="2" width="5.7109375" style="149" customWidth="1"/>
    <col min="3" max="3" width="9.140625" style="149" hidden="1" customWidth="1" outlineLevel="1"/>
    <col min="4" max="4" width="7.42578125" style="149" hidden="1" customWidth="1" outlineLevel="1"/>
    <col min="5" max="5" width="7.7109375" style="149" customWidth="1" collapsed="1"/>
    <col min="6" max="6" width="15.140625" style="149" hidden="1" customWidth="1" outlineLevel="1"/>
    <col min="7" max="7" width="61.140625" style="149" customWidth="1" collapsed="1"/>
    <col min="8" max="8" width="44.7109375" style="149" customWidth="1"/>
    <col min="9" max="9" width="7.140625" style="149" customWidth="1"/>
    <col min="10" max="10" width="14.7109375" style="145" customWidth="1"/>
    <col min="11" max="12" width="14.85546875" style="147" customWidth="1"/>
    <col min="13" max="13" width="13.5703125" style="147" customWidth="1"/>
    <col min="14" max="14" width="18.42578125" style="147" customWidth="1"/>
    <col min="15" max="15" width="14.7109375" style="147" customWidth="1"/>
    <col min="16" max="16" width="16.28515625" style="147" customWidth="1"/>
    <col min="17" max="17" width="16.7109375" style="147" customWidth="1"/>
    <col min="18" max="18" width="17.28515625" style="147" customWidth="1"/>
    <col min="19" max="19" width="16.85546875" style="147" customWidth="1"/>
    <col min="20" max="22" width="14.85546875" style="147" customWidth="1"/>
    <col min="23" max="23" width="14.42578125" style="147" customWidth="1"/>
    <col min="24" max="24" width="10.140625" style="146" hidden="1" customWidth="1"/>
    <col min="25" max="25" width="17.7109375" style="175" customWidth="1"/>
    <col min="26" max="16384" width="9.140625" style="149"/>
  </cols>
  <sheetData>
    <row r="1" spans="1:26" ht="18" x14ac:dyDescent="0.25">
      <c r="A1" s="132" t="s">
        <v>189</v>
      </c>
      <c r="B1" s="1"/>
      <c r="C1" s="1"/>
      <c r="D1" s="1"/>
      <c r="E1" s="1"/>
      <c r="F1" s="2"/>
      <c r="G1" s="3"/>
      <c r="H1" s="4"/>
      <c r="I1" s="1"/>
      <c r="K1" s="146"/>
      <c r="N1" s="8"/>
      <c r="O1" s="8"/>
      <c r="Q1" s="8"/>
      <c r="R1" s="8"/>
      <c r="S1" s="8"/>
      <c r="T1" s="9"/>
      <c r="U1" s="148"/>
      <c r="V1" s="149"/>
      <c r="W1" s="149"/>
      <c r="X1" s="150"/>
      <c r="Y1" s="149"/>
    </row>
    <row r="2" spans="1:26" ht="18" x14ac:dyDescent="0.25">
      <c r="A2" s="12" t="s">
        <v>190</v>
      </c>
      <c r="B2" s="133"/>
      <c r="C2" s="133"/>
      <c r="F2" s="134"/>
      <c r="G2" s="137" t="s">
        <v>191</v>
      </c>
      <c r="H2" s="151" t="s">
        <v>192</v>
      </c>
      <c r="I2" s="13"/>
      <c r="K2" s="146"/>
      <c r="N2" s="14"/>
      <c r="O2" s="14"/>
      <c r="Q2" s="14"/>
      <c r="R2" s="14"/>
      <c r="S2" s="14"/>
      <c r="T2" s="15"/>
      <c r="U2" s="148"/>
      <c r="V2" s="149"/>
      <c r="W2" s="149"/>
      <c r="X2" s="150"/>
      <c r="Y2" s="149"/>
    </row>
    <row r="3" spans="1:26" ht="15.75" x14ac:dyDescent="0.25">
      <c r="A3" s="16"/>
      <c r="B3" s="138"/>
      <c r="C3" s="133"/>
      <c r="F3" s="134"/>
      <c r="G3" s="138" t="s">
        <v>1</v>
      </c>
      <c r="H3" s="136"/>
      <c r="I3" s="13"/>
      <c r="K3" s="146"/>
      <c r="N3" s="14"/>
      <c r="O3" s="14"/>
      <c r="Q3" s="14"/>
      <c r="R3" s="14"/>
      <c r="S3" s="14"/>
      <c r="T3" s="15"/>
      <c r="U3" s="148"/>
      <c r="V3" s="149"/>
      <c r="W3" s="149"/>
      <c r="X3" s="150"/>
      <c r="Y3" s="149"/>
    </row>
    <row r="4" spans="1:26" ht="17.45" customHeight="1" x14ac:dyDescent="0.25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3"/>
      <c r="M4" s="152"/>
      <c r="N4" s="153"/>
      <c r="O4" s="152"/>
      <c r="P4" s="152"/>
      <c r="Q4" s="152"/>
      <c r="R4" s="152"/>
      <c r="S4" s="152"/>
      <c r="T4" s="152"/>
      <c r="U4" s="152"/>
      <c r="V4" s="152"/>
      <c r="W4" s="154" t="s">
        <v>2</v>
      </c>
      <c r="Z4" s="148"/>
    </row>
    <row r="5" spans="1:26" ht="25.5" customHeight="1" x14ac:dyDescent="0.25">
      <c r="A5" s="294" t="s">
        <v>202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</row>
    <row r="6" spans="1:26" ht="25.5" customHeight="1" x14ac:dyDescent="0.25">
      <c r="A6" s="278" t="s">
        <v>3</v>
      </c>
      <c r="B6" s="278" t="s">
        <v>4</v>
      </c>
      <c r="C6" s="279" t="s">
        <v>194</v>
      </c>
      <c r="D6" s="279" t="s">
        <v>5</v>
      </c>
      <c r="E6" s="279" t="s">
        <v>7</v>
      </c>
      <c r="F6" s="279" t="s">
        <v>8</v>
      </c>
      <c r="G6" s="279" t="s">
        <v>9</v>
      </c>
      <c r="H6" s="282" t="s">
        <v>10</v>
      </c>
      <c r="I6" s="283" t="s">
        <v>11</v>
      </c>
      <c r="J6" s="282" t="s">
        <v>12</v>
      </c>
      <c r="K6" s="282" t="s">
        <v>13</v>
      </c>
      <c r="L6" s="282" t="s">
        <v>14</v>
      </c>
      <c r="M6" s="282" t="s">
        <v>15</v>
      </c>
      <c r="N6" s="282" t="s">
        <v>22</v>
      </c>
      <c r="O6" s="291" t="s">
        <v>74</v>
      </c>
      <c r="P6" s="292" t="s">
        <v>92</v>
      </c>
      <c r="Q6" s="292" t="s">
        <v>93</v>
      </c>
      <c r="R6" s="293" t="s">
        <v>21</v>
      </c>
      <c r="S6" s="293"/>
      <c r="T6" s="292" t="s">
        <v>203</v>
      </c>
      <c r="U6" s="293" t="s">
        <v>21</v>
      </c>
      <c r="V6" s="293"/>
      <c r="W6" s="291" t="s">
        <v>26</v>
      </c>
      <c r="X6" s="291" t="s">
        <v>195</v>
      </c>
      <c r="Y6" s="286" t="s">
        <v>16</v>
      </c>
    </row>
    <row r="7" spans="1:26" ht="81" customHeight="1" x14ac:dyDescent="0.25">
      <c r="A7" s="278"/>
      <c r="B7" s="278"/>
      <c r="C7" s="279"/>
      <c r="D7" s="279"/>
      <c r="E7" s="279"/>
      <c r="F7" s="279"/>
      <c r="G7" s="279"/>
      <c r="H7" s="282"/>
      <c r="I7" s="283"/>
      <c r="J7" s="282"/>
      <c r="K7" s="282"/>
      <c r="L7" s="282"/>
      <c r="M7" s="282"/>
      <c r="N7" s="282"/>
      <c r="O7" s="291"/>
      <c r="P7" s="292"/>
      <c r="Q7" s="292"/>
      <c r="R7" s="21" t="s">
        <v>141</v>
      </c>
      <c r="S7" s="21" t="s">
        <v>142</v>
      </c>
      <c r="T7" s="292"/>
      <c r="U7" s="21" t="s">
        <v>19</v>
      </c>
      <c r="V7" s="21" t="s">
        <v>20</v>
      </c>
      <c r="W7" s="291"/>
      <c r="X7" s="291"/>
      <c r="Y7" s="286"/>
    </row>
    <row r="8" spans="1:26" s="157" customFormat="1" ht="25.5" customHeight="1" x14ac:dyDescent="0.3">
      <c r="A8" s="155" t="s">
        <v>17</v>
      </c>
      <c r="B8" s="155"/>
      <c r="C8" s="155"/>
      <c r="D8" s="155"/>
      <c r="E8" s="155"/>
      <c r="F8" s="155"/>
      <c r="G8" s="155"/>
      <c r="H8" s="155"/>
      <c r="I8" s="155"/>
      <c r="J8" s="155"/>
      <c r="K8" s="24">
        <f>SUM(K9:K10)</f>
        <v>12866</v>
      </c>
      <c r="L8" s="24">
        <f>SUM(L9:L10)</f>
        <v>5170</v>
      </c>
      <c r="M8" s="24">
        <f>SUM(M9:M10)</f>
        <v>7696</v>
      </c>
      <c r="N8" s="24"/>
      <c r="O8" s="24">
        <f t="shared" ref="O8:W8" si="0">SUM(O9:O10)</f>
        <v>0</v>
      </c>
      <c r="P8" s="25">
        <f t="shared" si="0"/>
        <v>12866</v>
      </c>
      <c r="Q8" s="25">
        <f t="shared" si="0"/>
        <v>5170</v>
      </c>
      <c r="R8" s="25">
        <f>SUM(R9:R10)</f>
        <v>0</v>
      </c>
      <c r="S8" s="25">
        <f t="shared" si="0"/>
        <v>5170</v>
      </c>
      <c r="T8" s="25">
        <f t="shared" si="0"/>
        <v>7696</v>
      </c>
      <c r="U8" s="25">
        <f t="shared" si="0"/>
        <v>913</v>
      </c>
      <c r="V8" s="25">
        <f t="shared" si="0"/>
        <v>6783</v>
      </c>
      <c r="W8" s="24">
        <f t="shared" si="0"/>
        <v>0</v>
      </c>
      <c r="X8" s="156"/>
      <c r="Y8" s="26"/>
    </row>
    <row r="9" spans="1:26" s="171" customFormat="1" ht="60" x14ac:dyDescent="0.25">
      <c r="A9" s="158">
        <v>1</v>
      </c>
      <c r="B9" s="42" t="s">
        <v>196</v>
      </c>
      <c r="C9" s="158">
        <v>6121</v>
      </c>
      <c r="D9" s="158">
        <v>2321</v>
      </c>
      <c r="E9" s="158">
        <v>61</v>
      </c>
      <c r="F9" s="188">
        <v>60011101472</v>
      </c>
      <c r="G9" s="160" t="s">
        <v>204</v>
      </c>
      <c r="H9" s="45" t="s">
        <v>205</v>
      </c>
      <c r="I9" s="46"/>
      <c r="J9" s="46" t="s">
        <v>51</v>
      </c>
      <c r="K9" s="144">
        <v>6027</v>
      </c>
      <c r="L9" s="144">
        <v>2586</v>
      </c>
      <c r="M9" s="193">
        <f>+K9-L9</f>
        <v>3441</v>
      </c>
      <c r="N9" s="177" t="s">
        <v>206</v>
      </c>
      <c r="O9" s="164">
        <v>0</v>
      </c>
      <c r="P9" s="165">
        <f>K9</f>
        <v>6027</v>
      </c>
      <c r="Q9" s="166">
        <v>2586</v>
      </c>
      <c r="R9" s="195"/>
      <c r="S9" s="164">
        <v>2586</v>
      </c>
      <c r="T9" s="167">
        <f>SUM(U9:V9)</f>
        <v>3441</v>
      </c>
      <c r="U9" s="168">
        <f>M9-V9</f>
        <v>456</v>
      </c>
      <c r="V9" s="168">
        <v>2985</v>
      </c>
      <c r="W9" s="168">
        <f>K9-O9-P9</f>
        <v>0</v>
      </c>
      <c r="X9" s="169">
        <v>1</v>
      </c>
      <c r="Y9" s="170" t="s">
        <v>207</v>
      </c>
    </row>
    <row r="10" spans="1:26" s="171" customFormat="1" ht="62.25" customHeight="1" x14ac:dyDescent="0.25">
      <c r="A10" s="158">
        <v>2</v>
      </c>
      <c r="B10" s="42" t="s">
        <v>196</v>
      </c>
      <c r="C10" s="158">
        <v>6121</v>
      </c>
      <c r="D10" s="158">
        <v>2321</v>
      </c>
      <c r="E10" s="158">
        <v>61</v>
      </c>
      <c r="F10" s="188">
        <v>60011101473</v>
      </c>
      <c r="G10" s="160" t="s">
        <v>208</v>
      </c>
      <c r="H10" s="45" t="s">
        <v>205</v>
      </c>
      <c r="I10" s="162"/>
      <c r="J10" s="162" t="s">
        <v>51</v>
      </c>
      <c r="K10" s="144">
        <v>6839</v>
      </c>
      <c r="L10" s="144">
        <v>2584</v>
      </c>
      <c r="M10" s="193">
        <f>+K10-L10</f>
        <v>4255</v>
      </c>
      <c r="N10" s="177" t="s">
        <v>206</v>
      </c>
      <c r="O10" s="164">
        <v>0</v>
      </c>
      <c r="P10" s="165">
        <f>K10</f>
        <v>6839</v>
      </c>
      <c r="Q10" s="166">
        <v>2584</v>
      </c>
      <c r="R10" s="195"/>
      <c r="S10" s="164">
        <v>2584</v>
      </c>
      <c r="T10" s="167">
        <f>SUM(U10:V10)</f>
        <v>4255</v>
      </c>
      <c r="U10" s="168">
        <f>M10-V10</f>
        <v>457</v>
      </c>
      <c r="V10" s="168">
        <v>3798</v>
      </c>
      <c r="W10" s="168">
        <f>K10-O10-P10</f>
        <v>0</v>
      </c>
      <c r="X10" s="169">
        <v>1</v>
      </c>
      <c r="Y10" s="170" t="s">
        <v>207</v>
      </c>
    </row>
    <row r="11" spans="1:26" ht="34.9" customHeight="1" x14ac:dyDescent="0.25">
      <c r="A11" s="172" t="s">
        <v>209</v>
      </c>
      <c r="B11" s="172"/>
      <c r="C11" s="172"/>
      <c r="D11" s="172"/>
      <c r="E11" s="172"/>
      <c r="F11" s="172"/>
      <c r="G11" s="172"/>
      <c r="H11" s="172"/>
      <c r="I11" s="172"/>
      <c r="J11" s="172"/>
      <c r="K11" s="59">
        <f>K8</f>
        <v>12866</v>
      </c>
      <c r="L11" s="59">
        <f>L8</f>
        <v>5170</v>
      </c>
      <c r="M11" s="59">
        <f>M8</f>
        <v>7696</v>
      </c>
      <c r="N11" s="59"/>
      <c r="O11" s="59">
        <f t="shared" ref="O11:W11" si="1">O8</f>
        <v>0</v>
      </c>
      <c r="P11" s="59">
        <f t="shared" si="1"/>
        <v>12866</v>
      </c>
      <c r="Q11" s="59">
        <f>Q8</f>
        <v>5170</v>
      </c>
      <c r="R11" s="59">
        <f>R8</f>
        <v>0</v>
      </c>
      <c r="S11" s="59">
        <f t="shared" si="1"/>
        <v>5170</v>
      </c>
      <c r="T11" s="59">
        <f t="shared" si="1"/>
        <v>7696</v>
      </c>
      <c r="U11" s="59">
        <f t="shared" si="1"/>
        <v>913</v>
      </c>
      <c r="V11" s="59">
        <f t="shared" si="1"/>
        <v>6783</v>
      </c>
      <c r="W11" s="59">
        <f t="shared" si="1"/>
        <v>0</v>
      </c>
      <c r="X11" s="178"/>
      <c r="Y11" s="61"/>
    </row>
    <row r="12" spans="1:26" s="147" customFormat="1" x14ac:dyDescent="0.25">
      <c r="A12" s="145"/>
      <c r="B12" s="145"/>
      <c r="C12" s="145"/>
      <c r="D12" s="145"/>
      <c r="E12" s="145"/>
      <c r="F12" s="145"/>
      <c r="G12" s="145"/>
      <c r="H12" s="145"/>
      <c r="I12" s="149"/>
      <c r="J12" s="145"/>
      <c r="K12" s="174"/>
      <c r="L12" s="174"/>
      <c r="M12" s="174"/>
      <c r="X12" s="146"/>
      <c r="Y12" s="175"/>
      <c r="Z12" s="149"/>
    </row>
    <row r="13" spans="1:26" s="147" customFormat="1" x14ac:dyDescent="0.25">
      <c r="A13" s="145"/>
      <c r="B13" s="145"/>
      <c r="C13" s="145"/>
      <c r="D13" s="145"/>
      <c r="E13" s="145"/>
      <c r="F13" s="145"/>
      <c r="G13" s="145"/>
      <c r="H13" s="145"/>
      <c r="I13" s="149"/>
      <c r="J13" s="145"/>
      <c r="K13" s="174"/>
      <c r="L13" s="174"/>
      <c r="M13" s="174"/>
      <c r="X13" s="146"/>
      <c r="Y13" s="175"/>
      <c r="Z13" s="149"/>
    </row>
    <row r="14" spans="1:26" s="147" customFormat="1" x14ac:dyDescent="0.25">
      <c r="A14" s="145"/>
      <c r="B14" s="145"/>
      <c r="C14" s="145"/>
      <c r="D14" s="145"/>
      <c r="E14" s="145"/>
      <c r="F14" s="145"/>
      <c r="G14" s="145"/>
      <c r="H14" s="145"/>
      <c r="I14" s="149"/>
      <c r="J14" s="145"/>
      <c r="K14" s="174"/>
      <c r="L14" s="174"/>
      <c r="M14" s="174"/>
      <c r="X14" s="146"/>
      <c r="Y14" s="175"/>
      <c r="Z14" s="149"/>
    </row>
    <row r="15" spans="1:26" s="147" customFormat="1" x14ac:dyDescent="0.25">
      <c r="A15" s="145"/>
      <c r="B15" s="145"/>
      <c r="C15" s="145"/>
      <c r="D15" s="145"/>
      <c r="E15" s="145"/>
      <c r="F15" s="145"/>
      <c r="G15" s="145"/>
      <c r="H15" s="145"/>
      <c r="I15" s="149"/>
      <c r="J15" s="145"/>
      <c r="K15" s="174"/>
      <c r="L15" s="174"/>
      <c r="M15" s="174"/>
      <c r="X15" s="146"/>
      <c r="Y15" s="175"/>
      <c r="Z15" s="149"/>
    </row>
    <row r="16" spans="1:26" s="147" customFormat="1" x14ac:dyDescent="0.25">
      <c r="A16" s="145"/>
      <c r="B16" s="145"/>
      <c r="C16" s="145"/>
      <c r="D16" s="145"/>
      <c r="E16" s="145"/>
      <c r="F16" s="145"/>
      <c r="G16" s="145"/>
      <c r="H16" s="145"/>
      <c r="I16" s="149"/>
      <c r="J16" s="145"/>
      <c r="K16" s="174"/>
      <c r="L16" s="174"/>
      <c r="M16" s="174"/>
      <c r="X16" s="146"/>
      <c r="Y16" s="175"/>
      <c r="Z16" s="149"/>
    </row>
    <row r="17" spans="1:26" s="147" customFormat="1" x14ac:dyDescent="0.25">
      <c r="A17" s="145"/>
      <c r="B17" s="145"/>
      <c r="C17" s="145"/>
      <c r="D17" s="145"/>
      <c r="E17" s="145"/>
      <c r="F17" s="145"/>
      <c r="G17" s="145"/>
      <c r="H17" s="145"/>
      <c r="I17" s="149"/>
      <c r="J17" s="145"/>
      <c r="K17" s="174"/>
      <c r="L17" s="174"/>
      <c r="M17" s="174"/>
      <c r="X17" s="146"/>
      <c r="Y17" s="175"/>
      <c r="Z17" s="149"/>
    </row>
    <row r="18" spans="1:26" s="147" customFormat="1" x14ac:dyDescent="0.25">
      <c r="A18" s="145"/>
      <c r="B18" s="145"/>
      <c r="C18" s="145"/>
      <c r="D18" s="145"/>
      <c r="E18" s="145"/>
      <c r="F18" s="145"/>
      <c r="G18" s="145"/>
      <c r="H18" s="145"/>
      <c r="I18" s="149"/>
      <c r="J18" s="145"/>
      <c r="K18" s="174"/>
      <c r="L18" s="174"/>
      <c r="M18" s="174"/>
      <c r="X18" s="146"/>
      <c r="Y18" s="175"/>
      <c r="Z18" s="149"/>
    </row>
    <row r="19" spans="1:26" s="147" customFormat="1" x14ac:dyDescent="0.25">
      <c r="A19" s="145"/>
      <c r="B19" s="145"/>
      <c r="C19" s="145"/>
      <c r="D19" s="145"/>
      <c r="E19" s="145"/>
      <c r="F19" s="145"/>
      <c r="G19" s="145"/>
      <c r="H19" s="145"/>
      <c r="I19" s="149"/>
      <c r="J19" s="145"/>
      <c r="K19" s="174"/>
      <c r="L19" s="174"/>
      <c r="M19" s="174"/>
      <c r="X19" s="146"/>
      <c r="Y19" s="175"/>
      <c r="Z19" s="149"/>
    </row>
    <row r="20" spans="1:26" s="147" customFormat="1" x14ac:dyDescent="0.25">
      <c r="A20" s="145"/>
      <c r="B20" s="145"/>
      <c r="C20" s="145"/>
      <c r="D20" s="145"/>
      <c r="E20" s="145"/>
      <c r="F20" s="145"/>
      <c r="G20" s="145"/>
      <c r="H20" s="145"/>
      <c r="I20" s="149"/>
      <c r="J20" s="145"/>
      <c r="K20" s="174"/>
      <c r="L20" s="174"/>
      <c r="M20" s="174"/>
      <c r="X20" s="146"/>
      <c r="Y20" s="175"/>
      <c r="Z20" s="149"/>
    </row>
    <row r="21" spans="1:26" s="147" customFormat="1" x14ac:dyDescent="0.25">
      <c r="A21" s="149"/>
      <c r="B21" s="149"/>
      <c r="C21" s="149"/>
      <c r="D21" s="149"/>
      <c r="E21" s="149"/>
      <c r="F21" s="149"/>
      <c r="G21" s="149"/>
      <c r="H21" s="149"/>
      <c r="I21" s="149"/>
      <c r="J21" s="145"/>
      <c r="K21" s="174"/>
      <c r="L21" s="174"/>
      <c r="M21" s="174"/>
      <c r="X21" s="146"/>
      <c r="Y21" s="175"/>
      <c r="Z21" s="149"/>
    </row>
    <row r="22" spans="1:26" s="147" customFormat="1" x14ac:dyDescent="0.25">
      <c r="A22" s="149"/>
      <c r="B22" s="149"/>
      <c r="C22" s="149"/>
      <c r="D22" s="149"/>
      <c r="E22" s="149"/>
      <c r="F22" s="149"/>
      <c r="G22" s="149"/>
      <c r="H22" s="149"/>
      <c r="I22" s="149"/>
      <c r="J22" s="145"/>
      <c r="K22" s="174"/>
      <c r="L22" s="174"/>
      <c r="M22" s="174"/>
      <c r="X22" s="146"/>
      <c r="Y22" s="175"/>
      <c r="Z22" s="149"/>
    </row>
    <row r="23" spans="1:26" s="147" customFormat="1" x14ac:dyDescent="0.25">
      <c r="A23" s="149"/>
      <c r="B23" s="149"/>
      <c r="C23" s="149"/>
      <c r="D23" s="149"/>
      <c r="E23" s="149"/>
      <c r="F23" s="149"/>
      <c r="G23" s="149"/>
      <c r="H23" s="149"/>
      <c r="I23" s="149"/>
      <c r="J23" s="145"/>
      <c r="K23" s="174"/>
      <c r="L23" s="174"/>
      <c r="M23" s="174"/>
      <c r="X23" s="146"/>
      <c r="Y23" s="175"/>
      <c r="Z23" s="149"/>
    </row>
    <row r="24" spans="1:26" s="147" customFormat="1" x14ac:dyDescent="0.25">
      <c r="A24" s="149"/>
      <c r="B24" s="149"/>
      <c r="C24" s="149"/>
      <c r="D24" s="149"/>
      <c r="E24" s="149"/>
      <c r="F24" s="149"/>
      <c r="G24" s="149"/>
      <c r="H24" s="149"/>
      <c r="I24" s="149"/>
      <c r="J24" s="145"/>
      <c r="K24" s="174"/>
      <c r="L24" s="174"/>
      <c r="M24" s="174"/>
      <c r="X24" s="146"/>
      <c r="Y24" s="175"/>
      <c r="Z24" s="149"/>
    </row>
    <row r="25" spans="1:26" s="147" customFormat="1" x14ac:dyDescent="0.25">
      <c r="A25" s="149"/>
      <c r="B25" s="149"/>
      <c r="C25" s="149"/>
      <c r="D25" s="149"/>
      <c r="E25" s="149"/>
      <c r="F25" s="149"/>
      <c r="G25" s="149"/>
      <c r="H25" s="149"/>
      <c r="I25" s="149"/>
      <c r="J25" s="145"/>
      <c r="K25" s="174"/>
      <c r="L25" s="174"/>
      <c r="M25" s="174"/>
      <c r="X25" s="146"/>
      <c r="Y25" s="175"/>
      <c r="Z25" s="149"/>
    </row>
    <row r="26" spans="1:26" s="147" customFormat="1" x14ac:dyDescent="0.25">
      <c r="A26" s="149"/>
      <c r="B26" s="149"/>
      <c r="C26" s="149"/>
      <c r="D26" s="149"/>
      <c r="E26" s="149"/>
      <c r="F26" s="149"/>
      <c r="G26" s="149"/>
      <c r="H26" s="149"/>
      <c r="I26" s="149"/>
      <c r="J26" s="145"/>
      <c r="K26" s="174"/>
      <c r="L26" s="174"/>
      <c r="M26" s="174"/>
      <c r="X26" s="146"/>
      <c r="Y26" s="175"/>
      <c r="Z26" s="149"/>
    </row>
    <row r="27" spans="1:26" s="147" customFormat="1" x14ac:dyDescent="0.25">
      <c r="A27" s="149"/>
      <c r="B27" s="149"/>
      <c r="C27" s="149"/>
      <c r="D27" s="149"/>
      <c r="E27" s="149"/>
      <c r="F27" s="149"/>
      <c r="G27" s="149"/>
      <c r="H27" s="149"/>
      <c r="I27" s="149"/>
      <c r="J27" s="145"/>
      <c r="K27" s="174"/>
      <c r="L27" s="174"/>
      <c r="M27" s="174"/>
      <c r="X27" s="146"/>
      <c r="Y27" s="175"/>
      <c r="Z27" s="149"/>
    </row>
    <row r="28" spans="1:26" s="147" customFormat="1" x14ac:dyDescent="0.25">
      <c r="A28" s="149"/>
      <c r="B28" s="149"/>
      <c r="C28" s="149"/>
      <c r="D28" s="149"/>
      <c r="E28" s="149"/>
      <c r="F28" s="149"/>
      <c r="G28" s="149"/>
      <c r="H28" s="149"/>
      <c r="I28" s="149"/>
      <c r="J28" s="145"/>
      <c r="K28" s="174"/>
      <c r="L28" s="174"/>
      <c r="M28" s="174"/>
      <c r="X28" s="146"/>
      <c r="Y28" s="175"/>
      <c r="Z28" s="149"/>
    </row>
    <row r="29" spans="1:26" s="147" customFormat="1" x14ac:dyDescent="0.25">
      <c r="A29" s="149"/>
      <c r="B29" s="149"/>
      <c r="C29" s="149"/>
      <c r="D29" s="149"/>
      <c r="E29" s="149"/>
      <c r="F29" s="149"/>
      <c r="G29" s="149"/>
      <c r="H29" s="149"/>
      <c r="I29" s="149"/>
      <c r="J29" s="145"/>
      <c r="K29" s="174"/>
      <c r="L29" s="174"/>
      <c r="M29" s="174"/>
      <c r="X29" s="146"/>
      <c r="Y29" s="175"/>
      <c r="Z29" s="149"/>
    </row>
    <row r="30" spans="1:26" s="147" customFormat="1" x14ac:dyDescent="0.25">
      <c r="A30" s="149"/>
      <c r="B30" s="149"/>
      <c r="C30" s="149"/>
      <c r="D30" s="149"/>
      <c r="E30" s="149"/>
      <c r="F30" s="149"/>
      <c r="G30" s="149"/>
      <c r="H30" s="149"/>
      <c r="I30" s="149"/>
      <c r="J30" s="145"/>
      <c r="K30" s="174"/>
      <c r="L30" s="174"/>
      <c r="M30" s="174"/>
      <c r="X30" s="146"/>
      <c r="Y30" s="175"/>
      <c r="Z30" s="149"/>
    </row>
    <row r="31" spans="1:26" s="147" customFormat="1" x14ac:dyDescent="0.25">
      <c r="A31" s="149"/>
      <c r="B31" s="149"/>
      <c r="C31" s="149"/>
      <c r="D31" s="149"/>
      <c r="E31" s="149"/>
      <c r="F31" s="149"/>
      <c r="G31" s="149"/>
      <c r="H31" s="149"/>
      <c r="I31" s="149"/>
      <c r="J31" s="145"/>
      <c r="K31" s="174"/>
      <c r="L31" s="174"/>
      <c r="M31" s="174"/>
      <c r="X31" s="146"/>
      <c r="Y31" s="175"/>
      <c r="Z31" s="149"/>
    </row>
    <row r="32" spans="1:26" s="147" customFormat="1" x14ac:dyDescent="0.25">
      <c r="A32" s="149"/>
      <c r="B32" s="149"/>
      <c r="C32" s="149"/>
      <c r="D32" s="149"/>
      <c r="E32" s="149"/>
      <c r="F32" s="149"/>
      <c r="G32" s="149"/>
      <c r="H32" s="149"/>
      <c r="I32" s="149"/>
      <c r="J32" s="145"/>
      <c r="K32" s="174"/>
      <c r="L32" s="174"/>
      <c r="M32" s="174"/>
      <c r="X32" s="146"/>
      <c r="Y32" s="175"/>
      <c r="Z32" s="149"/>
    </row>
    <row r="33" spans="1:26" s="147" customFormat="1" x14ac:dyDescent="0.25">
      <c r="A33" s="149"/>
      <c r="B33" s="149"/>
      <c r="C33" s="149"/>
      <c r="D33" s="149"/>
      <c r="E33" s="149"/>
      <c r="F33" s="149"/>
      <c r="G33" s="149"/>
      <c r="H33" s="149"/>
      <c r="I33" s="149"/>
      <c r="J33" s="145"/>
      <c r="K33" s="174"/>
      <c r="L33" s="174"/>
      <c r="M33" s="174"/>
      <c r="X33" s="146"/>
      <c r="Y33" s="175"/>
      <c r="Z33" s="149"/>
    </row>
    <row r="34" spans="1:26" s="147" customFormat="1" x14ac:dyDescent="0.25">
      <c r="A34" s="149"/>
      <c r="B34" s="149"/>
      <c r="C34" s="149"/>
      <c r="D34" s="149"/>
      <c r="E34" s="149"/>
      <c r="F34" s="149"/>
      <c r="G34" s="149"/>
      <c r="H34" s="149"/>
      <c r="I34" s="149"/>
      <c r="J34" s="145"/>
      <c r="K34" s="174"/>
      <c r="L34" s="174"/>
      <c r="M34" s="174"/>
      <c r="X34" s="146"/>
      <c r="Y34" s="175"/>
      <c r="Z34" s="149"/>
    </row>
    <row r="35" spans="1:26" s="147" customFormat="1" x14ac:dyDescent="0.25">
      <c r="A35" s="149"/>
      <c r="B35" s="149"/>
      <c r="C35" s="149"/>
      <c r="D35" s="149"/>
      <c r="E35" s="149"/>
      <c r="F35" s="149"/>
      <c r="G35" s="149"/>
      <c r="H35" s="149"/>
      <c r="I35" s="149"/>
      <c r="J35" s="145"/>
      <c r="K35" s="174"/>
      <c r="L35" s="174"/>
      <c r="M35" s="174"/>
      <c r="X35" s="146"/>
      <c r="Y35" s="175"/>
      <c r="Z35" s="149"/>
    </row>
    <row r="36" spans="1:26" s="147" customFormat="1" x14ac:dyDescent="0.25">
      <c r="A36" s="149"/>
      <c r="B36" s="149"/>
      <c r="C36" s="149"/>
      <c r="D36" s="149"/>
      <c r="E36" s="149"/>
      <c r="F36" s="149"/>
      <c r="G36" s="149"/>
      <c r="H36" s="149"/>
      <c r="I36" s="149"/>
      <c r="J36" s="145"/>
      <c r="K36" s="174"/>
      <c r="L36" s="174"/>
      <c r="M36" s="174"/>
      <c r="X36" s="146"/>
      <c r="Y36" s="175"/>
      <c r="Z36" s="149"/>
    </row>
    <row r="37" spans="1:26" s="147" customFormat="1" x14ac:dyDescent="0.25">
      <c r="A37" s="149"/>
      <c r="B37" s="149"/>
      <c r="C37" s="149"/>
      <c r="D37" s="149"/>
      <c r="E37" s="149"/>
      <c r="F37" s="149"/>
      <c r="G37" s="149"/>
      <c r="H37" s="149"/>
      <c r="I37" s="149"/>
      <c r="J37" s="145"/>
      <c r="K37" s="174"/>
      <c r="L37" s="174"/>
      <c r="M37" s="174"/>
      <c r="X37" s="146"/>
      <c r="Y37" s="175"/>
      <c r="Z37" s="149"/>
    </row>
    <row r="38" spans="1:26" s="147" customFormat="1" x14ac:dyDescent="0.25">
      <c r="A38" s="149"/>
      <c r="B38" s="149"/>
      <c r="C38" s="149"/>
      <c r="D38" s="149"/>
      <c r="E38" s="149"/>
      <c r="F38" s="149"/>
      <c r="G38" s="149"/>
      <c r="H38" s="149"/>
      <c r="I38" s="149"/>
      <c r="J38" s="145"/>
      <c r="K38" s="174"/>
      <c r="L38" s="174"/>
      <c r="M38" s="174"/>
      <c r="X38" s="146"/>
      <c r="Y38" s="175"/>
      <c r="Z38" s="149"/>
    </row>
    <row r="39" spans="1:26" s="147" customFormat="1" x14ac:dyDescent="0.25">
      <c r="A39" s="149"/>
      <c r="B39" s="149"/>
      <c r="C39" s="149"/>
      <c r="D39" s="149"/>
      <c r="E39" s="149"/>
      <c r="F39" s="149"/>
      <c r="G39" s="149"/>
      <c r="H39" s="149"/>
      <c r="I39" s="149"/>
      <c r="J39" s="145"/>
      <c r="K39" s="174"/>
      <c r="L39" s="174"/>
      <c r="M39" s="174"/>
      <c r="X39" s="146"/>
      <c r="Y39" s="175"/>
      <c r="Z39" s="149"/>
    </row>
    <row r="40" spans="1:26" s="147" customFormat="1" x14ac:dyDescent="0.25">
      <c r="A40" s="149"/>
      <c r="B40" s="149"/>
      <c r="C40" s="149"/>
      <c r="D40" s="149"/>
      <c r="E40" s="149"/>
      <c r="F40" s="149"/>
      <c r="G40" s="149"/>
      <c r="H40" s="149"/>
      <c r="I40" s="149"/>
      <c r="J40" s="145"/>
      <c r="K40" s="174"/>
      <c r="L40" s="174"/>
      <c r="M40" s="174"/>
      <c r="X40" s="146"/>
      <c r="Y40" s="175"/>
      <c r="Z40" s="149"/>
    </row>
    <row r="41" spans="1:26" s="147" customFormat="1" x14ac:dyDescent="0.25">
      <c r="A41" s="149"/>
      <c r="B41" s="149"/>
      <c r="C41" s="149"/>
      <c r="D41" s="149"/>
      <c r="E41" s="149"/>
      <c r="F41" s="149"/>
      <c r="G41" s="149"/>
      <c r="H41" s="149"/>
      <c r="I41" s="149"/>
      <c r="J41" s="145"/>
      <c r="K41" s="174"/>
      <c r="L41" s="174"/>
      <c r="M41" s="174"/>
      <c r="X41" s="146"/>
      <c r="Y41" s="175"/>
      <c r="Z41" s="149"/>
    </row>
    <row r="42" spans="1:26" s="147" customFormat="1" x14ac:dyDescent="0.25">
      <c r="A42" s="149"/>
      <c r="B42" s="149"/>
      <c r="C42" s="149"/>
      <c r="D42" s="149"/>
      <c r="E42" s="149"/>
      <c r="F42" s="149"/>
      <c r="G42" s="149"/>
      <c r="H42" s="149"/>
      <c r="I42" s="149"/>
      <c r="J42" s="145"/>
      <c r="K42" s="174"/>
      <c r="L42" s="174"/>
      <c r="M42" s="174"/>
      <c r="X42" s="146"/>
      <c r="Y42" s="175"/>
      <c r="Z42" s="149"/>
    </row>
    <row r="43" spans="1:26" s="147" customFormat="1" x14ac:dyDescent="0.25">
      <c r="A43" s="149"/>
      <c r="B43" s="149"/>
      <c r="C43" s="149"/>
      <c r="D43" s="149"/>
      <c r="E43" s="149"/>
      <c r="F43" s="149"/>
      <c r="G43" s="149"/>
      <c r="H43" s="149"/>
      <c r="I43" s="149"/>
      <c r="J43" s="145"/>
      <c r="K43" s="174"/>
      <c r="L43" s="174"/>
      <c r="M43" s="174"/>
      <c r="X43" s="146"/>
      <c r="Y43" s="175"/>
      <c r="Z43" s="149"/>
    </row>
    <row r="44" spans="1:26" s="147" customFormat="1" x14ac:dyDescent="0.25">
      <c r="A44" s="149"/>
      <c r="B44" s="149"/>
      <c r="C44" s="149"/>
      <c r="D44" s="149"/>
      <c r="E44" s="149"/>
      <c r="F44" s="149"/>
      <c r="G44" s="149"/>
      <c r="H44" s="149"/>
      <c r="I44" s="149"/>
      <c r="J44" s="145"/>
      <c r="K44" s="174"/>
      <c r="L44" s="174"/>
      <c r="M44" s="174"/>
      <c r="X44" s="146"/>
      <c r="Y44" s="175"/>
      <c r="Z44" s="149"/>
    </row>
    <row r="45" spans="1:26" s="147" customFormat="1" x14ac:dyDescent="0.25">
      <c r="A45" s="149"/>
      <c r="B45" s="149"/>
      <c r="C45" s="149"/>
      <c r="D45" s="149"/>
      <c r="E45" s="149"/>
      <c r="F45" s="149"/>
      <c r="G45" s="149"/>
      <c r="H45" s="149"/>
      <c r="I45" s="149"/>
      <c r="J45" s="145"/>
      <c r="K45" s="174"/>
      <c r="L45" s="174"/>
      <c r="M45" s="174"/>
      <c r="X45" s="146"/>
      <c r="Y45" s="175"/>
      <c r="Z45" s="149"/>
    </row>
    <row r="46" spans="1:26" s="147" customFormat="1" x14ac:dyDescent="0.25">
      <c r="A46" s="149"/>
      <c r="B46" s="149"/>
      <c r="C46" s="149"/>
      <c r="D46" s="149"/>
      <c r="E46" s="149"/>
      <c r="F46" s="149"/>
      <c r="G46" s="149"/>
      <c r="H46" s="149"/>
      <c r="I46" s="149"/>
      <c r="J46" s="145"/>
      <c r="K46" s="174"/>
      <c r="L46" s="174"/>
      <c r="M46" s="174"/>
      <c r="X46" s="146"/>
      <c r="Y46" s="175"/>
      <c r="Z46" s="149"/>
    </row>
    <row r="47" spans="1:26" s="147" customFormat="1" x14ac:dyDescent="0.25">
      <c r="A47" s="149"/>
      <c r="B47" s="149"/>
      <c r="C47" s="149"/>
      <c r="D47" s="149"/>
      <c r="E47" s="149"/>
      <c r="F47" s="149"/>
      <c r="G47" s="149"/>
      <c r="H47" s="149"/>
      <c r="I47" s="149"/>
      <c r="J47" s="145"/>
      <c r="K47" s="174"/>
      <c r="L47" s="174"/>
      <c r="M47" s="174"/>
      <c r="X47" s="146"/>
      <c r="Y47" s="175"/>
      <c r="Z47" s="149"/>
    </row>
    <row r="48" spans="1:26" s="147" customFormat="1" x14ac:dyDescent="0.25">
      <c r="A48" s="149"/>
      <c r="B48" s="149"/>
      <c r="C48" s="149"/>
      <c r="D48" s="149"/>
      <c r="E48" s="149"/>
      <c r="F48" s="149"/>
      <c r="G48" s="149"/>
      <c r="H48" s="149"/>
      <c r="I48" s="149"/>
      <c r="J48" s="145"/>
      <c r="K48" s="174"/>
      <c r="L48" s="174"/>
      <c r="M48" s="174"/>
      <c r="X48" s="146"/>
      <c r="Y48" s="175"/>
      <c r="Z48" s="149"/>
    </row>
    <row r="49" spans="1:26" s="147" customFormat="1" x14ac:dyDescent="0.25">
      <c r="A49" s="149"/>
      <c r="B49" s="149"/>
      <c r="C49" s="149"/>
      <c r="D49" s="149"/>
      <c r="E49" s="149"/>
      <c r="F49" s="149"/>
      <c r="G49" s="149"/>
      <c r="H49" s="149"/>
      <c r="I49" s="149"/>
      <c r="J49" s="145"/>
      <c r="K49" s="174"/>
      <c r="L49" s="174"/>
      <c r="M49" s="174"/>
      <c r="X49" s="146"/>
      <c r="Y49" s="175"/>
      <c r="Z49" s="149"/>
    </row>
    <row r="50" spans="1:26" s="147" customFormat="1" x14ac:dyDescent="0.25">
      <c r="A50" s="149"/>
      <c r="B50" s="149"/>
      <c r="C50" s="149"/>
      <c r="D50" s="149"/>
      <c r="E50" s="149"/>
      <c r="F50" s="149"/>
      <c r="G50" s="149"/>
      <c r="H50" s="149"/>
      <c r="I50" s="149"/>
      <c r="J50" s="145"/>
      <c r="K50" s="174"/>
      <c r="L50" s="174"/>
      <c r="M50" s="174"/>
      <c r="X50" s="146"/>
      <c r="Y50" s="175"/>
      <c r="Z50" s="149"/>
    </row>
    <row r="51" spans="1:26" s="147" customFormat="1" x14ac:dyDescent="0.25">
      <c r="A51" s="149"/>
      <c r="B51" s="149"/>
      <c r="C51" s="149"/>
      <c r="D51" s="149"/>
      <c r="E51" s="149"/>
      <c r="F51" s="149"/>
      <c r="G51" s="149"/>
      <c r="H51" s="149"/>
      <c r="I51" s="149"/>
      <c r="J51" s="145"/>
      <c r="K51" s="174"/>
      <c r="L51" s="174"/>
      <c r="M51" s="174"/>
      <c r="X51" s="146"/>
      <c r="Y51" s="175"/>
      <c r="Z51" s="149"/>
    </row>
    <row r="52" spans="1:26" s="147" customFormat="1" x14ac:dyDescent="0.25">
      <c r="A52" s="149"/>
      <c r="B52" s="149"/>
      <c r="C52" s="149"/>
      <c r="D52" s="149"/>
      <c r="E52" s="149"/>
      <c r="F52" s="149"/>
      <c r="G52" s="149"/>
      <c r="H52" s="149"/>
      <c r="I52" s="149"/>
      <c r="J52" s="145"/>
      <c r="K52" s="174"/>
      <c r="L52" s="174"/>
      <c r="M52" s="174"/>
      <c r="X52" s="146"/>
      <c r="Y52" s="175"/>
      <c r="Z52" s="149"/>
    </row>
    <row r="53" spans="1:26" s="147" customFormat="1" x14ac:dyDescent="0.25">
      <c r="A53" s="149"/>
      <c r="B53" s="149"/>
      <c r="C53" s="149"/>
      <c r="D53" s="149"/>
      <c r="E53" s="149"/>
      <c r="F53" s="149"/>
      <c r="G53" s="149"/>
      <c r="H53" s="149"/>
      <c r="I53" s="149"/>
      <c r="J53" s="145"/>
      <c r="K53" s="174"/>
      <c r="L53" s="174"/>
      <c r="M53" s="174"/>
      <c r="X53" s="146"/>
      <c r="Y53" s="175"/>
      <c r="Z53" s="149"/>
    </row>
    <row r="54" spans="1:26" s="147" customFormat="1" x14ac:dyDescent="0.25">
      <c r="A54" s="149"/>
      <c r="B54" s="149"/>
      <c r="C54" s="149"/>
      <c r="D54" s="149"/>
      <c r="E54" s="149"/>
      <c r="F54" s="149"/>
      <c r="G54" s="149"/>
      <c r="H54" s="149"/>
      <c r="I54" s="149"/>
      <c r="J54" s="145"/>
      <c r="K54" s="174"/>
      <c r="L54" s="174"/>
      <c r="M54" s="174"/>
      <c r="X54" s="146"/>
      <c r="Y54" s="175"/>
      <c r="Z54" s="149"/>
    </row>
    <row r="55" spans="1:26" s="147" customFormat="1" x14ac:dyDescent="0.25">
      <c r="A55" s="149"/>
      <c r="B55" s="149"/>
      <c r="C55" s="149"/>
      <c r="D55" s="149"/>
      <c r="E55" s="149"/>
      <c r="F55" s="149"/>
      <c r="G55" s="149"/>
      <c r="H55" s="149"/>
      <c r="I55" s="149"/>
      <c r="J55" s="145"/>
      <c r="K55" s="174"/>
      <c r="L55" s="174"/>
      <c r="M55" s="174"/>
      <c r="X55" s="146"/>
      <c r="Y55" s="175"/>
      <c r="Z55" s="149"/>
    </row>
    <row r="56" spans="1:26" s="147" customFormat="1" x14ac:dyDescent="0.25">
      <c r="A56" s="149"/>
      <c r="B56" s="149"/>
      <c r="C56" s="149"/>
      <c r="D56" s="149"/>
      <c r="E56" s="149"/>
      <c r="F56" s="149"/>
      <c r="G56" s="149"/>
      <c r="H56" s="149"/>
      <c r="I56" s="149"/>
      <c r="J56" s="145"/>
      <c r="K56" s="174"/>
      <c r="L56" s="174"/>
      <c r="M56" s="174"/>
      <c r="X56" s="146"/>
      <c r="Y56" s="175"/>
      <c r="Z56" s="149"/>
    </row>
    <row r="57" spans="1:26" s="147" customFormat="1" x14ac:dyDescent="0.25">
      <c r="A57" s="149"/>
      <c r="B57" s="149"/>
      <c r="C57" s="149"/>
      <c r="D57" s="149"/>
      <c r="E57" s="149"/>
      <c r="F57" s="149"/>
      <c r="G57" s="149"/>
      <c r="H57" s="149"/>
      <c r="I57" s="149"/>
      <c r="J57" s="145"/>
      <c r="K57" s="174"/>
      <c r="L57" s="174"/>
      <c r="M57" s="174"/>
      <c r="X57" s="146"/>
      <c r="Y57" s="175"/>
      <c r="Z57" s="149"/>
    </row>
    <row r="58" spans="1:26" s="147" customFormat="1" x14ac:dyDescent="0.25">
      <c r="A58" s="149"/>
      <c r="B58" s="149"/>
      <c r="C58" s="149"/>
      <c r="D58" s="149"/>
      <c r="E58" s="149"/>
      <c r="F58" s="149"/>
      <c r="G58" s="149"/>
      <c r="H58" s="149"/>
      <c r="I58" s="149"/>
      <c r="J58" s="145"/>
      <c r="K58" s="174"/>
      <c r="L58" s="174"/>
      <c r="M58" s="174"/>
      <c r="X58" s="146"/>
      <c r="Y58" s="175"/>
      <c r="Z58" s="149"/>
    </row>
    <row r="59" spans="1:26" s="147" customFormat="1" x14ac:dyDescent="0.25">
      <c r="A59" s="149"/>
      <c r="B59" s="149"/>
      <c r="C59" s="149"/>
      <c r="D59" s="149"/>
      <c r="E59" s="149"/>
      <c r="F59" s="149"/>
      <c r="G59" s="149"/>
      <c r="H59" s="149"/>
      <c r="I59" s="149"/>
      <c r="J59" s="145"/>
      <c r="K59" s="174"/>
      <c r="L59" s="174"/>
      <c r="M59" s="174"/>
      <c r="X59" s="146"/>
      <c r="Y59" s="175"/>
      <c r="Z59" s="149"/>
    </row>
    <row r="60" spans="1:26" s="147" customFormat="1" x14ac:dyDescent="0.25">
      <c r="A60" s="149"/>
      <c r="B60" s="149"/>
      <c r="C60" s="149"/>
      <c r="D60" s="149"/>
      <c r="E60" s="149"/>
      <c r="F60" s="149"/>
      <c r="G60" s="149"/>
      <c r="H60" s="149"/>
      <c r="I60" s="149"/>
      <c r="J60" s="145"/>
      <c r="K60" s="174"/>
      <c r="L60" s="174"/>
      <c r="M60" s="174"/>
      <c r="X60" s="146"/>
      <c r="Y60" s="175"/>
      <c r="Z60" s="149"/>
    </row>
    <row r="61" spans="1:26" s="147" customFormat="1" x14ac:dyDescent="0.25">
      <c r="A61" s="149"/>
      <c r="B61" s="149"/>
      <c r="C61" s="149"/>
      <c r="D61" s="149"/>
      <c r="E61" s="149"/>
      <c r="F61" s="149"/>
      <c r="G61" s="149"/>
      <c r="H61" s="149"/>
      <c r="I61" s="149"/>
      <c r="J61" s="145"/>
      <c r="K61" s="174"/>
      <c r="L61" s="174"/>
      <c r="M61" s="174"/>
      <c r="X61" s="146"/>
      <c r="Y61" s="175"/>
      <c r="Z61" s="149"/>
    </row>
    <row r="62" spans="1:26" s="147" customFormat="1" x14ac:dyDescent="0.25">
      <c r="A62" s="149"/>
      <c r="B62" s="149"/>
      <c r="C62" s="149"/>
      <c r="D62" s="149"/>
      <c r="E62" s="149"/>
      <c r="F62" s="149"/>
      <c r="G62" s="149"/>
      <c r="H62" s="149"/>
      <c r="I62" s="149"/>
      <c r="J62" s="145"/>
      <c r="K62" s="174"/>
      <c r="L62" s="174"/>
      <c r="M62" s="174"/>
      <c r="X62" s="146"/>
      <c r="Y62" s="175"/>
      <c r="Z62" s="149"/>
    </row>
    <row r="63" spans="1:26" s="147" customFormat="1" x14ac:dyDescent="0.25">
      <c r="A63" s="149"/>
      <c r="B63" s="149"/>
      <c r="C63" s="149"/>
      <c r="D63" s="149"/>
      <c r="E63" s="149"/>
      <c r="F63" s="149"/>
      <c r="G63" s="149"/>
      <c r="H63" s="149"/>
      <c r="I63" s="149"/>
      <c r="J63" s="145"/>
      <c r="K63" s="174"/>
      <c r="L63" s="174"/>
      <c r="M63" s="174"/>
      <c r="X63" s="146"/>
      <c r="Y63" s="175"/>
      <c r="Z63" s="149"/>
    </row>
    <row r="64" spans="1:26" s="147" customFormat="1" x14ac:dyDescent="0.25">
      <c r="A64" s="149"/>
      <c r="B64" s="149"/>
      <c r="C64" s="149"/>
      <c r="D64" s="149"/>
      <c r="E64" s="149"/>
      <c r="F64" s="149"/>
      <c r="G64" s="149"/>
      <c r="H64" s="149"/>
      <c r="I64" s="149"/>
      <c r="J64" s="145"/>
      <c r="K64" s="174"/>
      <c r="L64" s="174"/>
      <c r="M64" s="174"/>
      <c r="X64" s="146"/>
      <c r="Y64" s="175"/>
      <c r="Z64" s="149"/>
    </row>
    <row r="65" spans="1:26" s="147" customFormat="1" x14ac:dyDescent="0.25">
      <c r="A65" s="149"/>
      <c r="B65" s="149"/>
      <c r="C65" s="149"/>
      <c r="D65" s="149"/>
      <c r="E65" s="149"/>
      <c r="F65" s="149"/>
      <c r="G65" s="149"/>
      <c r="H65" s="149"/>
      <c r="I65" s="149"/>
      <c r="J65" s="145"/>
      <c r="K65" s="174"/>
      <c r="L65" s="174"/>
      <c r="M65" s="174"/>
      <c r="X65" s="146"/>
      <c r="Y65" s="175"/>
      <c r="Z65" s="149"/>
    </row>
    <row r="66" spans="1:26" s="147" customFormat="1" x14ac:dyDescent="0.25">
      <c r="A66" s="149"/>
      <c r="B66" s="149"/>
      <c r="C66" s="149"/>
      <c r="D66" s="149"/>
      <c r="E66" s="149"/>
      <c r="F66" s="149"/>
      <c r="G66" s="149"/>
      <c r="H66" s="149"/>
      <c r="I66" s="149"/>
      <c r="J66" s="145"/>
      <c r="K66" s="174"/>
      <c r="L66" s="174"/>
      <c r="M66" s="174"/>
      <c r="X66" s="146"/>
      <c r="Y66" s="175"/>
      <c r="Z66" s="149"/>
    </row>
    <row r="67" spans="1:26" s="147" customFormat="1" x14ac:dyDescent="0.25">
      <c r="A67" s="149"/>
      <c r="B67" s="149"/>
      <c r="C67" s="149"/>
      <c r="D67" s="149"/>
      <c r="E67" s="149"/>
      <c r="F67" s="149"/>
      <c r="G67" s="149"/>
      <c r="H67" s="149"/>
      <c r="I67" s="149"/>
      <c r="J67" s="145"/>
      <c r="K67" s="174"/>
      <c r="L67" s="174"/>
      <c r="M67" s="174"/>
      <c r="X67" s="146"/>
      <c r="Y67" s="175"/>
      <c r="Z67" s="149"/>
    </row>
    <row r="68" spans="1:26" s="147" customFormat="1" x14ac:dyDescent="0.25">
      <c r="A68" s="149"/>
      <c r="B68" s="149"/>
      <c r="C68" s="149"/>
      <c r="D68" s="149"/>
      <c r="E68" s="149"/>
      <c r="F68" s="149"/>
      <c r="G68" s="149"/>
      <c r="H68" s="149"/>
      <c r="I68" s="149"/>
      <c r="J68" s="145"/>
      <c r="K68" s="174"/>
      <c r="L68" s="174"/>
      <c r="M68" s="174"/>
      <c r="X68" s="146"/>
      <c r="Y68" s="175"/>
      <c r="Z68" s="149"/>
    </row>
    <row r="69" spans="1:26" s="147" customFormat="1" x14ac:dyDescent="0.25">
      <c r="A69" s="149"/>
      <c r="B69" s="149"/>
      <c r="C69" s="149"/>
      <c r="D69" s="149"/>
      <c r="E69" s="149"/>
      <c r="F69" s="149"/>
      <c r="G69" s="149"/>
      <c r="H69" s="149"/>
      <c r="I69" s="149"/>
      <c r="J69" s="145"/>
      <c r="K69" s="174"/>
      <c r="L69" s="174"/>
      <c r="M69" s="174"/>
      <c r="X69" s="146"/>
      <c r="Y69" s="175"/>
      <c r="Z69" s="149"/>
    </row>
    <row r="70" spans="1:26" s="147" customFormat="1" x14ac:dyDescent="0.25">
      <c r="A70" s="149"/>
      <c r="B70" s="149"/>
      <c r="C70" s="149"/>
      <c r="D70" s="149"/>
      <c r="E70" s="149"/>
      <c r="F70" s="149"/>
      <c r="G70" s="149"/>
      <c r="H70" s="149"/>
      <c r="I70" s="149"/>
      <c r="J70" s="145"/>
      <c r="K70" s="174"/>
      <c r="L70" s="174"/>
      <c r="M70" s="174"/>
      <c r="X70" s="146"/>
      <c r="Y70" s="175"/>
      <c r="Z70" s="149"/>
    </row>
    <row r="71" spans="1:26" s="147" customFormat="1" x14ac:dyDescent="0.25">
      <c r="A71" s="149"/>
      <c r="B71" s="149"/>
      <c r="C71" s="149"/>
      <c r="D71" s="149"/>
      <c r="E71" s="149"/>
      <c r="F71" s="149"/>
      <c r="G71" s="149"/>
      <c r="H71" s="149"/>
      <c r="I71" s="149"/>
      <c r="J71" s="145"/>
      <c r="K71" s="174"/>
      <c r="L71" s="174"/>
      <c r="M71" s="174"/>
      <c r="X71" s="146"/>
      <c r="Y71" s="175"/>
      <c r="Z71" s="149"/>
    </row>
    <row r="72" spans="1:26" s="147" customFormat="1" x14ac:dyDescent="0.25">
      <c r="A72" s="149"/>
      <c r="B72" s="149"/>
      <c r="C72" s="149"/>
      <c r="D72" s="149"/>
      <c r="E72" s="149"/>
      <c r="F72" s="149"/>
      <c r="G72" s="149"/>
      <c r="H72" s="149"/>
      <c r="I72" s="149"/>
      <c r="J72" s="145"/>
      <c r="K72" s="174"/>
      <c r="L72" s="174"/>
      <c r="M72" s="174"/>
      <c r="X72" s="146"/>
      <c r="Y72" s="175"/>
      <c r="Z72" s="149"/>
    </row>
  </sheetData>
  <mergeCells count="24">
    <mergeCell ref="N6:N7"/>
    <mergeCell ref="A5:Y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W6:W7"/>
    <mergeCell ref="X6:X7"/>
    <mergeCell ref="Y6:Y7"/>
    <mergeCell ref="O6:O7"/>
    <mergeCell ref="P6:P7"/>
    <mergeCell ref="Q6:Q7"/>
    <mergeCell ref="R6:S6"/>
    <mergeCell ref="T6:T7"/>
    <mergeCell ref="U6:V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7" firstPageNumber="168" orientation="landscape" useFirstPageNumber="1" r:id="rId1"/>
  <headerFooter>
    <oddFooter xml:space="preserve">&amp;L&amp;"Arial,Kurzíva"Zastupitelstvo  Olomouckého kraje 13-12-2021
13. - Rozpočet Olomouckého kraje na rok 2022 - návrh rozpočtu
Příloha č. 5g) Projekty - investiční&amp;R&amp;"Arial,Kurzíva"Strana &amp;P (Celkem 176) 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85"/>
  <sheetViews>
    <sheetView showGridLines="0" view="pageBreakPreview" topLeftCell="B1" zoomScale="70" zoomScaleNormal="70" zoomScaleSheetLayoutView="70" workbookViewId="0">
      <selection activeCell="M26" sqref="M26"/>
    </sheetView>
  </sheetViews>
  <sheetFormatPr defaultColWidth="9.140625" defaultRowHeight="15" outlineLevelCol="1" x14ac:dyDescent="0.25"/>
  <cols>
    <col min="1" max="1" width="5.5703125" style="149" customWidth="1"/>
    <col min="2" max="2" width="4.7109375" style="149" customWidth="1"/>
    <col min="3" max="3" width="6.42578125" style="149" hidden="1" customWidth="1" outlineLevel="1"/>
    <col min="4" max="4" width="6.85546875" style="149" hidden="1" customWidth="1" outlineLevel="1"/>
    <col min="5" max="5" width="7.7109375" style="149" customWidth="1" collapsed="1"/>
    <col min="6" max="6" width="15.140625" style="149" hidden="1" customWidth="1" outlineLevel="1"/>
    <col min="7" max="7" width="37.28515625" style="149" customWidth="1" collapsed="1"/>
    <col min="8" max="8" width="61.85546875" style="149" customWidth="1"/>
    <col min="9" max="9" width="7.140625" style="149" customWidth="1"/>
    <col min="10" max="10" width="14.7109375" style="145" customWidth="1"/>
    <col min="11" max="12" width="14.85546875" style="147" customWidth="1"/>
    <col min="13" max="13" width="13.5703125" style="147" customWidth="1"/>
    <col min="14" max="14" width="16.5703125" style="147" customWidth="1"/>
    <col min="15" max="15" width="14.7109375" style="147" customWidth="1"/>
    <col min="16" max="16" width="15.7109375" style="147" customWidth="1"/>
    <col min="17" max="17" width="16.7109375" style="147" customWidth="1"/>
    <col min="18" max="18" width="16.42578125" style="147" customWidth="1"/>
    <col min="19" max="19" width="17.42578125" style="147" customWidth="1"/>
    <col min="20" max="22" width="14.85546875" style="147" customWidth="1"/>
    <col min="23" max="23" width="14.42578125" style="147" customWidth="1"/>
    <col min="24" max="24" width="10.5703125" style="146" hidden="1" customWidth="1"/>
    <col min="25" max="25" width="17.7109375" style="175" customWidth="1"/>
    <col min="26" max="16384" width="9.140625" style="149"/>
  </cols>
  <sheetData>
    <row r="1" spans="1:26" ht="21.75" customHeight="1" x14ac:dyDescent="0.25">
      <c r="A1" s="132" t="s">
        <v>189</v>
      </c>
      <c r="B1" s="1"/>
      <c r="C1" s="1"/>
      <c r="D1" s="1"/>
      <c r="E1" s="1"/>
      <c r="F1" s="2"/>
      <c r="G1" s="3"/>
      <c r="H1" s="4"/>
      <c r="I1" s="1"/>
      <c r="K1" s="146"/>
      <c r="N1" s="8"/>
      <c r="O1" s="8"/>
      <c r="Q1" s="8"/>
      <c r="R1" s="8"/>
      <c r="S1" s="8"/>
      <c r="T1" s="9"/>
      <c r="U1" s="148"/>
      <c r="V1" s="149"/>
      <c r="W1" s="149"/>
      <c r="X1" s="150"/>
      <c r="Y1" s="149"/>
    </row>
    <row r="2" spans="1:26" ht="18" x14ac:dyDescent="0.25">
      <c r="A2" s="12" t="s">
        <v>190</v>
      </c>
      <c r="B2" s="133"/>
      <c r="C2" s="133"/>
      <c r="F2" s="134"/>
      <c r="G2" s="137" t="s">
        <v>191</v>
      </c>
      <c r="H2" s="151" t="s">
        <v>192</v>
      </c>
      <c r="I2" s="13"/>
      <c r="K2" s="146"/>
      <c r="N2" s="14"/>
      <c r="O2" s="14"/>
      <c r="Q2" s="14"/>
      <c r="R2" s="14"/>
      <c r="S2" s="14"/>
      <c r="T2" s="15"/>
      <c r="U2" s="148"/>
      <c r="V2" s="149"/>
      <c r="W2" s="149"/>
      <c r="X2" s="150"/>
      <c r="Y2" s="149"/>
    </row>
    <row r="3" spans="1:26" ht="15.75" x14ac:dyDescent="0.25">
      <c r="A3" s="16"/>
      <c r="B3" s="138"/>
      <c r="C3" s="133"/>
      <c r="F3" s="134"/>
      <c r="G3" s="138" t="s">
        <v>1</v>
      </c>
      <c r="H3" s="136"/>
      <c r="I3" s="13"/>
      <c r="K3" s="146"/>
      <c r="N3" s="14"/>
      <c r="O3" s="14"/>
      <c r="Q3" s="14"/>
      <c r="R3" s="14"/>
      <c r="S3" s="14"/>
      <c r="T3" s="15"/>
      <c r="U3" s="148"/>
      <c r="V3" s="149"/>
      <c r="W3" s="149"/>
      <c r="X3" s="150"/>
      <c r="Y3" s="149"/>
    </row>
    <row r="4" spans="1:26" ht="17.45" customHeight="1" x14ac:dyDescent="0.25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3"/>
      <c r="M4" s="152"/>
      <c r="N4" s="153"/>
      <c r="O4" s="152"/>
      <c r="P4" s="152"/>
      <c r="Q4" s="152"/>
      <c r="R4" s="152"/>
      <c r="S4" s="152"/>
      <c r="T4" s="152"/>
      <c r="U4" s="152"/>
      <c r="V4" s="152"/>
      <c r="W4" s="154" t="s">
        <v>2</v>
      </c>
      <c r="Y4" s="154"/>
      <c r="Z4" s="148"/>
    </row>
    <row r="5" spans="1:26" ht="25.5" customHeight="1" x14ac:dyDescent="0.25">
      <c r="A5" s="294" t="s">
        <v>193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</row>
    <row r="6" spans="1:26" ht="25.5" customHeight="1" x14ac:dyDescent="0.25">
      <c r="A6" s="278" t="s">
        <v>3</v>
      </c>
      <c r="B6" s="278" t="s">
        <v>4</v>
      </c>
      <c r="C6" s="279" t="s">
        <v>194</v>
      </c>
      <c r="D6" s="279" t="s">
        <v>5</v>
      </c>
      <c r="E6" s="279" t="s">
        <v>7</v>
      </c>
      <c r="F6" s="279" t="s">
        <v>8</v>
      </c>
      <c r="G6" s="279" t="s">
        <v>9</v>
      </c>
      <c r="H6" s="282" t="s">
        <v>10</v>
      </c>
      <c r="I6" s="283" t="s">
        <v>11</v>
      </c>
      <c r="J6" s="282" t="s">
        <v>12</v>
      </c>
      <c r="K6" s="282" t="s">
        <v>13</v>
      </c>
      <c r="L6" s="282" t="s">
        <v>14</v>
      </c>
      <c r="M6" s="282" t="s">
        <v>15</v>
      </c>
      <c r="N6" s="282" t="s">
        <v>22</v>
      </c>
      <c r="O6" s="291" t="s">
        <v>74</v>
      </c>
      <c r="P6" s="292" t="s">
        <v>92</v>
      </c>
      <c r="Q6" s="292" t="s">
        <v>93</v>
      </c>
      <c r="R6" s="293" t="s">
        <v>21</v>
      </c>
      <c r="S6" s="293"/>
      <c r="T6" s="292" t="s">
        <v>25</v>
      </c>
      <c r="U6" s="293" t="s">
        <v>21</v>
      </c>
      <c r="V6" s="293"/>
      <c r="W6" s="291" t="s">
        <v>26</v>
      </c>
      <c r="X6" s="291" t="s">
        <v>195</v>
      </c>
      <c r="Y6" s="286" t="s">
        <v>16</v>
      </c>
    </row>
    <row r="7" spans="1:26" ht="81" customHeight="1" x14ac:dyDescent="0.25">
      <c r="A7" s="278"/>
      <c r="B7" s="278"/>
      <c r="C7" s="279"/>
      <c r="D7" s="279"/>
      <c r="E7" s="279"/>
      <c r="F7" s="279"/>
      <c r="G7" s="279"/>
      <c r="H7" s="282"/>
      <c r="I7" s="283"/>
      <c r="J7" s="282"/>
      <c r="K7" s="282"/>
      <c r="L7" s="282"/>
      <c r="M7" s="282"/>
      <c r="N7" s="282"/>
      <c r="O7" s="291"/>
      <c r="P7" s="292"/>
      <c r="Q7" s="292"/>
      <c r="R7" s="21" t="s">
        <v>141</v>
      </c>
      <c r="S7" s="21" t="s">
        <v>142</v>
      </c>
      <c r="T7" s="292"/>
      <c r="U7" s="21" t="s">
        <v>19</v>
      </c>
      <c r="V7" s="21" t="s">
        <v>20</v>
      </c>
      <c r="W7" s="291"/>
      <c r="X7" s="291"/>
      <c r="Y7" s="286"/>
    </row>
    <row r="8" spans="1:26" s="157" customFormat="1" ht="25.5" customHeight="1" x14ac:dyDescent="0.3">
      <c r="A8" s="155" t="s">
        <v>17</v>
      </c>
      <c r="B8" s="155"/>
      <c r="C8" s="155"/>
      <c r="D8" s="155"/>
      <c r="E8" s="155"/>
      <c r="F8" s="155"/>
      <c r="G8" s="155"/>
      <c r="H8" s="155"/>
      <c r="I8" s="155"/>
      <c r="J8" s="155"/>
      <c r="K8" s="24">
        <f>SUM(K9:K9)</f>
        <v>238607</v>
      </c>
      <c r="L8" s="24">
        <f>SUM(L9:L9)</f>
        <v>197192</v>
      </c>
      <c r="M8" s="24">
        <f>SUM(M9:M9)</f>
        <v>41415</v>
      </c>
      <c r="N8" s="24"/>
      <c r="O8" s="24">
        <f t="shared" ref="O8:W8" si="0">SUM(O9:O9)</f>
        <v>6000</v>
      </c>
      <c r="P8" s="25">
        <f t="shared" si="0"/>
        <v>95000</v>
      </c>
      <c r="Q8" s="25">
        <f t="shared" si="0"/>
        <v>80750</v>
      </c>
      <c r="R8" s="25">
        <f t="shared" si="0"/>
        <v>0</v>
      </c>
      <c r="S8" s="25">
        <f t="shared" si="0"/>
        <v>80750</v>
      </c>
      <c r="T8" s="25">
        <f t="shared" si="0"/>
        <v>14250</v>
      </c>
      <c r="U8" s="25">
        <f t="shared" si="0"/>
        <v>14250</v>
      </c>
      <c r="V8" s="25">
        <f t="shared" si="0"/>
        <v>0</v>
      </c>
      <c r="W8" s="24">
        <f t="shared" si="0"/>
        <v>137607</v>
      </c>
      <c r="X8" s="156"/>
      <c r="Y8" s="26"/>
    </row>
    <row r="9" spans="1:26" s="171" customFormat="1" ht="141.75" customHeight="1" x14ac:dyDescent="0.25">
      <c r="A9" s="158">
        <v>1</v>
      </c>
      <c r="B9" s="42" t="s">
        <v>196</v>
      </c>
      <c r="C9" s="158">
        <v>6111</v>
      </c>
      <c r="D9" s="158">
        <v>3635</v>
      </c>
      <c r="E9" s="158">
        <v>61</v>
      </c>
      <c r="F9" s="159">
        <v>60012101477</v>
      </c>
      <c r="G9" s="160" t="s">
        <v>197</v>
      </c>
      <c r="H9" s="161" t="s">
        <v>198</v>
      </c>
      <c r="I9" s="162"/>
      <c r="J9" s="162" t="s">
        <v>51</v>
      </c>
      <c r="K9" s="144">
        <v>238607</v>
      </c>
      <c r="L9" s="144">
        <v>197192</v>
      </c>
      <c r="M9" s="144">
        <f>+K9-L9</f>
        <v>41415</v>
      </c>
      <c r="N9" s="163" t="s">
        <v>199</v>
      </c>
      <c r="O9" s="164">
        <v>6000</v>
      </c>
      <c r="P9" s="165">
        <f>Q9+T9</f>
        <v>95000</v>
      </c>
      <c r="Q9" s="166">
        <f>SUM(R9:S9)</f>
        <v>80750</v>
      </c>
      <c r="R9" s="164">
        <v>0</v>
      </c>
      <c r="S9" s="164">
        <v>80750</v>
      </c>
      <c r="T9" s="167">
        <f>SUM(U9:V9)</f>
        <v>14250</v>
      </c>
      <c r="U9" s="168">
        <v>14250</v>
      </c>
      <c r="V9" s="168">
        <v>0</v>
      </c>
      <c r="W9" s="168">
        <f>K9-O9-P9</f>
        <v>137607</v>
      </c>
      <c r="X9" s="169">
        <v>1</v>
      </c>
      <c r="Y9" s="170" t="s">
        <v>200</v>
      </c>
    </row>
    <row r="10" spans="1:26" ht="35.450000000000003" customHeight="1" x14ac:dyDescent="0.25">
      <c r="A10" s="172" t="s">
        <v>201</v>
      </c>
      <c r="B10" s="172"/>
      <c r="C10" s="172"/>
      <c r="D10" s="172"/>
      <c r="E10" s="172"/>
      <c r="F10" s="172"/>
      <c r="G10" s="172"/>
      <c r="H10" s="172"/>
      <c r="I10" s="172"/>
      <c r="J10" s="172"/>
      <c r="K10" s="59">
        <f>K8</f>
        <v>238607</v>
      </c>
      <c r="L10" s="59">
        <f>L8</f>
        <v>197192</v>
      </c>
      <c r="M10" s="59">
        <f>M8</f>
        <v>41415</v>
      </c>
      <c r="N10" s="59"/>
      <c r="O10" s="59">
        <f t="shared" ref="O10:W10" si="1">O8</f>
        <v>6000</v>
      </c>
      <c r="P10" s="59">
        <f t="shared" si="1"/>
        <v>95000</v>
      </c>
      <c r="Q10" s="59">
        <f t="shared" si="1"/>
        <v>80750</v>
      </c>
      <c r="R10" s="59">
        <f t="shared" si="1"/>
        <v>0</v>
      </c>
      <c r="S10" s="59">
        <f t="shared" si="1"/>
        <v>80750</v>
      </c>
      <c r="T10" s="59">
        <f t="shared" si="1"/>
        <v>14250</v>
      </c>
      <c r="U10" s="59">
        <f t="shared" si="1"/>
        <v>14250</v>
      </c>
      <c r="V10" s="59">
        <f t="shared" si="1"/>
        <v>0</v>
      </c>
      <c r="W10" s="59">
        <f t="shared" si="1"/>
        <v>137607</v>
      </c>
      <c r="X10" s="61"/>
      <c r="Y10" s="61"/>
    </row>
    <row r="11" spans="1:26" s="147" customFormat="1" x14ac:dyDescent="0.25">
      <c r="A11" s="145"/>
      <c r="B11" s="145"/>
      <c r="C11" s="145"/>
      <c r="D11" s="145"/>
      <c r="E11" s="145"/>
      <c r="F11" s="145"/>
      <c r="G11" s="145"/>
      <c r="H11" s="145"/>
      <c r="I11" s="149"/>
      <c r="J11" s="173"/>
      <c r="K11" s="174"/>
      <c r="L11" s="174"/>
      <c r="M11" s="174"/>
      <c r="X11" s="146"/>
      <c r="Y11" s="175"/>
      <c r="Z11" s="149"/>
    </row>
    <row r="12" spans="1:26" s="147" customFormat="1" x14ac:dyDescent="0.25">
      <c r="A12" s="145"/>
      <c r="B12" s="145"/>
      <c r="C12" s="145"/>
      <c r="D12" s="145"/>
      <c r="E12" s="145"/>
      <c r="F12" s="145"/>
      <c r="G12" s="145"/>
      <c r="H12" s="145"/>
      <c r="I12" s="149"/>
      <c r="J12" s="173"/>
      <c r="K12" s="174"/>
      <c r="L12" s="174"/>
      <c r="M12" s="174"/>
      <c r="X12" s="146"/>
      <c r="Y12" s="175"/>
      <c r="Z12" s="149"/>
    </row>
    <row r="13" spans="1:26" s="147" customFormat="1" x14ac:dyDescent="0.25">
      <c r="A13" s="145"/>
      <c r="B13" s="145"/>
      <c r="C13" s="145"/>
      <c r="D13" s="145"/>
      <c r="E13" s="145"/>
      <c r="F13" s="145"/>
      <c r="G13" s="145"/>
      <c r="H13" s="145"/>
      <c r="I13" s="149"/>
      <c r="J13" s="173"/>
      <c r="K13" s="174"/>
      <c r="L13" s="174"/>
      <c r="M13" s="174"/>
      <c r="X13" s="146"/>
      <c r="Y13" s="175"/>
      <c r="Z13" s="149"/>
    </row>
    <row r="14" spans="1:26" s="147" customFormat="1" x14ac:dyDescent="0.25">
      <c r="A14" s="145"/>
      <c r="B14" s="145"/>
      <c r="C14" s="145"/>
      <c r="D14" s="145"/>
      <c r="E14" s="145"/>
      <c r="F14" s="145"/>
      <c r="G14" s="145"/>
      <c r="H14" s="145"/>
      <c r="I14" s="149"/>
      <c r="J14" s="173"/>
      <c r="K14" s="174"/>
      <c r="L14" s="174"/>
      <c r="M14" s="174"/>
      <c r="X14" s="146"/>
      <c r="Y14" s="175"/>
      <c r="Z14" s="149"/>
    </row>
    <row r="15" spans="1:26" s="147" customFormat="1" x14ac:dyDescent="0.25">
      <c r="A15" s="145"/>
      <c r="B15" s="145"/>
      <c r="C15" s="145"/>
      <c r="D15" s="145"/>
      <c r="E15" s="145"/>
      <c r="F15" s="145"/>
      <c r="G15" s="145"/>
      <c r="H15" s="145"/>
      <c r="I15" s="149"/>
      <c r="J15" s="173"/>
      <c r="K15" s="174"/>
      <c r="L15" s="174"/>
      <c r="M15" s="174"/>
      <c r="X15" s="146"/>
      <c r="Y15" s="175"/>
      <c r="Z15" s="149"/>
    </row>
    <row r="16" spans="1:26" s="147" customFormat="1" x14ac:dyDescent="0.25">
      <c r="A16" s="145"/>
      <c r="B16" s="145"/>
      <c r="C16" s="145"/>
      <c r="D16" s="145"/>
      <c r="E16" s="145"/>
      <c r="F16" s="145"/>
      <c r="G16" s="145"/>
      <c r="H16" s="145"/>
      <c r="I16" s="149"/>
      <c r="J16" s="173"/>
      <c r="K16" s="174"/>
      <c r="L16" s="174"/>
      <c r="M16" s="174"/>
      <c r="X16" s="146"/>
      <c r="Y16" s="175"/>
      <c r="Z16" s="149"/>
    </row>
    <row r="17" spans="1:26" s="147" customFormat="1" x14ac:dyDescent="0.25">
      <c r="A17" s="145"/>
      <c r="B17" s="145"/>
      <c r="C17" s="145"/>
      <c r="D17" s="145"/>
      <c r="E17" s="145"/>
      <c r="F17" s="145"/>
      <c r="G17" s="145"/>
      <c r="H17" s="145"/>
      <c r="I17" s="149"/>
      <c r="J17" s="173"/>
      <c r="K17" s="174"/>
      <c r="L17" s="174"/>
      <c r="M17" s="174"/>
      <c r="X17" s="146"/>
      <c r="Y17" s="175"/>
      <c r="Z17" s="149"/>
    </row>
    <row r="18" spans="1:26" s="147" customFormat="1" x14ac:dyDescent="0.25">
      <c r="A18" s="145"/>
      <c r="B18" s="145"/>
      <c r="C18" s="145"/>
      <c r="D18" s="145"/>
      <c r="E18" s="145"/>
      <c r="F18" s="145"/>
      <c r="G18" s="145"/>
      <c r="H18" s="145"/>
      <c r="I18" s="149"/>
      <c r="J18" s="173"/>
      <c r="K18" s="174"/>
      <c r="L18" s="174"/>
      <c r="M18" s="174"/>
      <c r="X18" s="146"/>
      <c r="Y18" s="175"/>
      <c r="Z18" s="149"/>
    </row>
    <row r="19" spans="1:26" s="147" customFormat="1" x14ac:dyDescent="0.25">
      <c r="A19" s="145"/>
      <c r="B19" s="145"/>
      <c r="C19" s="145"/>
      <c r="D19" s="145"/>
      <c r="E19" s="145"/>
      <c r="F19" s="145"/>
      <c r="G19" s="145"/>
      <c r="H19" s="145"/>
      <c r="I19" s="149"/>
      <c r="J19" s="173"/>
      <c r="K19" s="174"/>
      <c r="L19" s="174"/>
      <c r="M19" s="174"/>
      <c r="X19" s="146"/>
      <c r="Y19" s="175"/>
      <c r="Z19" s="149"/>
    </row>
    <row r="20" spans="1:26" s="147" customFormat="1" x14ac:dyDescent="0.25">
      <c r="A20" s="145"/>
      <c r="B20" s="145"/>
      <c r="C20" s="145"/>
      <c r="D20" s="145"/>
      <c r="E20" s="145"/>
      <c r="F20" s="145"/>
      <c r="G20" s="145"/>
      <c r="H20" s="145"/>
      <c r="I20" s="149"/>
      <c r="J20" s="173"/>
      <c r="K20" s="174"/>
      <c r="L20" s="174"/>
      <c r="M20" s="174"/>
      <c r="X20" s="146"/>
      <c r="Y20" s="175"/>
      <c r="Z20" s="149"/>
    </row>
    <row r="21" spans="1:26" s="147" customFormat="1" x14ac:dyDescent="0.25">
      <c r="A21" s="145"/>
      <c r="B21" s="145"/>
      <c r="C21" s="145"/>
      <c r="D21" s="145"/>
      <c r="E21" s="145"/>
      <c r="F21" s="145"/>
      <c r="G21" s="145"/>
      <c r="H21" s="145"/>
      <c r="I21" s="149"/>
      <c r="J21" s="173"/>
      <c r="K21" s="174"/>
      <c r="L21" s="174"/>
      <c r="M21" s="174"/>
      <c r="X21" s="146"/>
      <c r="Y21" s="175"/>
      <c r="Z21" s="149"/>
    </row>
    <row r="22" spans="1:26" s="147" customFormat="1" x14ac:dyDescent="0.25">
      <c r="A22" s="145"/>
      <c r="B22" s="145"/>
      <c r="C22" s="145"/>
      <c r="D22" s="145"/>
      <c r="E22" s="145"/>
      <c r="F22" s="145"/>
      <c r="G22" s="145"/>
      <c r="H22" s="145"/>
      <c r="I22" s="149"/>
      <c r="J22" s="173"/>
      <c r="K22" s="174"/>
      <c r="L22" s="174"/>
      <c r="M22" s="174"/>
      <c r="X22" s="146"/>
      <c r="Y22" s="175"/>
      <c r="Z22" s="149"/>
    </row>
    <row r="23" spans="1:26" s="147" customFormat="1" x14ac:dyDescent="0.25">
      <c r="A23" s="145"/>
      <c r="B23" s="145"/>
      <c r="C23" s="145"/>
      <c r="D23" s="145"/>
      <c r="E23" s="145"/>
      <c r="F23" s="145"/>
      <c r="G23" s="145"/>
      <c r="H23" s="145"/>
      <c r="I23" s="149"/>
      <c r="J23" s="145"/>
      <c r="K23" s="174"/>
      <c r="L23" s="174"/>
      <c r="M23" s="174"/>
      <c r="X23" s="146"/>
      <c r="Y23" s="175"/>
      <c r="Z23" s="149"/>
    </row>
    <row r="24" spans="1:26" s="147" customFormat="1" x14ac:dyDescent="0.25">
      <c r="A24" s="145"/>
      <c r="B24" s="145"/>
      <c r="C24" s="145"/>
      <c r="D24" s="145"/>
      <c r="E24" s="145"/>
      <c r="F24" s="145"/>
      <c r="G24" s="145"/>
      <c r="H24" s="145"/>
      <c r="I24" s="149"/>
      <c r="J24" s="145"/>
      <c r="K24" s="174"/>
      <c r="L24" s="174"/>
      <c r="M24" s="174"/>
      <c r="X24" s="146"/>
      <c r="Y24" s="175"/>
      <c r="Z24" s="149"/>
    </row>
    <row r="25" spans="1:26" s="147" customFormat="1" x14ac:dyDescent="0.25">
      <c r="A25" s="145"/>
      <c r="B25" s="145"/>
      <c r="C25" s="145"/>
      <c r="D25" s="145"/>
      <c r="E25" s="145"/>
      <c r="F25" s="145"/>
      <c r="G25" s="145"/>
      <c r="H25" s="145"/>
      <c r="I25" s="149"/>
      <c r="J25" s="145"/>
      <c r="K25" s="174"/>
      <c r="L25" s="174"/>
      <c r="M25" s="174"/>
      <c r="X25" s="146"/>
      <c r="Y25" s="175"/>
      <c r="Z25" s="149"/>
    </row>
    <row r="26" spans="1:26" s="147" customFormat="1" x14ac:dyDescent="0.25">
      <c r="A26" s="145"/>
      <c r="B26" s="145"/>
      <c r="C26" s="145"/>
      <c r="D26" s="145"/>
      <c r="E26" s="145"/>
      <c r="F26" s="145"/>
      <c r="G26" s="145"/>
      <c r="H26" s="145"/>
      <c r="I26" s="149"/>
      <c r="J26" s="145"/>
      <c r="K26" s="174"/>
      <c r="L26" s="174"/>
      <c r="M26" s="174"/>
      <c r="X26" s="146"/>
      <c r="Y26" s="175"/>
      <c r="Z26" s="149"/>
    </row>
    <row r="27" spans="1:26" s="147" customFormat="1" x14ac:dyDescent="0.25">
      <c r="A27" s="145"/>
      <c r="B27" s="145"/>
      <c r="C27" s="145"/>
      <c r="D27" s="145"/>
      <c r="E27" s="145"/>
      <c r="F27" s="145"/>
      <c r="G27" s="145"/>
      <c r="H27" s="145"/>
      <c r="I27" s="149"/>
      <c r="J27" s="145"/>
      <c r="K27" s="174"/>
      <c r="L27" s="174"/>
      <c r="M27" s="174"/>
      <c r="X27" s="146"/>
      <c r="Y27" s="175"/>
      <c r="Z27" s="149"/>
    </row>
    <row r="28" spans="1:26" s="147" customFormat="1" x14ac:dyDescent="0.25">
      <c r="A28" s="145"/>
      <c r="B28" s="145"/>
      <c r="C28" s="145"/>
      <c r="D28" s="145"/>
      <c r="E28" s="145"/>
      <c r="F28" s="145"/>
      <c r="G28" s="145"/>
      <c r="H28" s="145"/>
      <c r="I28" s="149"/>
      <c r="J28" s="145"/>
      <c r="K28" s="174"/>
      <c r="L28" s="174"/>
      <c r="M28" s="174"/>
      <c r="X28" s="146"/>
      <c r="Y28" s="175"/>
      <c r="Z28" s="149"/>
    </row>
    <row r="29" spans="1:26" s="147" customFormat="1" x14ac:dyDescent="0.25">
      <c r="A29" s="145"/>
      <c r="B29" s="145"/>
      <c r="C29" s="145"/>
      <c r="D29" s="145"/>
      <c r="E29" s="145"/>
      <c r="F29" s="145"/>
      <c r="G29" s="145"/>
      <c r="H29" s="145"/>
      <c r="I29" s="149"/>
      <c r="J29" s="145"/>
      <c r="K29" s="174"/>
      <c r="L29" s="174"/>
      <c r="M29" s="174"/>
      <c r="X29" s="146"/>
      <c r="Y29" s="175"/>
      <c r="Z29" s="149"/>
    </row>
    <row r="30" spans="1:26" s="147" customFormat="1" x14ac:dyDescent="0.25">
      <c r="A30" s="145"/>
      <c r="B30" s="145"/>
      <c r="C30" s="145"/>
      <c r="D30" s="145"/>
      <c r="E30" s="145"/>
      <c r="F30" s="145"/>
      <c r="G30" s="145"/>
      <c r="H30" s="145"/>
      <c r="I30" s="149"/>
      <c r="J30" s="145"/>
      <c r="K30" s="174"/>
      <c r="L30" s="174"/>
      <c r="M30" s="174"/>
      <c r="X30" s="146"/>
      <c r="Y30" s="175"/>
      <c r="Z30" s="149"/>
    </row>
    <row r="31" spans="1:26" s="147" customFormat="1" x14ac:dyDescent="0.25">
      <c r="A31" s="145"/>
      <c r="B31" s="145"/>
      <c r="C31" s="145"/>
      <c r="D31" s="145"/>
      <c r="E31" s="145"/>
      <c r="F31" s="145"/>
      <c r="G31" s="145"/>
      <c r="H31" s="145"/>
      <c r="I31" s="149"/>
      <c r="J31" s="145"/>
      <c r="K31" s="174"/>
      <c r="L31" s="174"/>
      <c r="M31" s="174"/>
      <c r="X31" s="146"/>
      <c r="Y31" s="175"/>
      <c r="Z31" s="149"/>
    </row>
    <row r="32" spans="1:26" s="147" customFormat="1" x14ac:dyDescent="0.25">
      <c r="A32" s="145"/>
      <c r="B32" s="145"/>
      <c r="C32" s="145"/>
      <c r="D32" s="145"/>
      <c r="E32" s="145"/>
      <c r="F32" s="145"/>
      <c r="G32" s="145"/>
      <c r="H32" s="145"/>
      <c r="I32" s="149"/>
      <c r="J32" s="145"/>
      <c r="K32" s="174"/>
      <c r="L32" s="174"/>
      <c r="M32" s="174"/>
      <c r="X32" s="146"/>
      <c r="Y32" s="175"/>
      <c r="Z32" s="149"/>
    </row>
    <row r="33" spans="1:26" s="147" customFormat="1" x14ac:dyDescent="0.25">
      <c r="A33" s="145"/>
      <c r="B33" s="145"/>
      <c r="C33" s="145"/>
      <c r="D33" s="145"/>
      <c r="E33" s="145"/>
      <c r="F33" s="145"/>
      <c r="G33" s="145"/>
      <c r="H33" s="145"/>
      <c r="I33" s="149"/>
      <c r="J33" s="145"/>
      <c r="K33" s="174"/>
      <c r="L33" s="174"/>
      <c r="M33" s="174"/>
      <c r="X33" s="146"/>
      <c r="Y33" s="175"/>
      <c r="Z33" s="149"/>
    </row>
    <row r="34" spans="1:26" s="147" customFormat="1" x14ac:dyDescent="0.25">
      <c r="A34" s="149"/>
      <c r="B34" s="149"/>
      <c r="C34" s="149"/>
      <c r="D34" s="149"/>
      <c r="E34" s="149"/>
      <c r="F34" s="149"/>
      <c r="G34" s="149"/>
      <c r="H34" s="149"/>
      <c r="I34" s="149"/>
      <c r="J34" s="145"/>
      <c r="K34" s="174"/>
      <c r="L34" s="174"/>
      <c r="M34" s="174"/>
      <c r="X34" s="146"/>
      <c r="Y34" s="175"/>
      <c r="Z34" s="149"/>
    </row>
    <row r="35" spans="1:26" s="147" customFormat="1" x14ac:dyDescent="0.25">
      <c r="A35" s="149"/>
      <c r="B35" s="149"/>
      <c r="C35" s="149"/>
      <c r="D35" s="149"/>
      <c r="E35" s="149"/>
      <c r="F35" s="149"/>
      <c r="G35" s="149"/>
      <c r="H35" s="149"/>
      <c r="I35" s="149"/>
      <c r="J35" s="145"/>
      <c r="K35" s="174"/>
      <c r="L35" s="174"/>
      <c r="M35" s="174"/>
      <c r="X35" s="146"/>
      <c r="Y35" s="175"/>
      <c r="Z35" s="149"/>
    </row>
    <row r="36" spans="1:26" s="147" customFormat="1" x14ac:dyDescent="0.25">
      <c r="A36" s="149"/>
      <c r="B36" s="149"/>
      <c r="C36" s="149"/>
      <c r="D36" s="149"/>
      <c r="E36" s="149"/>
      <c r="F36" s="149"/>
      <c r="G36" s="149"/>
      <c r="H36" s="149"/>
      <c r="I36" s="149"/>
      <c r="J36" s="145"/>
      <c r="K36" s="174"/>
      <c r="L36" s="174"/>
      <c r="M36" s="174"/>
      <c r="X36" s="146"/>
      <c r="Y36" s="175"/>
      <c r="Z36" s="149"/>
    </row>
    <row r="37" spans="1:26" s="147" customFormat="1" x14ac:dyDescent="0.25">
      <c r="A37" s="149"/>
      <c r="B37" s="149"/>
      <c r="C37" s="149"/>
      <c r="D37" s="149"/>
      <c r="E37" s="149"/>
      <c r="F37" s="149"/>
      <c r="G37" s="149"/>
      <c r="H37" s="149"/>
      <c r="I37" s="149"/>
      <c r="J37" s="145"/>
      <c r="K37" s="174"/>
      <c r="L37" s="174"/>
      <c r="M37" s="174"/>
      <c r="X37" s="146"/>
      <c r="Y37" s="175"/>
      <c r="Z37" s="149"/>
    </row>
    <row r="38" spans="1:26" s="147" customFormat="1" x14ac:dyDescent="0.25">
      <c r="A38" s="149"/>
      <c r="B38" s="149"/>
      <c r="C38" s="149"/>
      <c r="D38" s="149"/>
      <c r="E38" s="149"/>
      <c r="F38" s="149"/>
      <c r="G38" s="149"/>
      <c r="H38" s="149"/>
      <c r="I38" s="149"/>
      <c r="J38" s="145"/>
      <c r="K38" s="174"/>
      <c r="L38" s="174"/>
      <c r="M38" s="174"/>
      <c r="X38" s="146"/>
      <c r="Y38" s="175"/>
      <c r="Z38" s="149"/>
    </row>
    <row r="39" spans="1:26" s="147" customFormat="1" x14ac:dyDescent="0.25">
      <c r="A39" s="149"/>
      <c r="B39" s="149"/>
      <c r="C39" s="149"/>
      <c r="D39" s="149"/>
      <c r="E39" s="149"/>
      <c r="F39" s="149"/>
      <c r="G39" s="149"/>
      <c r="H39" s="149"/>
      <c r="I39" s="149"/>
      <c r="J39" s="145"/>
      <c r="K39" s="174"/>
      <c r="L39" s="174"/>
      <c r="M39" s="174"/>
      <c r="X39" s="146"/>
      <c r="Y39" s="175"/>
      <c r="Z39" s="149"/>
    </row>
    <row r="40" spans="1:26" s="147" customFormat="1" x14ac:dyDescent="0.25">
      <c r="A40" s="149"/>
      <c r="B40" s="149"/>
      <c r="C40" s="149"/>
      <c r="D40" s="149"/>
      <c r="E40" s="149"/>
      <c r="F40" s="149"/>
      <c r="G40" s="149"/>
      <c r="H40" s="149"/>
      <c r="I40" s="149"/>
      <c r="J40" s="145"/>
      <c r="K40" s="174"/>
      <c r="L40" s="174"/>
      <c r="M40" s="174"/>
      <c r="X40" s="146"/>
      <c r="Y40" s="175"/>
      <c r="Z40" s="149"/>
    </row>
    <row r="41" spans="1:26" s="147" customFormat="1" x14ac:dyDescent="0.25">
      <c r="A41" s="149"/>
      <c r="B41" s="149"/>
      <c r="C41" s="149"/>
      <c r="D41" s="149"/>
      <c r="E41" s="149"/>
      <c r="F41" s="149"/>
      <c r="G41" s="149"/>
      <c r="H41" s="149"/>
      <c r="I41" s="149"/>
      <c r="J41" s="145"/>
      <c r="K41" s="174"/>
      <c r="L41" s="174"/>
      <c r="M41" s="174"/>
      <c r="X41" s="146"/>
      <c r="Y41" s="175"/>
      <c r="Z41" s="149"/>
    </row>
    <row r="42" spans="1:26" s="147" customFormat="1" x14ac:dyDescent="0.25">
      <c r="A42" s="149"/>
      <c r="B42" s="149"/>
      <c r="C42" s="149"/>
      <c r="D42" s="149"/>
      <c r="E42" s="149"/>
      <c r="F42" s="149"/>
      <c r="G42" s="149"/>
      <c r="H42" s="149"/>
      <c r="I42" s="149"/>
      <c r="J42" s="145"/>
      <c r="K42" s="174"/>
      <c r="L42" s="174"/>
      <c r="M42" s="174"/>
      <c r="X42" s="146"/>
      <c r="Y42" s="175"/>
      <c r="Z42" s="149"/>
    </row>
    <row r="43" spans="1:26" s="147" customFormat="1" x14ac:dyDescent="0.25">
      <c r="A43" s="149"/>
      <c r="B43" s="149"/>
      <c r="C43" s="149"/>
      <c r="D43" s="149"/>
      <c r="E43" s="149"/>
      <c r="F43" s="149"/>
      <c r="G43" s="149"/>
      <c r="H43" s="149"/>
      <c r="I43" s="149"/>
      <c r="J43" s="145"/>
      <c r="K43" s="174"/>
      <c r="L43" s="174"/>
      <c r="M43" s="174"/>
      <c r="X43" s="146"/>
      <c r="Y43" s="175"/>
      <c r="Z43" s="149"/>
    </row>
    <row r="44" spans="1:26" s="147" customFormat="1" x14ac:dyDescent="0.25">
      <c r="A44" s="149"/>
      <c r="B44" s="149"/>
      <c r="C44" s="149"/>
      <c r="D44" s="149"/>
      <c r="E44" s="149"/>
      <c r="F44" s="149"/>
      <c r="G44" s="149"/>
      <c r="H44" s="149"/>
      <c r="I44" s="149"/>
      <c r="J44" s="145"/>
      <c r="K44" s="174"/>
      <c r="L44" s="174"/>
      <c r="M44" s="174"/>
      <c r="X44" s="146"/>
      <c r="Y44" s="175"/>
      <c r="Z44" s="149"/>
    </row>
    <row r="45" spans="1:26" s="147" customFormat="1" x14ac:dyDescent="0.25">
      <c r="A45" s="149"/>
      <c r="B45" s="149"/>
      <c r="C45" s="149"/>
      <c r="D45" s="149"/>
      <c r="E45" s="149"/>
      <c r="F45" s="149"/>
      <c r="G45" s="149"/>
      <c r="H45" s="149"/>
      <c r="I45" s="149"/>
      <c r="J45" s="145"/>
      <c r="K45" s="174"/>
      <c r="L45" s="174"/>
      <c r="M45" s="174"/>
      <c r="X45" s="146"/>
      <c r="Y45" s="175"/>
      <c r="Z45" s="149"/>
    </row>
    <row r="46" spans="1:26" s="147" customFormat="1" x14ac:dyDescent="0.25">
      <c r="A46" s="149"/>
      <c r="B46" s="149"/>
      <c r="C46" s="149"/>
      <c r="D46" s="149"/>
      <c r="E46" s="149"/>
      <c r="F46" s="149"/>
      <c r="G46" s="149"/>
      <c r="H46" s="149"/>
      <c r="I46" s="149"/>
      <c r="J46" s="145"/>
      <c r="K46" s="174"/>
      <c r="L46" s="174"/>
      <c r="M46" s="174"/>
      <c r="X46" s="146"/>
      <c r="Y46" s="175"/>
      <c r="Z46" s="149"/>
    </row>
    <row r="47" spans="1:26" s="147" customFormat="1" x14ac:dyDescent="0.25">
      <c r="A47" s="149"/>
      <c r="B47" s="149"/>
      <c r="C47" s="149"/>
      <c r="D47" s="149"/>
      <c r="E47" s="149"/>
      <c r="F47" s="149"/>
      <c r="G47" s="149"/>
      <c r="H47" s="149"/>
      <c r="I47" s="149"/>
      <c r="J47" s="145"/>
      <c r="K47" s="174"/>
      <c r="L47" s="174"/>
      <c r="M47" s="174"/>
      <c r="X47" s="146"/>
      <c r="Y47" s="175"/>
      <c r="Z47" s="149"/>
    </row>
    <row r="48" spans="1:26" s="147" customFormat="1" x14ac:dyDescent="0.25">
      <c r="A48" s="149"/>
      <c r="B48" s="149"/>
      <c r="C48" s="149"/>
      <c r="D48" s="149"/>
      <c r="E48" s="149"/>
      <c r="F48" s="149"/>
      <c r="G48" s="149"/>
      <c r="H48" s="149"/>
      <c r="I48" s="149"/>
      <c r="J48" s="145"/>
      <c r="K48" s="174"/>
      <c r="L48" s="174"/>
      <c r="M48" s="174"/>
      <c r="X48" s="146"/>
      <c r="Y48" s="175"/>
      <c r="Z48" s="149"/>
    </row>
    <row r="49" spans="1:26" s="147" customFormat="1" x14ac:dyDescent="0.25">
      <c r="A49" s="149"/>
      <c r="B49" s="149"/>
      <c r="C49" s="149"/>
      <c r="D49" s="149"/>
      <c r="E49" s="149"/>
      <c r="F49" s="149"/>
      <c r="G49" s="149"/>
      <c r="H49" s="149"/>
      <c r="I49" s="149"/>
      <c r="J49" s="145"/>
      <c r="K49" s="174"/>
      <c r="L49" s="174"/>
      <c r="M49" s="174"/>
      <c r="X49" s="146"/>
      <c r="Y49" s="175"/>
      <c r="Z49" s="149"/>
    </row>
    <row r="50" spans="1:26" s="147" customFormat="1" x14ac:dyDescent="0.25">
      <c r="A50" s="149"/>
      <c r="B50" s="149"/>
      <c r="C50" s="149"/>
      <c r="D50" s="149"/>
      <c r="E50" s="149"/>
      <c r="F50" s="149"/>
      <c r="G50" s="149"/>
      <c r="H50" s="149"/>
      <c r="I50" s="149"/>
      <c r="J50" s="145"/>
      <c r="K50" s="174"/>
      <c r="L50" s="174"/>
      <c r="M50" s="174"/>
      <c r="X50" s="146"/>
      <c r="Y50" s="175"/>
      <c r="Z50" s="149"/>
    </row>
    <row r="51" spans="1:26" s="147" customFormat="1" x14ac:dyDescent="0.25">
      <c r="A51" s="149"/>
      <c r="B51" s="149"/>
      <c r="C51" s="149"/>
      <c r="D51" s="149"/>
      <c r="E51" s="149"/>
      <c r="F51" s="149"/>
      <c r="G51" s="149"/>
      <c r="H51" s="149"/>
      <c r="I51" s="149"/>
      <c r="J51" s="145"/>
      <c r="K51" s="174"/>
      <c r="L51" s="174"/>
      <c r="M51" s="174"/>
      <c r="X51" s="146"/>
      <c r="Y51" s="175"/>
      <c r="Z51" s="149"/>
    </row>
    <row r="52" spans="1:26" s="147" customFormat="1" x14ac:dyDescent="0.25">
      <c r="A52" s="149"/>
      <c r="B52" s="149"/>
      <c r="C52" s="149"/>
      <c r="D52" s="149"/>
      <c r="E52" s="149"/>
      <c r="F52" s="149"/>
      <c r="G52" s="149"/>
      <c r="H52" s="149"/>
      <c r="I52" s="149"/>
      <c r="J52" s="145"/>
      <c r="K52" s="174"/>
      <c r="L52" s="174"/>
      <c r="M52" s="174"/>
      <c r="X52" s="146"/>
      <c r="Y52" s="175"/>
      <c r="Z52" s="149"/>
    </row>
    <row r="53" spans="1:26" s="147" customFormat="1" x14ac:dyDescent="0.25">
      <c r="A53" s="149"/>
      <c r="B53" s="149"/>
      <c r="C53" s="149"/>
      <c r="D53" s="149"/>
      <c r="E53" s="149"/>
      <c r="F53" s="149"/>
      <c r="G53" s="149"/>
      <c r="H53" s="149"/>
      <c r="I53" s="149"/>
      <c r="J53" s="145"/>
      <c r="K53" s="174"/>
      <c r="L53" s="174"/>
      <c r="M53" s="174"/>
      <c r="X53" s="146"/>
      <c r="Y53" s="175"/>
      <c r="Z53" s="149"/>
    </row>
    <row r="54" spans="1:26" s="147" customFormat="1" x14ac:dyDescent="0.25">
      <c r="A54" s="149"/>
      <c r="B54" s="149"/>
      <c r="C54" s="149"/>
      <c r="D54" s="149"/>
      <c r="E54" s="149"/>
      <c r="F54" s="149"/>
      <c r="G54" s="149"/>
      <c r="H54" s="149"/>
      <c r="I54" s="149"/>
      <c r="J54" s="145"/>
      <c r="K54" s="174"/>
      <c r="L54" s="174"/>
      <c r="M54" s="174"/>
      <c r="X54" s="146"/>
      <c r="Y54" s="175"/>
      <c r="Z54" s="149"/>
    </row>
    <row r="55" spans="1:26" s="147" customFormat="1" x14ac:dyDescent="0.25">
      <c r="A55" s="149"/>
      <c r="B55" s="149"/>
      <c r="C55" s="149"/>
      <c r="D55" s="149"/>
      <c r="E55" s="149"/>
      <c r="F55" s="149"/>
      <c r="G55" s="149"/>
      <c r="H55" s="149"/>
      <c r="I55" s="149"/>
      <c r="J55" s="145"/>
      <c r="K55" s="174"/>
      <c r="L55" s="174"/>
      <c r="M55" s="174"/>
      <c r="X55" s="146"/>
      <c r="Y55" s="175"/>
      <c r="Z55" s="149"/>
    </row>
    <row r="56" spans="1:26" s="147" customFormat="1" x14ac:dyDescent="0.25">
      <c r="A56" s="149"/>
      <c r="B56" s="149"/>
      <c r="C56" s="149"/>
      <c r="D56" s="149"/>
      <c r="E56" s="149"/>
      <c r="F56" s="149"/>
      <c r="G56" s="149"/>
      <c r="H56" s="149"/>
      <c r="I56" s="149"/>
      <c r="J56" s="145"/>
      <c r="K56" s="174"/>
      <c r="L56" s="174"/>
      <c r="M56" s="174"/>
      <c r="X56" s="146"/>
      <c r="Y56" s="175"/>
      <c r="Z56" s="149"/>
    </row>
    <row r="57" spans="1:26" s="147" customFormat="1" x14ac:dyDescent="0.25">
      <c r="A57" s="149"/>
      <c r="B57" s="149"/>
      <c r="C57" s="149"/>
      <c r="D57" s="149"/>
      <c r="E57" s="149"/>
      <c r="F57" s="149"/>
      <c r="G57" s="149"/>
      <c r="H57" s="149"/>
      <c r="I57" s="149"/>
      <c r="J57" s="145"/>
      <c r="K57" s="174"/>
      <c r="L57" s="174"/>
      <c r="M57" s="174"/>
      <c r="X57" s="146"/>
      <c r="Y57" s="175"/>
      <c r="Z57" s="149"/>
    </row>
    <row r="58" spans="1:26" s="147" customFormat="1" x14ac:dyDescent="0.25">
      <c r="A58" s="149"/>
      <c r="B58" s="149"/>
      <c r="C58" s="149"/>
      <c r="D58" s="149"/>
      <c r="E58" s="149"/>
      <c r="F58" s="149"/>
      <c r="G58" s="149"/>
      <c r="H58" s="149"/>
      <c r="I58" s="149"/>
      <c r="J58" s="145"/>
      <c r="K58" s="174"/>
      <c r="L58" s="174"/>
      <c r="M58" s="174"/>
      <c r="X58" s="146"/>
      <c r="Y58" s="175"/>
      <c r="Z58" s="149"/>
    </row>
    <row r="59" spans="1:26" s="147" customFormat="1" x14ac:dyDescent="0.25">
      <c r="A59" s="149"/>
      <c r="B59" s="149"/>
      <c r="C59" s="149"/>
      <c r="D59" s="149"/>
      <c r="E59" s="149"/>
      <c r="F59" s="149"/>
      <c r="G59" s="149"/>
      <c r="H59" s="149"/>
      <c r="I59" s="149"/>
      <c r="J59" s="145"/>
      <c r="K59" s="174"/>
      <c r="L59" s="174"/>
      <c r="M59" s="174"/>
      <c r="X59" s="146"/>
      <c r="Y59" s="175"/>
      <c r="Z59" s="149"/>
    </row>
    <row r="60" spans="1:26" s="147" customFormat="1" x14ac:dyDescent="0.25">
      <c r="A60" s="149"/>
      <c r="B60" s="149"/>
      <c r="C60" s="149"/>
      <c r="D60" s="149"/>
      <c r="E60" s="149"/>
      <c r="F60" s="149"/>
      <c r="G60" s="149"/>
      <c r="H60" s="149"/>
      <c r="I60" s="149"/>
      <c r="J60" s="145"/>
      <c r="K60" s="174"/>
      <c r="L60" s="174"/>
      <c r="M60" s="174"/>
      <c r="X60" s="146"/>
      <c r="Y60" s="175"/>
      <c r="Z60" s="149"/>
    </row>
    <row r="61" spans="1:26" s="147" customFormat="1" x14ac:dyDescent="0.25">
      <c r="A61" s="149"/>
      <c r="B61" s="149"/>
      <c r="C61" s="149"/>
      <c r="D61" s="149"/>
      <c r="E61" s="149"/>
      <c r="F61" s="149"/>
      <c r="G61" s="149"/>
      <c r="H61" s="149"/>
      <c r="I61" s="149"/>
      <c r="J61" s="145"/>
      <c r="K61" s="174"/>
      <c r="L61" s="174"/>
      <c r="M61" s="174"/>
      <c r="X61" s="146"/>
      <c r="Y61" s="175"/>
      <c r="Z61" s="149"/>
    </row>
    <row r="62" spans="1:26" s="147" customFormat="1" x14ac:dyDescent="0.25">
      <c r="A62" s="149"/>
      <c r="B62" s="149"/>
      <c r="C62" s="149"/>
      <c r="D62" s="149"/>
      <c r="E62" s="149"/>
      <c r="F62" s="149"/>
      <c r="G62" s="149"/>
      <c r="H62" s="149"/>
      <c r="I62" s="149"/>
      <c r="J62" s="145"/>
      <c r="K62" s="174"/>
      <c r="L62" s="174"/>
      <c r="M62" s="174"/>
      <c r="X62" s="146"/>
      <c r="Y62" s="175"/>
      <c r="Z62" s="149"/>
    </row>
    <row r="63" spans="1:26" s="147" customFormat="1" x14ac:dyDescent="0.25">
      <c r="A63" s="149"/>
      <c r="B63" s="149"/>
      <c r="C63" s="149"/>
      <c r="D63" s="149"/>
      <c r="E63" s="149"/>
      <c r="F63" s="149"/>
      <c r="G63" s="149"/>
      <c r="H63" s="149"/>
      <c r="I63" s="149"/>
      <c r="J63" s="145"/>
      <c r="K63" s="174"/>
      <c r="L63" s="174"/>
      <c r="M63" s="174"/>
      <c r="X63" s="146"/>
      <c r="Y63" s="175"/>
      <c r="Z63" s="149"/>
    </row>
    <row r="64" spans="1:26" s="147" customFormat="1" x14ac:dyDescent="0.25">
      <c r="A64" s="149"/>
      <c r="B64" s="149"/>
      <c r="C64" s="149"/>
      <c r="D64" s="149"/>
      <c r="E64" s="149"/>
      <c r="F64" s="149"/>
      <c r="G64" s="149"/>
      <c r="H64" s="149"/>
      <c r="I64" s="149"/>
      <c r="J64" s="145"/>
      <c r="K64" s="174"/>
      <c r="L64" s="174"/>
      <c r="M64" s="174"/>
      <c r="X64" s="146"/>
      <c r="Y64" s="175"/>
      <c r="Z64" s="149"/>
    </row>
    <row r="65" spans="1:26" s="147" customFormat="1" x14ac:dyDescent="0.25">
      <c r="A65" s="149"/>
      <c r="B65" s="149"/>
      <c r="C65" s="149"/>
      <c r="D65" s="149"/>
      <c r="E65" s="149"/>
      <c r="F65" s="149"/>
      <c r="G65" s="149"/>
      <c r="H65" s="149"/>
      <c r="I65" s="149"/>
      <c r="J65" s="145"/>
      <c r="K65" s="174"/>
      <c r="L65" s="174"/>
      <c r="M65" s="174"/>
      <c r="X65" s="146"/>
      <c r="Y65" s="175"/>
      <c r="Z65" s="149"/>
    </row>
    <row r="66" spans="1:26" s="147" customFormat="1" x14ac:dyDescent="0.25">
      <c r="A66" s="149"/>
      <c r="B66" s="149"/>
      <c r="C66" s="149"/>
      <c r="D66" s="149"/>
      <c r="E66" s="149"/>
      <c r="F66" s="149"/>
      <c r="G66" s="149"/>
      <c r="H66" s="149"/>
      <c r="I66" s="149"/>
      <c r="J66" s="145"/>
      <c r="K66" s="174"/>
      <c r="L66" s="174"/>
      <c r="M66" s="174"/>
      <c r="X66" s="146"/>
      <c r="Y66" s="175"/>
      <c r="Z66" s="149"/>
    </row>
    <row r="67" spans="1:26" s="147" customFormat="1" x14ac:dyDescent="0.25">
      <c r="A67" s="149"/>
      <c r="B67" s="149"/>
      <c r="C67" s="149"/>
      <c r="D67" s="149"/>
      <c r="E67" s="149"/>
      <c r="F67" s="149"/>
      <c r="G67" s="149"/>
      <c r="H67" s="149"/>
      <c r="I67" s="149"/>
      <c r="J67" s="145"/>
      <c r="K67" s="174"/>
      <c r="L67" s="174"/>
      <c r="M67" s="174"/>
      <c r="X67" s="146"/>
      <c r="Y67" s="175"/>
      <c r="Z67" s="149"/>
    </row>
    <row r="68" spans="1:26" s="147" customFormat="1" x14ac:dyDescent="0.25">
      <c r="A68" s="149"/>
      <c r="B68" s="149"/>
      <c r="C68" s="149"/>
      <c r="D68" s="149"/>
      <c r="E68" s="149"/>
      <c r="F68" s="149"/>
      <c r="G68" s="149"/>
      <c r="H68" s="149"/>
      <c r="I68" s="149"/>
      <c r="J68" s="145"/>
      <c r="K68" s="174"/>
      <c r="L68" s="174"/>
      <c r="M68" s="174"/>
      <c r="X68" s="146"/>
      <c r="Y68" s="175"/>
      <c r="Z68" s="149"/>
    </row>
    <row r="69" spans="1:26" s="147" customFormat="1" x14ac:dyDescent="0.25">
      <c r="A69" s="149"/>
      <c r="B69" s="149"/>
      <c r="C69" s="149"/>
      <c r="D69" s="149"/>
      <c r="E69" s="149"/>
      <c r="F69" s="149"/>
      <c r="G69" s="149"/>
      <c r="H69" s="149"/>
      <c r="I69" s="149"/>
      <c r="J69" s="145"/>
      <c r="K69" s="174"/>
      <c r="L69" s="174"/>
      <c r="M69" s="174"/>
      <c r="X69" s="146"/>
      <c r="Y69" s="175"/>
      <c r="Z69" s="149"/>
    </row>
    <row r="70" spans="1:26" s="147" customFormat="1" x14ac:dyDescent="0.25">
      <c r="A70" s="149"/>
      <c r="B70" s="149"/>
      <c r="C70" s="149"/>
      <c r="D70" s="149"/>
      <c r="E70" s="149"/>
      <c r="F70" s="149"/>
      <c r="G70" s="149"/>
      <c r="H70" s="149"/>
      <c r="I70" s="149"/>
      <c r="J70" s="145"/>
      <c r="K70" s="174"/>
      <c r="L70" s="174"/>
      <c r="M70" s="174"/>
      <c r="X70" s="146"/>
      <c r="Y70" s="175"/>
      <c r="Z70" s="149"/>
    </row>
    <row r="71" spans="1:26" s="147" customFormat="1" x14ac:dyDescent="0.25">
      <c r="A71" s="149"/>
      <c r="B71" s="149"/>
      <c r="C71" s="149"/>
      <c r="D71" s="149"/>
      <c r="E71" s="149"/>
      <c r="F71" s="149"/>
      <c r="G71" s="149"/>
      <c r="H71" s="149"/>
      <c r="I71" s="149"/>
      <c r="J71" s="145"/>
      <c r="K71" s="174"/>
      <c r="L71" s="174"/>
      <c r="M71" s="174"/>
      <c r="X71" s="146"/>
      <c r="Y71" s="175"/>
      <c r="Z71" s="149"/>
    </row>
    <row r="72" spans="1:26" s="147" customFormat="1" x14ac:dyDescent="0.25">
      <c r="A72" s="149"/>
      <c r="B72" s="149"/>
      <c r="C72" s="149"/>
      <c r="D72" s="149"/>
      <c r="E72" s="149"/>
      <c r="F72" s="149"/>
      <c r="G72" s="149"/>
      <c r="H72" s="149"/>
      <c r="I72" s="149"/>
      <c r="J72" s="145"/>
      <c r="K72" s="174"/>
      <c r="L72" s="174"/>
      <c r="M72" s="174"/>
      <c r="X72" s="146"/>
      <c r="Y72" s="175"/>
      <c r="Z72" s="149"/>
    </row>
    <row r="73" spans="1:26" s="147" customFormat="1" x14ac:dyDescent="0.25">
      <c r="A73" s="149"/>
      <c r="B73" s="149"/>
      <c r="C73" s="149"/>
      <c r="D73" s="149"/>
      <c r="E73" s="149"/>
      <c r="F73" s="149"/>
      <c r="G73" s="149"/>
      <c r="H73" s="149"/>
      <c r="I73" s="149"/>
      <c r="J73" s="145"/>
      <c r="K73" s="174"/>
      <c r="L73" s="174"/>
      <c r="M73" s="174"/>
      <c r="X73" s="146"/>
      <c r="Y73" s="175"/>
      <c r="Z73" s="149"/>
    </row>
    <row r="74" spans="1:26" s="147" customFormat="1" x14ac:dyDescent="0.25">
      <c r="A74" s="149"/>
      <c r="B74" s="149"/>
      <c r="C74" s="149"/>
      <c r="D74" s="149"/>
      <c r="E74" s="149"/>
      <c r="F74" s="149"/>
      <c r="G74" s="149"/>
      <c r="H74" s="149"/>
      <c r="I74" s="149"/>
      <c r="J74" s="145"/>
      <c r="K74" s="174"/>
      <c r="L74" s="174"/>
      <c r="M74" s="174"/>
      <c r="X74" s="146"/>
      <c r="Y74" s="175"/>
      <c r="Z74" s="149"/>
    </row>
    <row r="75" spans="1:26" s="147" customFormat="1" x14ac:dyDescent="0.25">
      <c r="A75" s="149"/>
      <c r="B75" s="149"/>
      <c r="C75" s="149"/>
      <c r="D75" s="149"/>
      <c r="E75" s="149"/>
      <c r="F75" s="149"/>
      <c r="G75" s="149"/>
      <c r="H75" s="149"/>
      <c r="I75" s="149"/>
      <c r="J75" s="145"/>
      <c r="K75" s="174"/>
      <c r="L75" s="174"/>
      <c r="M75" s="174"/>
      <c r="X75" s="146"/>
      <c r="Y75" s="175"/>
      <c r="Z75" s="149"/>
    </row>
    <row r="76" spans="1:26" s="147" customFormat="1" x14ac:dyDescent="0.25">
      <c r="A76" s="149"/>
      <c r="B76" s="149"/>
      <c r="C76" s="149"/>
      <c r="D76" s="149"/>
      <c r="E76" s="149"/>
      <c r="F76" s="149"/>
      <c r="G76" s="149"/>
      <c r="H76" s="149"/>
      <c r="I76" s="149"/>
      <c r="J76" s="145"/>
      <c r="K76" s="174"/>
      <c r="L76" s="174"/>
      <c r="M76" s="174"/>
      <c r="X76" s="146"/>
      <c r="Y76" s="175"/>
      <c r="Z76" s="149"/>
    </row>
    <row r="77" spans="1:26" s="147" customFormat="1" x14ac:dyDescent="0.25">
      <c r="A77" s="149"/>
      <c r="B77" s="149"/>
      <c r="C77" s="149"/>
      <c r="D77" s="149"/>
      <c r="E77" s="149"/>
      <c r="F77" s="149"/>
      <c r="G77" s="149"/>
      <c r="H77" s="149"/>
      <c r="I77" s="149"/>
      <c r="J77" s="145"/>
      <c r="K77" s="174"/>
      <c r="L77" s="174"/>
      <c r="M77" s="174"/>
      <c r="X77" s="146"/>
      <c r="Y77" s="175"/>
      <c r="Z77" s="149"/>
    </row>
    <row r="78" spans="1:26" s="147" customFormat="1" x14ac:dyDescent="0.25">
      <c r="A78" s="149"/>
      <c r="B78" s="149"/>
      <c r="C78" s="149"/>
      <c r="D78" s="149"/>
      <c r="E78" s="149"/>
      <c r="F78" s="149"/>
      <c r="G78" s="149"/>
      <c r="H78" s="149"/>
      <c r="I78" s="149"/>
      <c r="J78" s="145"/>
      <c r="K78" s="174"/>
      <c r="L78" s="174"/>
      <c r="M78" s="174"/>
      <c r="X78" s="146"/>
      <c r="Y78" s="175"/>
      <c r="Z78" s="149"/>
    </row>
    <row r="79" spans="1:26" s="147" customFormat="1" x14ac:dyDescent="0.25">
      <c r="A79" s="149"/>
      <c r="B79" s="149"/>
      <c r="C79" s="149"/>
      <c r="D79" s="149"/>
      <c r="E79" s="149"/>
      <c r="F79" s="149"/>
      <c r="G79" s="149"/>
      <c r="H79" s="149"/>
      <c r="I79" s="149"/>
      <c r="J79" s="145"/>
      <c r="K79" s="174"/>
      <c r="L79" s="174"/>
      <c r="M79" s="174"/>
      <c r="X79" s="146"/>
      <c r="Y79" s="175"/>
      <c r="Z79" s="149"/>
    </row>
    <row r="80" spans="1:26" s="147" customFormat="1" x14ac:dyDescent="0.25">
      <c r="A80" s="149"/>
      <c r="B80" s="149"/>
      <c r="C80" s="149"/>
      <c r="D80" s="149"/>
      <c r="E80" s="149"/>
      <c r="F80" s="149"/>
      <c r="G80" s="149"/>
      <c r="H80" s="149"/>
      <c r="I80" s="149"/>
      <c r="J80" s="145"/>
      <c r="K80" s="174"/>
      <c r="L80" s="174"/>
      <c r="M80" s="174"/>
      <c r="X80" s="146"/>
      <c r="Y80" s="175"/>
      <c r="Z80" s="149"/>
    </row>
    <row r="81" spans="1:26" s="147" customFormat="1" x14ac:dyDescent="0.25">
      <c r="A81" s="149"/>
      <c r="B81" s="149"/>
      <c r="C81" s="149"/>
      <c r="D81" s="149"/>
      <c r="E81" s="149"/>
      <c r="F81" s="149"/>
      <c r="G81" s="149"/>
      <c r="H81" s="149"/>
      <c r="I81" s="149"/>
      <c r="J81" s="145"/>
      <c r="K81" s="174"/>
      <c r="L81" s="174"/>
      <c r="M81" s="174"/>
      <c r="X81" s="146"/>
      <c r="Y81" s="175"/>
      <c r="Z81" s="149"/>
    </row>
    <row r="82" spans="1:26" s="147" customFormat="1" x14ac:dyDescent="0.25">
      <c r="A82" s="149"/>
      <c r="B82" s="149"/>
      <c r="C82" s="149"/>
      <c r="D82" s="149"/>
      <c r="E82" s="149"/>
      <c r="F82" s="149"/>
      <c r="G82" s="149"/>
      <c r="H82" s="149"/>
      <c r="I82" s="149"/>
      <c r="J82" s="145"/>
      <c r="K82" s="174"/>
      <c r="L82" s="174"/>
      <c r="M82" s="174"/>
      <c r="X82" s="146"/>
      <c r="Y82" s="175"/>
      <c r="Z82" s="149"/>
    </row>
    <row r="83" spans="1:26" s="147" customFormat="1" x14ac:dyDescent="0.25">
      <c r="A83" s="149"/>
      <c r="B83" s="149"/>
      <c r="C83" s="149"/>
      <c r="D83" s="149"/>
      <c r="E83" s="149"/>
      <c r="F83" s="149"/>
      <c r="G83" s="149"/>
      <c r="H83" s="149"/>
      <c r="I83" s="149"/>
      <c r="J83" s="145"/>
      <c r="K83" s="174"/>
      <c r="L83" s="174"/>
      <c r="M83" s="174"/>
      <c r="X83" s="146"/>
      <c r="Y83" s="175"/>
      <c r="Z83" s="149"/>
    </row>
    <row r="84" spans="1:26" s="147" customFormat="1" x14ac:dyDescent="0.25">
      <c r="A84" s="149"/>
      <c r="B84" s="149"/>
      <c r="C84" s="149"/>
      <c r="D84" s="149"/>
      <c r="E84" s="149"/>
      <c r="F84" s="149"/>
      <c r="G84" s="149"/>
      <c r="H84" s="149"/>
      <c r="I84" s="149"/>
      <c r="J84" s="145"/>
      <c r="K84" s="174"/>
      <c r="L84" s="174"/>
      <c r="M84" s="174"/>
      <c r="X84" s="146"/>
      <c r="Y84" s="175"/>
      <c r="Z84" s="149"/>
    </row>
    <row r="85" spans="1:26" s="147" customFormat="1" x14ac:dyDescent="0.25">
      <c r="A85" s="149"/>
      <c r="B85" s="149"/>
      <c r="C85" s="149"/>
      <c r="D85" s="149"/>
      <c r="E85" s="149"/>
      <c r="F85" s="149"/>
      <c r="G85" s="149"/>
      <c r="H85" s="149"/>
      <c r="I85" s="149"/>
      <c r="J85" s="145"/>
      <c r="K85" s="174"/>
      <c r="L85" s="174"/>
      <c r="M85" s="174"/>
      <c r="X85" s="146"/>
      <c r="Y85" s="175"/>
      <c r="Z85" s="149"/>
    </row>
  </sheetData>
  <mergeCells count="24">
    <mergeCell ref="N6:N7"/>
    <mergeCell ref="A5:Y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W6:W7"/>
    <mergeCell ref="X6:X7"/>
    <mergeCell ref="Y6:Y7"/>
    <mergeCell ref="O6:O7"/>
    <mergeCell ref="P6:P7"/>
    <mergeCell ref="Q6:Q7"/>
    <mergeCell ref="R6:S6"/>
    <mergeCell ref="T6:T7"/>
    <mergeCell ref="U6:V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8" firstPageNumber="169" orientation="landscape" useFirstPageNumber="1" r:id="rId1"/>
  <headerFooter>
    <oddFooter xml:space="preserve">&amp;L&amp;"Arial,Kurzíva"Zastupitelstvo  Olomouckého kraje 13-12-2021
13. - Rozpočet Olomouckého kraje na rok 2022 - návrh rozpočtu
Příloha č. 5g) Projekty - investiční&amp;R&amp;"Arial,Kurzíva"Strana &amp;P (Celkem 176)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102"/>
  <sheetViews>
    <sheetView showGridLines="0" tabSelected="1" view="pageBreakPreview" zoomScale="70" zoomScaleNormal="70" zoomScaleSheetLayoutView="70" workbookViewId="0">
      <pane ySplit="7" topLeftCell="A8" activePane="bottomLeft" state="frozen"/>
      <selection activeCell="D8" sqref="D8"/>
      <selection pane="bottomLeft" activeCell="J12" sqref="J12"/>
    </sheetView>
  </sheetViews>
  <sheetFormatPr defaultColWidth="9.140625" defaultRowHeight="15" outlineLevelCol="1" x14ac:dyDescent="0.25"/>
  <cols>
    <col min="1" max="1" width="5.42578125" style="202" customWidth="1"/>
    <col min="2" max="2" width="5.7109375" style="202" customWidth="1"/>
    <col min="3" max="3" width="7.7109375" style="202" hidden="1" customWidth="1" outlineLevel="1"/>
    <col min="4" max="4" width="6.42578125" style="202" hidden="1" customWidth="1" outlineLevel="1"/>
    <col min="5" max="5" width="6.7109375" style="202" customWidth="1" collapsed="1"/>
    <col min="6" max="7" width="15.5703125" style="202" hidden="1" customWidth="1" outlineLevel="1"/>
    <col min="8" max="8" width="7.85546875" style="202" hidden="1" customWidth="1" outlineLevel="1"/>
    <col min="9" max="9" width="37.85546875" style="202" customWidth="1" collapsed="1"/>
    <col min="10" max="10" width="38.85546875" style="202" customWidth="1"/>
    <col min="11" max="11" width="7.140625" style="202" customWidth="1"/>
    <col min="12" max="12" width="10.28515625" style="301" customWidth="1"/>
    <col min="13" max="13" width="15.140625" style="303" customWidth="1"/>
    <col min="14" max="14" width="15.7109375" style="303" customWidth="1"/>
    <col min="15" max="15" width="13.5703125" style="303" customWidth="1"/>
    <col min="16" max="16" width="14.5703125" style="303" customWidth="1"/>
    <col min="17" max="17" width="15" style="303" customWidth="1"/>
    <col min="18" max="18" width="16.42578125" style="303" customWidth="1"/>
    <col min="19" max="21" width="16.7109375" style="303" customWidth="1"/>
    <col min="22" max="23" width="14.85546875" style="303" customWidth="1"/>
    <col min="24" max="24" width="13.140625" style="303" customWidth="1"/>
    <col min="25" max="25" width="13" style="303" customWidth="1"/>
    <col min="26" max="26" width="15.7109375" style="311" customWidth="1"/>
    <col min="27" max="16384" width="9.140625" style="202"/>
  </cols>
  <sheetData>
    <row r="1" spans="1:27" ht="20.25" x14ac:dyDescent="0.3">
      <c r="A1" s="114" t="s">
        <v>185</v>
      </c>
      <c r="B1" s="297"/>
      <c r="C1" s="297"/>
      <c r="D1" s="297"/>
      <c r="E1" s="297"/>
      <c r="F1" s="298"/>
      <c r="G1" s="299"/>
      <c r="H1" s="300"/>
      <c r="I1" s="297"/>
      <c r="J1" s="300"/>
      <c r="K1" s="297"/>
      <c r="M1" s="302"/>
      <c r="P1" s="304"/>
      <c r="Q1" s="304"/>
      <c r="S1" s="304"/>
      <c r="T1" s="304"/>
      <c r="U1" s="304"/>
      <c r="V1" s="305"/>
      <c r="W1" s="10"/>
      <c r="X1" s="202"/>
      <c r="Y1" s="202"/>
      <c r="Z1" s="202"/>
    </row>
    <row r="2" spans="1:27" ht="15.75" x14ac:dyDescent="0.25">
      <c r="A2" s="120" t="s">
        <v>0</v>
      </c>
      <c r="B2" s="115"/>
      <c r="C2" s="115"/>
      <c r="D2" s="79"/>
      <c r="E2" s="79"/>
      <c r="F2" s="117"/>
      <c r="I2" s="118" t="s">
        <v>184</v>
      </c>
      <c r="J2" s="135"/>
      <c r="K2" s="13"/>
      <c r="M2" s="119" t="s">
        <v>183</v>
      </c>
      <c r="P2" s="14"/>
      <c r="Q2" s="14"/>
      <c r="S2" s="14"/>
      <c r="T2" s="14"/>
      <c r="U2" s="14"/>
      <c r="V2" s="15"/>
      <c r="W2" s="10"/>
      <c r="X2" s="202"/>
      <c r="Y2" s="202"/>
      <c r="Z2" s="202"/>
    </row>
    <row r="3" spans="1:27" ht="15.75" x14ac:dyDescent="0.25">
      <c r="A3" s="120"/>
      <c r="B3" s="115"/>
      <c r="C3" s="115"/>
      <c r="D3" s="79"/>
      <c r="E3" s="79"/>
      <c r="F3" s="117"/>
      <c r="H3" s="122"/>
      <c r="I3" s="121" t="s">
        <v>1</v>
      </c>
      <c r="J3" s="136"/>
      <c r="K3" s="13"/>
      <c r="M3" s="302"/>
      <c r="P3" s="14"/>
      <c r="Q3" s="14"/>
      <c r="S3" s="14"/>
      <c r="T3" s="14"/>
      <c r="U3" s="14"/>
      <c r="V3" s="15"/>
      <c r="W3" s="10"/>
      <c r="X3" s="202"/>
      <c r="Y3" s="202"/>
      <c r="Z3" s="202"/>
    </row>
    <row r="4" spans="1:27" ht="17.25" customHeight="1" x14ac:dyDescent="0.25">
      <c r="A4" s="306"/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7"/>
      <c r="O4" s="306"/>
      <c r="P4" s="307"/>
      <c r="Q4" s="306"/>
      <c r="R4" s="306"/>
      <c r="S4" s="306"/>
      <c r="T4" s="306"/>
      <c r="U4" s="306"/>
      <c r="V4" s="306"/>
      <c r="W4" s="306"/>
      <c r="X4" s="306"/>
      <c r="Y4" s="308" t="s">
        <v>2</v>
      </c>
      <c r="Z4" s="308" t="s">
        <v>2</v>
      </c>
      <c r="AA4" s="10"/>
    </row>
    <row r="5" spans="1:27" ht="25.5" customHeight="1" x14ac:dyDescent="0.25">
      <c r="A5" s="275" t="s">
        <v>139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7"/>
      <c r="Z5" s="309"/>
    </row>
    <row r="6" spans="1:27" ht="25.5" customHeight="1" x14ac:dyDescent="0.25">
      <c r="A6" s="278" t="s">
        <v>3</v>
      </c>
      <c r="B6" s="278" t="s">
        <v>4</v>
      </c>
      <c r="C6" s="279" t="s">
        <v>5</v>
      </c>
      <c r="D6" s="279" t="s">
        <v>6</v>
      </c>
      <c r="E6" s="280" t="s">
        <v>7</v>
      </c>
      <c r="F6" s="280" t="s">
        <v>8</v>
      </c>
      <c r="G6" s="280" t="s">
        <v>179</v>
      </c>
      <c r="H6" s="279" t="s">
        <v>176</v>
      </c>
      <c r="I6" s="279" t="s">
        <v>9</v>
      </c>
      <c r="J6" s="282" t="s">
        <v>10</v>
      </c>
      <c r="K6" s="283" t="s">
        <v>11</v>
      </c>
      <c r="L6" s="282" t="s">
        <v>12</v>
      </c>
      <c r="M6" s="282" t="s">
        <v>13</v>
      </c>
      <c r="N6" s="284" t="s">
        <v>14</v>
      </c>
      <c r="O6" s="284" t="s">
        <v>15</v>
      </c>
      <c r="P6" s="282" t="s">
        <v>22</v>
      </c>
      <c r="Q6" s="291" t="s">
        <v>74</v>
      </c>
      <c r="R6" s="287" t="s">
        <v>140</v>
      </c>
      <c r="S6" s="287" t="s">
        <v>93</v>
      </c>
      <c r="T6" s="289" t="s">
        <v>21</v>
      </c>
      <c r="U6" s="290"/>
      <c r="V6" s="287" t="s">
        <v>25</v>
      </c>
      <c r="W6" s="289" t="s">
        <v>21</v>
      </c>
      <c r="X6" s="290"/>
      <c r="Y6" s="291" t="s">
        <v>26</v>
      </c>
      <c r="Z6" s="286" t="s">
        <v>16</v>
      </c>
    </row>
    <row r="7" spans="1:27" ht="81" customHeight="1" x14ac:dyDescent="0.25">
      <c r="A7" s="278"/>
      <c r="B7" s="278"/>
      <c r="C7" s="279"/>
      <c r="D7" s="279"/>
      <c r="E7" s="281"/>
      <c r="F7" s="281"/>
      <c r="G7" s="281"/>
      <c r="H7" s="279"/>
      <c r="I7" s="279"/>
      <c r="J7" s="282"/>
      <c r="K7" s="283"/>
      <c r="L7" s="282"/>
      <c r="M7" s="282"/>
      <c r="N7" s="285"/>
      <c r="O7" s="285"/>
      <c r="P7" s="282"/>
      <c r="Q7" s="291"/>
      <c r="R7" s="288"/>
      <c r="S7" s="288"/>
      <c r="T7" s="272" t="s">
        <v>141</v>
      </c>
      <c r="U7" s="272" t="s">
        <v>142</v>
      </c>
      <c r="V7" s="288"/>
      <c r="W7" s="80" t="s">
        <v>19</v>
      </c>
      <c r="X7" s="272" t="s">
        <v>20</v>
      </c>
      <c r="Y7" s="291"/>
      <c r="Z7" s="286"/>
    </row>
    <row r="8" spans="1:27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>
        <f>SUM(M9:M15)</f>
        <v>23153</v>
      </c>
      <c r="N8" s="24">
        <f>SUM(N9:N15)</f>
        <v>20080</v>
      </c>
      <c r="O8" s="24">
        <f>SUM(O9:O15)</f>
        <v>3073</v>
      </c>
      <c r="P8" s="24"/>
      <c r="Q8" s="24">
        <f>SUM(Q9:Q15)</f>
        <v>0</v>
      </c>
      <c r="R8" s="25">
        <f>SUM(R9:R15)</f>
        <v>2088</v>
      </c>
      <c r="S8" s="25">
        <f t="shared" ref="S8:Y8" si="0">SUM(S9:S15)</f>
        <v>0</v>
      </c>
      <c r="T8" s="25">
        <f t="shared" si="0"/>
        <v>0</v>
      </c>
      <c r="U8" s="25">
        <f t="shared" si="0"/>
        <v>0</v>
      </c>
      <c r="V8" s="25">
        <f>SUM(V9:V15)</f>
        <v>2088</v>
      </c>
      <c r="W8" s="25">
        <f t="shared" si="0"/>
        <v>2088</v>
      </c>
      <c r="X8" s="25">
        <f t="shared" si="0"/>
        <v>0</v>
      </c>
      <c r="Y8" s="24">
        <f t="shared" si="0"/>
        <v>2650</v>
      </c>
      <c r="Z8" s="26"/>
    </row>
    <row r="9" spans="1:27" ht="113.25" customHeight="1" x14ac:dyDescent="0.25">
      <c r="A9" s="28">
        <v>1</v>
      </c>
      <c r="B9" s="29" t="s">
        <v>67</v>
      </c>
      <c r="C9" s="30">
        <v>3127</v>
      </c>
      <c r="D9" s="30">
        <v>6351</v>
      </c>
      <c r="E9" s="30">
        <v>63</v>
      </c>
      <c r="F9" s="30">
        <v>66010001132</v>
      </c>
      <c r="G9" s="30"/>
      <c r="H9" s="31">
        <v>1132</v>
      </c>
      <c r="I9" s="32" t="s">
        <v>175</v>
      </c>
      <c r="J9" s="33" t="s">
        <v>247</v>
      </c>
      <c r="K9" s="34"/>
      <c r="L9" s="34"/>
      <c r="M9" s="35">
        <f t="shared" ref="M9:M13" si="1">SUM(N9:O9)</f>
        <v>3700</v>
      </c>
      <c r="N9" s="35">
        <v>3330</v>
      </c>
      <c r="O9" s="35">
        <v>370</v>
      </c>
      <c r="P9" s="201" t="s">
        <v>143</v>
      </c>
      <c r="Q9" s="37"/>
      <c r="R9" s="38">
        <f t="shared" ref="R9:R13" si="2">S9+V9</f>
        <v>185</v>
      </c>
      <c r="S9" s="37">
        <f t="shared" ref="S9:S13" si="3">SUM(T9:U9)</f>
        <v>0</v>
      </c>
      <c r="T9" s="37">
        <v>0</v>
      </c>
      <c r="U9" s="37"/>
      <c r="V9" s="39">
        <f t="shared" ref="V9:V13" si="4">SUM(W9:X9)</f>
        <v>185</v>
      </c>
      <c r="W9" s="39">
        <v>185</v>
      </c>
      <c r="X9" s="39"/>
      <c r="Y9" s="39">
        <v>1850</v>
      </c>
      <c r="Z9" s="198" t="s">
        <v>186</v>
      </c>
    </row>
    <row r="10" spans="1:27" ht="96" customHeight="1" x14ac:dyDescent="0.25">
      <c r="A10" s="28">
        <v>2</v>
      </c>
      <c r="B10" s="29" t="s">
        <v>147</v>
      </c>
      <c r="C10" s="30">
        <v>3127</v>
      </c>
      <c r="D10" s="30">
        <v>6351</v>
      </c>
      <c r="E10" s="30">
        <v>63</v>
      </c>
      <c r="F10" s="30">
        <v>66010001226</v>
      </c>
      <c r="G10" s="30"/>
      <c r="H10" s="31">
        <v>1226</v>
      </c>
      <c r="I10" s="32" t="s">
        <v>174</v>
      </c>
      <c r="J10" s="33" t="s">
        <v>248</v>
      </c>
      <c r="K10" s="34"/>
      <c r="L10" s="200"/>
      <c r="M10" s="35">
        <f t="shared" si="1"/>
        <v>1851</v>
      </c>
      <c r="N10" s="35">
        <v>1666</v>
      </c>
      <c r="O10" s="35">
        <v>185</v>
      </c>
      <c r="P10" s="201" t="s">
        <v>145</v>
      </c>
      <c r="Q10" s="37">
        <v>0</v>
      </c>
      <c r="R10" s="38">
        <f t="shared" si="2"/>
        <v>185</v>
      </c>
      <c r="S10" s="37">
        <f t="shared" si="3"/>
        <v>0</v>
      </c>
      <c r="T10" s="37">
        <v>0</v>
      </c>
      <c r="U10" s="37"/>
      <c r="V10" s="39">
        <f t="shared" si="4"/>
        <v>185</v>
      </c>
      <c r="W10" s="39">
        <v>185</v>
      </c>
      <c r="X10" s="39">
        <v>0</v>
      </c>
      <c r="Y10" s="39">
        <v>0</v>
      </c>
      <c r="Z10" s="198" t="s">
        <v>187</v>
      </c>
    </row>
    <row r="11" spans="1:27" ht="66" customHeight="1" x14ac:dyDescent="0.25">
      <c r="A11" s="28">
        <v>3</v>
      </c>
      <c r="B11" s="30" t="s">
        <v>67</v>
      </c>
      <c r="C11" s="30">
        <v>3127</v>
      </c>
      <c r="D11" s="30">
        <v>6351</v>
      </c>
      <c r="E11" s="30">
        <v>63</v>
      </c>
      <c r="F11" s="30">
        <v>66010001134</v>
      </c>
      <c r="G11" s="30"/>
      <c r="H11" s="47">
        <v>1134</v>
      </c>
      <c r="I11" s="44" t="s">
        <v>173</v>
      </c>
      <c r="J11" s="33" t="s">
        <v>249</v>
      </c>
      <c r="K11" s="34"/>
      <c r="L11" s="34"/>
      <c r="M11" s="35">
        <f t="shared" si="1"/>
        <v>1852</v>
      </c>
      <c r="N11" s="35">
        <v>1666</v>
      </c>
      <c r="O11" s="35">
        <v>186</v>
      </c>
      <c r="P11" s="310" t="s">
        <v>172</v>
      </c>
      <c r="Q11" s="37"/>
      <c r="R11" s="38">
        <f t="shared" si="2"/>
        <v>186</v>
      </c>
      <c r="S11" s="37">
        <f t="shared" si="3"/>
        <v>0</v>
      </c>
      <c r="T11" s="37">
        <v>0</v>
      </c>
      <c r="U11" s="37"/>
      <c r="V11" s="39">
        <f t="shared" si="4"/>
        <v>186</v>
      </c>
      <c r="W11" s="39">
        <v>186</v>
      </c>
      <c r="X11" s="39"/>
      <c r="Y11" s="39">
        <v>0</v>
      </c>
      <c r="Z11" s="198" t="s">
        <v>187</v>
      </c>
    </row>
    <row r="12" spans="1:27" ht="96.6" customHeight="1" x14ac:dyDescent="0.25">
      <c r="A12" s="28">
        <v>4</v>
      </c>
      <c r="B12" s="30" t="s">
        <v>53</v>
      </c>
      <c r="C12" s="29">
        <v>3127</v>
      </c>
      <c r="D12" s="29">
        <v>6351</v>
      </c>
      <c r="E12" s="29">
        <v>63</v>
      </c>
      <c r="F12" s="29">
        <v>66010001123</v>
      </c>
      <c r="G12" s="29"/>
      <c r="H12" s="48">
        <v>1123</v>
      </c>
      <c r="I12" s="32" t="s">
        <v>171</v>
      </c>
      <c r="J12" s="33" t="s">
        <v>250</v>
      </c>
      <c r="K12" s="34"/>
      <c r="L12" s="34"/>
      <c r="M12" s="35">
        <f t="shared" si="1"/>
        <v>1850</v>
      </c>
      <c r="N12" s="35">
        <v>1665</v>
      </c>
      <c r="O12" s="35">
        <v>185</v>
      </c>
      <c r="P12" s="201">
        <v>2022</v>
      </c>
      <c r="Q12" s="37">
        <v>0</v>
      </c>
      <c r="R12" s="38">
        <f t="shared" si="2"/>
        <v>185</v>
      </c>
      <c r="S12" s="37">
        <f t="shared" si="3"/>
        <v>0</v>
      </c>
      <c r="T12" s="37">
        <v>0</v>
      </c>
      <c r="U12" s="37"/>
      <c r="V12" s="39">
        <f t="shared" si="4"/>
        <v>185</v>
      </c>
      <c r="W12" s="39">
        <v>185</v>
      </c>
      <c r="X12" s="39"/>
      <c r="Y12" s="39">
        <v>0</v>
      </c>
      <c r="Z12" s="198" t="s">
        <v>251</v>
      </c>
    </row>
    <row r="13" spans="1:27" ht="137.25" customHeight="1" x14ac:dyDescent="0.25">
      <c r="A13" s="28">
        <v>5</v>
      </c>
      <c r="B13" s="29" t="s">
        <v>67</v>
      </c>
      <c r="C13" s="30">
        <v>3127</v>
      </c>
      <c r="D13" s="30">
        <v>6351</v>
      </c>
      <c r="E13" s="30">
        <v>63</v>
      </c>
      <c r="F13" s="30">
        <v>66010001132</v>
      </c>
      <c r="G13" s="30"/>
      <c r="H13" s="31">
        <v>1132</v>
      </c>
      <c r="I13" s="32" t="s">
        <v>177</v>
      </c>
      <c r="J13" s="33" t="s">
        <v>252</v>
      </c>
      <c r="K13" s="34"/>
      <c r="L13" s="34"/>
      <c r="M13" s="35">
        <f t="shared" si="1"/>
        <v>9680</v>
      </c>
      <c r="N13" s="35">
        <v>7744</v>
      </c>
      <c r="O13" s="35">
        <v>1936</v>
      </c>
      <c r="P13" s="201" t="s">
        <v>144</v>
      </c>
      <c r="Q13" s="37"/>
      <c r="R13" s="38">
        <f t="shared" si="2"/>
        <v>1136</v>
      </c>
      <c r="S13" s="37">
        <f t="shared" si="3"/>
        <v>0</v>
      </c>
      <c r="T13" s="37">
        <v>0</v>
      </c>
      <c r="U13" s="37"/>
      <c r="V13" s="39">
        <f t="shared" si="4"/>
        <v>1136</v>
      </c>
      <c r="W13" s="39">
        <v>1136</v>
      </c>
      <c r="X13" s="39"/>
      <c r="Y13" s="39">
        <v>800</v>
      </c>
      <c r="Z13" s="198" t="s">
        <v>188</v>
      </c>
    </row>
    <row r="14" spans="1:27" ht="100.15" customHeight="1" x14ac:dyDescent="0.25">
      <c r="A14" s="28">
        <v>6</v>
      </c>
      <c r="B14" s="28" t="s">
        <v>147</v>
      </c>
      <c r="C14" s="42">
        <v>3127</v>
      </c>
      <c r="D14" s="42">
        <v>6351</v>
      </c>
      <c r="E14" s="42">
        <v>63</v>
      </c>
      <c r="F14" s="42">
        <v>66010001226</v>
      </c>
      <c r="G14" s="42" t="s">
        <v>180</v>
      </c>
      <c r="H14" s="43">
        <v>1226</v>
      </c>
      <c r="I14" s="44" t="s">
        <v>181</v>
      </c>
      <c r="J14" s="45" t="s">
        <v>253</v>
      </c>
      <c r="K14" s="200"/>
      <c r="L14" s="200"/>
      <c r="M14" s="35">
        <f t="shared" ref="M14" si="5">SUM(N14:O14)</f>
        <v>2500</v>
      </c>
      <c r="N14" s="35">
        <v>2375</v>
      </c>
      <c r="O14" s="35">
        <v>125</v>
      </c>
      <c r="P14" s="201" t="s">
        <v>146</v>
      </c>
      <c r="Q14" s="37">
        <v>0</v>
      </c>
      <c r="R14" s="38">
        <f t="shared" ref="R14" si="6">S14+V14</f>
        <v>125</v>
      </c>
      <c r="S14" s="37">
        <f t="shared" ref="S14" si="7">SUM(T14:U14)</f>
        <v>0</v>
      </c>
      <c r="T14" s="37">
        <v>0</v>
      </c>
      <c r="U14" s="37">
        <v>0</v>
      </c>
      <c r="V14" s="39">
        <f t="shared" ref="V14" si="8">SUM(W14:X14)</f>
        <v>125</v>
      </c>
      <c r="W14" s="39">
        <v>125</v>
      </c>
      <c r="X14" s="39"/>
      <c r="Y14" s="39">
        <v>0</v>
      </c>
      <c r="Z14" s="198" t="s">
        <v>254</v>
      </c>
    </row>
    <row r="15" spans="1:27" ht="100.15" customHeight="1" x14ac:dyDescent="0.25">
      <c r="A15" s="28">
        <v>7</v>
      </c>
      <c r="B15" s="28" t="s">
        <v>147</v>
      </c>
      <c r="C15" s="42">
        <v>3127</v>
      </c>
      <c r="D15" s="42">
        <v>6351</v>
      </c>
      <c r="E15" s="42">
        <v>63</v>
      </c>
      <c r="F15" s="42">
        <v>66010001142</v>
      </c>
      <c r="G15" s="42"/>
      <c r="H15" s="43">
        <v>1142</v>
      </c>
      <c r="I15" s="44" t="s">
        <v>182</v>
      </c>
      <c r="J15" s="45" t="s">
        <v>255</v>
      </c>
      <c r="K15" s="200"/>
      <c r="L15" s="200"/>
      <c r="M15" s="35">
        <v>1720</v>
      </c>
      <c r="N15" s="35">
        <v>1634</v>
      </c>
      <c r="O15" s="35">
        <v>86</v>
      </c>
      <c r="P15" s="201" t="s">
        <v>178</v>
      </c>
      <c r="Q15" s="37">
        <v>0</v>
      </c>
      <c r="R15" s="38">
        <f>S15+V15</f>
        <v>86</v>
      </c>
      <c r="S15" s="37">
        <v>0</v>
      </c>
      <c r="T15" s="37">
        <v>0</v>
      </c>
      <c r="U15" s="37">
        <v>0</v>
      </c>
      <c r="V15" s="39">
        <v>86</v>
      </c>
      <c r="W15" s="39">
        <v>86</v>
      </c>
      <c r="X15" s="39">
        <v>0</v>
      </c>
      <c r="Y15" s="39">
        <v>0</v>
      </c>
      <c r="Z15" s="198" t="s">
        <v>256</v>
      </c>
    </row>
    <row r="16" spans="1:27" s="27" customFormat="1" ht="25.5" hidden="1" customHeight="1" x14ac:dyDescent="0.3">
      <c r="A16" s="50" t="s">
        <v>18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2">
        <f>SUM(M17)</f>
        <v>0</v>
      </c>
      <c r="N16" s="52">
        <f>SUM(N17)</f>
        <v>0</v>
      </c>
      <c r="O16" s="52">
        <f>SUM(O17)</f>
        <v>0</v>
      </c>
      <c r="P16" s="53"/>
      <c r="Q16" s="52">
        <f t="shared" ref="Q16:Y16" si="9">SUM(Q17)</f>
        <v>0</v>
      </c>
      <c r="R16" s="54">
        <f t="shared" si="9"/>
        <v>0</v>
      </c>
      <c r="S16" s="54">
        <f t="shared" si="9"/>
        <v>0</v>
      </c>
      <c r="T16" s="54">
        <f t="shared" si="9"/>
        <v>0</v>
      </c>
      <c r="U16" s="54">
        <f t="shared" si="9"/>
        <v>0</v>
      </c>
      <c r="V16" s="54">
        <f t="shared" si="9"/>
        <v>0</v>
      </c>
      <c r="W16" s="54">
        <f t="shared" si="9"/>
        <v>0</v>
      </c>
      <c r="X16" s="54">
        <f t="shared" si="9"/>
        <v>0</v>
      </c>
      <c r="Y16" s="55">
        <f t="shared" si="9"/>
        <v>0</v>
      </c>
      <c r="Z16" s="56"/>
    </row>
    <row r="17" spans="1:27" ht="15.75" hidden="1" x14ac:dyDescent="0.25">
      <c r="A17" s="28">
        <v>1</v>
      </c>
      <c r="B17" s="30"/>
      <c r="C17" s="29"/>
      <c r="D17" s="29"/>
      <c r="E17" s="29"/>
      <c r="F17" s="29"/>
      <c r="G17" s="29"/>
      <c r="H17" s="48"/>
      <c r="I17" s="44"/>
      <c r="J17" s="33"/>
      <c r="K17" s="203"/>
      <c r="L17" s="34"/>
      <c r="M17" s="35"/>
      <c r="N17" s="35"/>
      <c r="O17" s="35"/>
      <c r="P17" s="201"/>
      <c r="Q17" s="37">
        <v>0</v>
      </c>
      <c r="R17" s="38">
        <f>S17+V17</f>
        <v>0</v>
      </c>
      <c r="S17" s="37">
        <f>SUM(T17:U17)</f>
        <v>0</v>
      </c>
      <c r="T17" s="37"/>
      <c r="U17" s="37"/>
      <c r="V17" s="39">
        <f>SUM(W17:X17)</f>
        <v>0</v>
      </c>
      <c r="W17" s="39"/>
      <c r="X17" s="39"/>
      <c r="Y17" s="39">
        <f>M17-Q17-R17</f>
        <v>0</v>
      </c>
      <c r="Z17" s="198"/>
    </row>
    <row r="18" spans="1:27" ht="35.25" customHeight="1" x14ac:dyDescent="0.25">
      <c r="A18" s="57" t="s">
        <v>170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9">
        <f>M8+M16</f>
        <v>23153</v>
      </c>
      <c r="N18" s="59">
        <f>N8+N16</f>
        <v>20080</v>
      </c>
      <c r="O18" s="59">
        <f>O8+O16</f>
        <v>3073</v>
      </c>
      <c r="P18" s="59"/>
      <c r="Q18" s="59">
        <f t="shared" ref="Q18:Y18" si="10">Q8+Q16</f>
        <v>0</v>
      </c>
      <c r="R18" s="59">
        <f t="shared" si="10"/>
        <v>2088</v>
      </c>
      <c r="S18" s="59">
        <f t="shared" si="10"/>
        <v>0</v>
      </c>
      <c r="T18" s="59">
        <f t="shared" si="10"/>
        <v>0</v>
      </c>
      <c r="U18" s="59">
        <f t="shared" si="10"/>
        <v>0</v>
      </c>
      <c r="V18" s="59">
        <f t="shared" si="10"/>
        <v>2088</v>
      </c>
      <c r="W18" s="59">
        <f t="shared" si="10"/>
        <v>2088</v>
      </c>
      <c r="X18" s="59">
        <f t="shared" si="10"/>
        <v>0</v>
      </c>
      <c r="Y18" s="60">
        <f t="shared" si="10"/>
        <v>2650</v>
      </c>
      <c r="Z18" s="61"/>
    </row>
    <row r="19" spans="1:27" s="303" customFormat="1" x14ac:dyDescent="0.25">
      <c r="A19" s="301"/>
      <c r="B19" s="301"/>
      <c r="C19" s="301"/>
      <c r="D19" s="301"/>
      <c r="E19" s="301"/>
      <c r="F19" s="301"/>
      <c r="G19" s="301"/>
      <c r="H19" s="301"/>
      <c r="I19" s="62"/>
      <c r="J19" s="301"/>
      <c r="K19" s="63"/>
      <c r="L19" s="64"/>
      <c r="M19" s="65"/>
      <c r="N19" s="65"/>
      <c r="O19" s="65"/>
      <c r="P19" s="66"/>
      <c r="Q19" s="66"/>
      <c r="Z19" s="311"/>
      <c r="AA19" s="202"/>
    </row>
    <row r="20" spans="1:27" s="303" customFormat="1" x14ac:dyDescent="0.25">
      <c r="A20" s="301"/>
      <c r="B20" s="301"/>
      <c r="C20" s="301"/>
      <c r="D20" s="301"/>
      <c r="E20" s="301"/>
      <c r="F20" s="301"/>
      <c r="G20" s="301"/>
      <c r="H20" s="301"/>
      <c r="I20" s="301"/>
      <c r="J20" s="301"/>
      <c r="K20" s="68"/>
      <c r="L20" s="312"/>
      <c r="M20" s="313"/>
      <c r="N20" s="313"/>
      <c r="O20" s="313"/>
      <c r="Z20" s="311"/>
      <c r="AA20" s="202"/>
    </row>
    <row r="21" spans="1:27" s="303" customFormat="1" ht="18" x14ac:dyDescent="0.25">
      <c r="A21" s="314"/>
      <c r="B21" s="314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Z21" s="311"/>
      <c r="AA21" s="202"/>
    </row>
    <row r="22" spans="1:27" s="77" customFormat="1" x14ac:dyDescent="0.2">
      <c r="A22" s="72"/>
      <c r="B22" s="73"/>
      <c r="C22" s="72"/>
      <c r="D22" s="73"/>
      <c r="E22" s="73"/>
      <c r="F22" s="73"/>
      <c r="G22" s="73"/>
      <c r="H22" s="73"/>
      <c r="I22" s="73"/>
      <c r="J22" s="73"/>
      <c r="K22" s="74"/>
      <c r="L22" s="75"/>
      <c r="M22" s="76"/>
      <c r="N22" s="76"/>
      <c r="O22" s="76"/>
      <c r="Z22" s="78"/>
      <c r="AA22" s="79"/>
    </row>
    <row r="23" spans="1:27" s="303" customFormat="1" x14ac:dyDescent="0.25">
      <c r="A23" s="301"/>
      <c r="B23" s="301"/>
      <c r="C23" s="301"/>
      <c r="D23" s="301"/>
      <c r="E23" s="301"/>
      <c r="F23" s="301"/>
      <c r="G23" s="301"/>
      <c r="H23" s="301"/>
      <c r="I23" s="301"/>
      <c r="J23" s="301"/>
      <c r="K23" s="202"/>
      <c r="L23" s="312"/>
      <c r="M23" s="313"/>
      <c r="N23" s="313"/>
      <c r="O23" s="313"/>
      <c r="Z23" s="311"/>
      <c r="AA23" s="202"/>
    </row>
    <row r="24" spans="1:27" s="303" customFormat="1" x14ac:dyDescent="0.25">
      <c r="A24" s="301"/>
      <c r="B24" s="301"/>
      <c r="C24" s="301"/>
      <c r="D24" s="301"/>
      <c r="E24" s="301"/>
      <c r="F24" s="301"/>
      <c r="G24" s="301"/>
      <c r="H24" s="301"/>
      <c r="I24" s="301"/>
      <c r="J24" s="301"/>
      <c r="K24" s="202"/>
      <c r="L24" s="312"/>
      <c r="M24" s="313"/>
      <c r="N24" s="313"/>
      <c r="O24" s="313"/>
      <c r="Z24" s="311"/>
      <c r="AA24" s="202"/>
    </row>
    <row r="25" spans="1:27" s="303" customFormat="1" x14ac:dyDescent="0.25">
      <c r="A25" s="301"/>
      <c r="B25" s="301"/>
      <c r="C25" s="301"/>
      <c r="D25" s="301"/>
      <c r="E25" s="301"/>
      <c r="F25" s="301"/>
      <c r="G25" s="301"/>
      <c r="H25" s="301"/>
      <c r="I25" s="301"/>
      <c r="J25" s="301"/>
      <c r="K25" s="202"/>
      <c r="L25" s="312"/>
      <c r="M25" s="313"/>
      <c r="N25" s="313"/>
      <c r="O25" s="313"/>
      <c r="Z25" s="311"/>
      <c r="AA25" s="202"/>
    </row>
    <row r="26" spans="1:27" s="303" customFormat="1" x14ac:dyDescent="0.25">
      <c r="A26" s="301"/>
      <c r="B26" s="301"/>
      <c r="C26" s="301"/>
      <c r="D26" s="301"/>
      <c r="E26" s="301"/>
      <c r="F26" s="301"/>
      <c r="G26" s="301"/>
      <c r="H26" s="301"/>
      <c r="I26" s="301"/>
      <c r="J26" s="301"/>
      <c r="K26" s="202"/>
      <c r="L26" s="312"/>
      <c r="M26" s="313"/>
      <c r="N26" s="313"/>
      <c r="O26" s="313"/>
      <c r="Z26" s="311"/>
      <c r="AA26" s="202"/>
    </row>
    <row r="27" spans="1:27" s="303" customFormat="1" x14ac:dyDescent="0.25">
      <c r="A27" s="301"/>
      <c r="B27" s="301"/>
      <c r="C27" s="301"/>
      <c r="D27" s="301"/>
      <c r="E27" s="301"/>
      <c r="F27" s="301"/>
      <c r="G27" s="301"/>
      <c r="H27" s="301"/>
      <c r="I27" s="301"/>
      <c r="J27" s="301"/>
      <c r="K27" s="202"/>
      <c r="L27" s="312"/>
      <c r="M27" s="313"/>
      <c r="N27" s="313"/>
      <c r="O27" s="313"/>
      <c r="Z27" s="311"/>
      <c r="AA27" s="202"/>
    </row>
    <row r="28" spans="1:27" s="303" customFormat="1" x14ac:dyDescent="0.25">
      <c r="A28" s="301"/>
      <c r="B28" s="301"/>
      <c r="C28" s="301"/>
      <c r="D28" s="301"/>
      <c r="E28" s="301"/>
      <c r="F28" s="301"/>
      <c r="G28" s="301"/>
      <c r="H28" s="301"/>
      <c r="I28" s="301"/>
      <c r="J28" s="301"/>
      <c r="K28" s="202"/>
      <c r="L28" s="312"/>
      <c r="M28" s="313"/>
      <c r="N28" s="313"/>
      <c r="O28" s="313"/>
      <c r="Z28" s="311"/>
      <c r="AA28" s="202"/>
    </row>
    <row r="29" spans="1:27" s="303" customFormat="1" x14ac:dyDescent="0.25">
      <c r="A29" s="301"/>
      <c r="B29" s="301"/>
      <c r="C29" s="301"/>
      <c r="D29" s="301"/>
      <c r="E29" s="301"/>
      <c r="F29" s="301"/>
      <c r="G29" s="301"/>
      <c r="H29" s="301"/>
      <c r="I29" s="301"/>
      <c r="J29" s="301"/>
      <c r="K29" s="202"/>
      <c r="L29" s="312"/>
      <c r="M29" s="313"/>
      <c r="N29" s="313"/>
      <c r="O29" s="313"/>
      <c r="Z29" s="311"/>
      <c r="AA29" s="202"/>
    </row>
    <row r="30" spans="1:27" s="303" customFormat="1" x14ac:dyDescent="0.25">
      <c r="A30" s="301"/>
      <c r="B30" s="301"/>
      <c r="C30" s="301"/>
      <c r="D30" s="301"/>
      <c r="E30" s="301"/>
      <c r="F30" s="301"/>
      <c r="G30" s="301"/>
      <c r="H30" s="301"/>
      <c r="I30" s="301"/>
      <c r="J30" s="301"/>
      <c r="K30" s="202"/>
      <c r="L30" s="312"/>
      <c r="M30" s="313"/>
      <c r="N30" s="313"/>
      <c r="O30" s="313"/>
      <c r="Z30" s="311"/>
      <c r="AA30" s="202"/>
    </row>
    <row r="31" spans="1:27" s="303" customFormat="1" x14ac:dyDescent="0.25">
      <c r="A31" s="301"/>
      <c r="B31" s="301"/>
      <c r="C31" s="301"/>
      <c r="D31" s="301"/>
      <c r="E31" s="301"/>
      <c r="F31" s="301"/>
      <c r="G31" s="301"/>
      <c r="H31" s="301"/>
      <c r="I31" s="301"/>
      <c r="J31" s="301"/>
      <c r="K31" s="202"/>
      <c r="L31" s="312"/>
      <c r="M31" s="313"/>
      <c r="N31" s="313"/>
      <c r="O31" s="313"/>
      <c r="Z31" s="311"/>
      <c r="AA31" s="202"/>
    </row>
    <row r="32" spans="1:27" s="303" customFormat="1" x14ac:dyDescent="0.25">
      <c r="A32" s="301"/>
      <c r="B32" s="301"/>
      <c r="C32" s="301"/>
      <c r="D32" s="301"/>
      <c r="E32" s="301"/>
      <c r="F32" s="301"/>
      <c r="G32" s="301"/>
      <c r="H32" s="301"/>
      <c r="I32" s="301"/>
      <c r="J32" s="301"/>
      <c r="K32" s="202"/>
      <c r="L32" s="312"/>
      <c r="M32" s="313"/>
      <c r="N32" s="313"/>
      <c r="O32" s="313"/>
      <c r="Z32" s="311"/>
      <c r="AA32" s="202"/>
    </row>
    <row r="33" spans="1:27" s="303" customFormat="1" x14ac:dyDescent="0.25">
      <c r="A33" s="301"/>
      <c r="B33" s="301"/>
      <c r="C33" s="301"/>
      <c r="D33" s="301"/>
      <c r="E33" s="301"/>
      <c r="F33" s="301"/>
      <c r="G33" s="301"/>
      <c r="H33" s="301"/>
      <c r="I33" s="301"/>
      <c r="J33" s="301"/>
      <c r="K33" s="202"/>
      <c r="L33" s="312"/>
      <c r="M33" s="313"/>
      <c r="N33" s="313"/>
      <c r="O33" s="313"/>
      <c r="Z33" s="311"/>
      <c r="AA33" s="202"/>
    </row>
    <row r="34" spans="1:27" s="303" customFormat="1" x14ac:dyDescent="0.25">
      <c r="A34" s="301"/>
      <c r="B34" s="301"/>
      <c r="C34" s="301"/>
      <c r="D34" s="301"/>
      <c r="E34" s="301"/>
      <c r="F34" s="301"/>
      <c r="G34" s="301"/>
      <c r="H34" s="301"/>
      <c r="I34" s="301"/>
      <c r="J34" s="301"/>
      <c r="K34" s="202"/>
      <c r="L34" s="312"/>
      <c r="M34" s="313"/>
      <c r="N34" s="313"/>
      <c r="O34" s="313"/>
      <c r="Z34" s="311"/>
      <c r="AA34" s="202"/>
    </row>
    <row r="35" spans="1:27" s="303" customFormat="1" x14ac:dyDescent="0.25">
      <c r="A35" s="301"/>
      <c r="B35" s="301"/>
      <c r="C35" s="301"/>
      <c r="D35" s="301"/>
      <c r="E35" s="301"/>
      <c r="F35" s="301"/>
      <c r="G35" s="301"/>
      <c r="H35" s="301"/>
      <c r="I35" s="301"/>
      <c r="J35" s="301"/>
      <c r="K35" s="202"/>
      <c r="L35" s="312"/>
      <c r="M35" s="313"/>
      <c r="N35" s="313"/>
      <c r="O35" s="313"/>
      <c r="Z35" s="311"/>
      <c r="AA35" s="202"/>
    </row>
    <row r="36" spans="1:27" s="303" customFormat="1" x14ac:dyDescent="0.25">
      <c r="A36" s="301"/>
      <c r="B36" s="301"/>
      <c r="C36" s="301"/>
      <c r="D36" s="301"/>
      <c r="E36" s="301"/>
      <c r="F36" s="301"/>
      <c r="G36" s="301"/>
      <c r="H36" s="301"/>
      <c r="I36" s="301"/>
      <c r="J36" s="301"/>
      <c r="K36" s="202"/>
      <c r="L36" s="312"/>
      <c r="M36" s="313"/>
      <c r="N36" s="313"/>
      <c r="O36" s="313"/>
      <c r="Z36" s="311"/>
      <c r="AA36" s="202"/>
    </row>
    <row r="37" spans="1:27" s="303" customFormat="1" x14ac:dyDescent="0.25">
      <c r="A37" s="301"/>
      <c r="B37" s="301"/>
      <c r="C37" s="301"/>
      <c r="D37" s="301"/>
      <c r="E37" s="301"/>
      <c r="F37" s="301"/>
      <c r="G37" s="301"/>
      <c r="H37" s="301"/>
      <c r="I37" s="301"/>
      <c r="J37" s="301"/>
      <c r="K37" s="202"/>
      <c r="L37" s="312"/>
      <c r="M37" s="313"/>
      <c r="N37" s="313"/>
      <c r="O37" s="313"/>
      <c r="Z37" s="311"/>
      <c r="AA37" s="202"/>
    </row>
    <row r="38" spans="1:27" s="303" customFormat="1" x14ac:dyDescent="0.25">
      <c r="A38" s="301"/>
      <c r="B38" s="301"/>
      <c r="C38" s="301"/>
      <c r="D38" s="301"/>
      <c r="E38" s="301"/>
      <c r="F38" s="301"/>
      <c r="G38" s="301"/>
      <c r="H38" s="301"/>
      <c r="I38" s="301"/>
      <c r="J38" s="301"/>
      <c r="K38" s="202"/>
      <c r="L38" s="312"/>
      <c r="M38" s="313"/>
      <c r="N38" s="313"/>
      <c r="O38" s="313"/>
      <c r="Z38" s="311"/>
      <c r="AA38" s="202"/>
    </row>
    <row r="39" spans="1:27" s="303" customFormat="1" x14ac:dyDescent="0.25">
      <c r="A39" s="301"/>
      <c r="B39" s="301"/>
      <c r="C39" s="301"/>
      <c r="D39" s="301"/>
      <c r="E39" s="301"/>
      <c r="F39" s="301"/>
      <c r="G39" s="301"/>
      <c r="H39" s="301"/>
      <c r="I39" s="301"/>
      <c r="J39" s="301"/>
      <c r="K39" s="202"/>
      <c r="L39" s="312"/>
      <c r="M39" s="313"/>
      <c r="N39" s="313"/>
      <c r="O39" s="313"/>
      <c r="Z39" s="311"/>
      <c r="AA39" s="202"/>
    </row>
    <row r="40" spans="1:27" s="303" customFormat="1" x14ac:dyDescent="0.25">
      <c r="A40" s="301"/>
      <c r="B40" s="301"/>
      <c r="C40" s="301"/>
      <c r="D40" s="301"/>
      <c r="E40" s="301"/>
      <c r="F40" s="301"/>
      <c r="G40" s="301"/>
      <c r="H40" s="301"/>
      <c r="I40" s="301"/>
      <c r="J40" s="301"/>
      <c r="K40" s="202"/>
      <c r="L40" s="301"/>
      <c r="M40" s="313"/>
      <c r="N40" s="313"/>
      <c r="O40" s="313"/>
      <c r="Z40" s="311"/>
      <c r="AA40" s="202"/>
    </row>
    <row r="41" spans="1:27" s="303" customFormat="1" x14ac:dyDescent="0.25">
      <c r="A41" s="301"/>
      <c r="B41" s="301"/>
      <c r="C41" s="301"/>
      <c r="D41" s="301"/>
      <c r="E41" s="301"/>
      <c r="F41" s="301"/>
      <c r="G41" s="301"/>
      <c r="H41" s="301"/>
      <c r="I41" s="301"/>
      <c r="J41" s="301"/>
      <c r="K41" s="202"/>
      <c r="L41" s="301"/>
      <c r="M41" s="313"/>
      <c r="N41" s="313"/>
      <c r="O41" s="313"/>
      <c r="Z41" s="311"/>
      <c r="AA41" s="202"/>
    </row>
    <row r="42" spans="1:27" s="303" customFormat="1" x14ac:dyDescent="0.25">
      <c r="A42" s="301"/>
      <c r="B42" s="301"/>
      <c r="C42" s="301"/>
      <c r="D42" s="301"/>
      <c r="E42" s="301"/>
      <c r="F42" s="301"/>
      <c r="G42" s="301"/>
      <c r="H42" s="301"/>
      <c r="I42" s="301"/>
      <c r="J42" s="301"/>
      <c r="K42" s="202"/>
      <c r="L42" s="301"/>
      <c r="M42" s="313"/>
      <c r="N42" s="313"/>
      <c r="O42" s="313"/>
      <c r="Z42" s="311"/>
      <c r="AA42" s="202"/>
    </row>
    <row r="43" spans="1:27" s="303" customFormat="1" x14ac:dyDescent="0.25">
      <c r="A43" s="301"/>
      <c r="B43" s="301"/>
      <c r="C43" s="301"/>
      <c r="D43" s="301"/>
      <c r="E43" s="301"/>
      <c r="F43" s="301"/>
      <c r="G43" s="301"/>
      <c r="H43" s="301"/>
      <c r="I43" s="301"/>
      <c r="J43" s="301"/>
      <c r="K43" s="202"/>
      <c r="L43" s="301"/>
      <c r="M43" s="313"/>
      <c r="N43" s="313"/>
      <c r="O43" s="313"/>
      <c r="Z43" s="311"/>
      <c r="AA43" s="202"/>
    </row>
    <row r="44" spans="1:27" s="303" customFormat="1" x14ac:dyDescent="0.25">
      <c r="A44" s="301"/>
      <c r="B44" s="301"/>
      <c r="C44" s="301"/>
      <c r="D44" s="301"/>
      <c r="E44" s="301"/>
      <c r="F44" s="301"/>
      <c r="G44" s="301"/>
      <c r="H44" s="301"/>
      <c r="I44" s="301"/>
      <c r="J44" s="301"/>
      <c r="K44" s="202"/>
      <c r="L44" s="301"/>
      <c r="M44" s="313"/>
      <c r="N44" s="313"/>
      <c r="O44" s="313"/>
      <c r="Z44" s="311"/>
      <c r="AA44" s="202"/>
    </row>
    <row r="45" spans="1:27" s="303" customFormat="1" x14ac:dyDescent="0.25">
      <c r="A45" s="301"/>
      <c r="B45" s="301"/>
      <c r="C45" s="301"/>
      <c r="D45" s="301"/>
      <c r="E45" s="301"/>
      <c r="F45" s="301"/>
      <c r="G45" s="301"/>
      <c r="H45" s="301"/>
      <c r="I45" s="301"/>
      <c r="J45" s="301"/>
      <c r="K45" s="202"/>
      <c r="L45" s="301"/>
      <c r="M45" s="313"/>
      <c r="N45" s="313"/>
      <c r="O45" s="313"/>
      <c r="Z45" s="311"/>
      <c r="AA45" s="202"/>
    </row>
    <row r="46" spans="1:27" s="303" customFormat="1" x14ac:dyDescent="0.25">
      <c r="A46" s="301"/>
      <c r="B46" s="301"/>
      <c r="C46" s="301"/>
      <c r="D46" s="301"/>
      <c r="E46" s="301"/>
      <c r="F46" s="301"/>
      <c r="G46" s="301"/>
      <c r="H46" s="301"/>
      <c r="I46" s="301"/>
      <c r="J46" s="301"/>
      <c r="K46" s="202"/>
      <c r="L46" s="301"/>
      <c r="M46" s="313"/>
      <c r="N46" s="313"/>
      <c r="O46" s="313"/>
      <c r="Z46" s="311"/>
      <c r="AA46" s="202"/>
    </row>
    <row r="47" spans="1:27" s="303" customFormat="1" x14ac:dyDescent="0.25">
      <c r="A47" s="301"/>
      <c r="B47" s="301"/>
      <c r="C47" s="301"/>
      <c r="D47" s="301"/>
      <c r="E47" s="301"/>
      <c r="F47" s="301"/>
      <c r="G47" s="301"/>
      <c r="H47" s="301"/>
      <c r="I47" s="301"/>
      <c r="J47" s="301"/>
      <c r="K47" s="202"/>
      <c r="L47" s="301"/>
      <c r="M47" s="313"/>
      <c r="N47" s="313"/>
      <c r="O47" s="313"/>
      <c r="Z47" s="311"/>
      <c r="AA47" s="202"/>
    </row>
    <row r="48" spans="1:27" s="303" customFormat="1" x14ac:dyDescent="0.25">
      <c r="A48" s="301"/>
      <c r="B48" s="301"/>
      <c r="C48" s="301"/>
      <c r="D48" s="301"/>
      <c r="E48" s="301"/>
      <c r="F48" s="301"/>
      <c r="G48" s="301"/>
      <c r="H48" s="301"/>
      <c r="I48" s="301"/>
      <c r="J48" s="301"/>
      <c r="K48" s="202"/>
      <c r="L48" s="301"/>
      <c r="M48" s="313"/>
      <c r="N48" s="313"/>
      <c r="O48" s="313"/>
      <c r="Z48" s="311"/>
      <c r="AA48" s="202"/>
    </row>
    <row r="49" spans="1:27" s="303" customFormat="1" x14ac:dyDescent="0.25">
      <c r="A49" s="301"/>
      <c r="B49" s="301"/>
      <c r="C49" s="301"/>
      <c r="D49" s="301"/>
      <c r="E49" s="301"/>
      <c r="F49" s="301"/>
      <c r="G49" s="301"/>
      <c r="H49" s="301"/>
      <c r="I49" s="301"/>
      <c r="J49" s="301"/>
      <c r="K49" s="202"/>
      <c r="L49" s="301"/>
      <c r="M49" s="313"/>
      <c r="N49" s="313"/>
      <c r="O49" s="313"/>
      <c r="Z49" s="311"/>
      <c r="AA49" s="202"/>
    </row>
    <row r="50" spans="1:27" s="303" customFormat="1" x14ac:dyDescent="0.25">
      <c r="A50" s="301"/>
      <c r="B50" s="301"/>
      <c r="C50" s="301"/>
      <c r="D50" s="301"/>
      <c r="E50" s="301"/>
      <c r="F50" s="301"/>
      <c r="G50" s="301"/>
      <c r="H50" s="301"/>
      <c r="I50" s="301"/>
      <c r="J50" s="301"/>
      <c r="K50" s="202"/>
      <c r="L50" s="301"/>
      <c r="M50" s="313"/>
      <c r="N50" s="313"/>
      <c r="O50" s="313"/>
      <c r="Z50" s="311"/>
      <c r="AA50" s="202"/>
    </row>
    <row r="51" spans="1:27" s="303" customFormat="1" x14ac:dyDescent="0.25">
      <c r="A51" s="202"/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301"/>
      <c r="M51" s="313"/>
      <c r="N51" s="313"/>
      <c r="O51" s="313"/>
      <c r="Z51" s="311"/>
      <c r="AA51" s="202"/>
    </row>
    <row r="52" spans="1:27" s="303" customFormat="1" x14ac:dyDescent="0.25">
      <c r="A52" s="202"/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301"/>
      <c r="M52" s="313"/>
      <c r="N52" s="313"/>
      <c r="O52" s="313"/>
      <c r="Z52" s="311"/>
      <c r="AA52" s="202"/>
    </row>
    <row r="53" spans="1:27" s="303" customFormat="1" x14ac:dyDescent="0.25">
      <c r="A53" s="202"/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301"/>
      <c r="M53" s="313"/>
      <c r="N53" s="313"/>
      <c r="O53" s="313"/>
      <c r="Z53" s="311"/>
      <c r="AA53" s="202"/>
    </row>
    <row r="54" spans="1:27" s="303" customFormat="1" x14ac:dyDescent="0.25">
      <c r="A54" s="202"/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301"/>
      <c r="M54" s="313"/>
      <c r="N54" s="313"/>
      <c r="O54" s="313"/>
      <c r="Z54" s="311"/>
      <c r="AA54" s="202"/>
    </row>
    <row r="55" spans="1:27" s="303" customFormat="1" x14ac:dyDescent="0.25">
      <c r="A55" s="202"/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301"/>
      <c r="M55" s="313"/>
      <c r="N55" s="313"/>
      <c r="O55" s="313"/>
      <c r="Z55" s="311"/>
      <c r="AA55" s="202"/>
    </row>
    <row r="56" spans="1:27" s="303" customFormat="1" x14ac:dyDescent="0.25">
      <c r="A56" s="202"/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301"/>
      <c r="M56" s="313"/>
      <c r="N56" s="313"/>
      <c r="O56" s="313"/>
      <c r="Z56" s="311"/>
      <c r="AA56" s="202"/>
    </row>
    <row r="57" spans="1:27" s="303" customFormat="1" x14ac:dyDescent="0.25">
      <c r="A57" s="202"/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301"/>
      <c r="M57" s="313"/>
      <c r="N57" s="313"/>
      <c r="O57" s="313"/>
      <c r="Z57" s="311"/>
      <c r="AA57" s="202"/>
    </row>
    <row r="58" spans="1:27" s="303" customFormat="1" x14ac:dyDescent="0.25">
      <c r="A58" s="202"/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301"/>
      <c r="M58" s="313"/>
      <c r="N58" s="313"/>
      <c r="O58" s="313"/>
      <c r="Z58" s="311"/>
      <c r="AA58" s="202"/>
    </row>
    <row r="59" spans="1:27" s="303" customFormat="1" x14ac:dyDescent="0.25">
      <c r="A59" s="202"/>
      <c r="B59" s="202"/>
      <c r="C59" s="202"/>
      <c r="D59" s="202"/>
      <c r="E59" s="202"/>
      <c r="F59" s="202"/>
      <c r="G59" s="202"/>
      <c r="H59" s="202"/>
      <c r="I59" s="202"/>
      <c r="J59" s="202"/>
      <c r="K59" s="202"/>
      <c r="L59" s="301"/>
      <c r="M59" s="313"/>
      <c r="N59" s="313"/>
      <c r="O59" s="313"/>
      <c r="Z59" s="311"/>
      <c r="AA59" s="202"/>
    </row>
    <row r="60" spans="1:27" s="303" customFormat="1" x14ac:dyDescent="0.25">
      <c r="A60" s="202"/>
      <c r="B60" s="202"/>
      <c r="C60" s="202"/>
      <c r="D60" s="202"/>
      <c r="E60" s="202"/>
      <c r="F60" s="202"/>
      <c r="G60" s="202"/>
      <c r="H60" s="202"/>
      <c r="I60" s="202"/>
      <c r="J60" s="202"/>
      <c r="K60" s="202"/>
      <c r="L60" s="301"/>
      <c r="M60" s="313"/>
      <c r="N60" s="313"/>
      <c r="O60" s="313"/>
      <c r="Z60" s="311"/>
      <c r="AA60" s="202"/>
    </row>
    <row r="61" spans="1:27" s="303" customFormat="1" x14ac:dyDescent="0.25">
      <c r="A61" s="202"/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301"/>
      <c r="M61" s="313"/>
      <c r="N61" s="313"/>
      <c r="O61" s="313"/>
      <c r="Z61" s="311"/>
      <c r="AA61" s="202"/>
    </row>
    <row r="62" spans="1:27" s="303" customFormat="1" x14ac:dyDescent="0.25">
      <c r="A62" s="202"/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301"/>
      <c r="M62" s="313"/>
      <c r="N62" s="313"/>
      <c r="O62" s="313"/>
      <c r="Z62" s="311"/>
      <c r="AA62" s="202"/>
    </row>
    <row r="63" spans="1:27" s="303" customFormat="1" x14ac:dyDescent="0.25">
      <c r="A63" s="202"/>
      <c r="B63" s="202"/>
      <c r="C63" s="202"/>
      <c r="D63" s="202"/>
      <c r="E63" s="202"/>
      <c r="F63" s="202"/>
      <c r="G63" s="202"/>
      <c r="H63" s="202"/>
      <c r="I63" s="202"/>
      <c r="J63" s="202"/>
      <c r="K63" s="202"/>
      <c r="L63" s="301"/>
      <c r="M63" s="313"/>
      <c r="N63" s="313"/>
      <c r="O63" s="313"/>
      <c r="Z63" s="311"/>
      <c r="AA63" s="202"/>
    </row>
    <row r="64" spans="1:27" s="303" customFormat="1" x14ac:dyDescent="0.25">
      <c r="A64" s="202"/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301"/>
      <c r="M64" s="313"/>
      <c r="N64" s="313"/>
      <c r="O64" s="313"/>
      <c r="Z64" s="311"/>
      <c r="AA64" s="202"/>
    </row>
    <row r="65" spans="1:27" s="303" customFormat="1" x14ac:dyDescent="0.25">
      <c r="A65" s="202"/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301"/>
      <c r="M65" s="313"/>
      <c r="N65" s="313"/>
      <c r="O65" s="313"/>
      <c r="Z65" s="311"/>
      <c r="AA65" s="202"/>
    </row>
    <row r="66" spans="1:27" s="303" customFormat="1" x14ac:dyDescent="0.25">
      <c r="A66" s="202"/>
      <c r="B66" s="202"/>
      <c r="C66" s="202"/>
      <c r="D66" s="202"/>
      <c r="E66" s="202"/>
      <c r="F66" s="202"/>
      <c r="G66" s="202"/>
      <c r="H66" s="202"/>
      <c r="I66" s="202"/>
      <c r="J66" s="202"/>
      <c r="K66" s="202"/>
      <c r="L66" s="301"/>
      <c r="M66" s="313"/>
      <c r="N66" s="313"/>
      <c r="O66" s="313"/>
      <c r="Z66" s="311"/>
      <c r="AA66" s="202"/>
    </row>
    <row r="67" spans="1:27" s="303" customFormat="1" x14ac:dyDescent="0.25">
      <c r="A67" s="202"/>
      <c r="B67" s="202"/>
      <c r="C67" s="202"/>
      <c r="D67" s="202"/>
      <c r="E67" s="202"/>
      <c r="F67" s="202"/>
      <c r="G67" s="202"/>
      <c r="H67" s="202"/>
      <c r="I67" s="202"/>
      <c r="J67" s="202"/>
      <c r="K67" s="202"/>
      <c r="L67" s="301"/>
      <c r="M67" s="313"/>
      <c r="N67" s="313"/>
      <c r="O67" s="313"/>
      <c r="Z67" s="311"/>
      <c r="AA67" s="202"/>
    </row>
    <row r="68" spans="1:27" s="303" customFormat="1" x14ac:dyDescent="0.25">
      <c r="A68" s="202"/>
      <c r="B68" s="202"/>
      <c r="C68" s="202"/>
      <c r="D68" s="202"/>
      <c r="E68" s="202"/>
      <c r="F68" s="202"/>
      <c r="G68" s="202"/>
      <c r="H68" s="202"/>
      <c r="I68" s="202"/>
      <c r="J68" s="202"/>
      <c r="K68" s="202"/>
      <c r="L68" s="301"/>
      <c r="M68" s="313"/>
      <c r="N68" s="313"/>
      <c r="O68" s="313"/>
      <c r="Z68" s="311"/>
      <c r="AA68" s="202"/>
    </row>
    <row r="69" spans="1:27" s="303" customFormat="1" x14ac:dyDescent="0.25">
      <c r="A69" s="202"/>
      <c r="B69" s="202"/>
      <c r="C69" s="202"/>
      <c r="D69" s="202"/>
      <c r="E69" s="202"/>
      <c r="F69" s="202"/>
      <c r="G69" s="202"/>
      <c r="H69" s="202"/>
      <c r="I69" s="202"/>
      <c r="J69" s="202"/>
      <c r="K69" s="202"/>
      <c r="L69" s="301"/>
      <c r="M69" s="313"/>
      <c r="N69" s="313"/>
      <c r="O69" s="313"/>
      <c r="Z69" s="311"/>
      <c r="AA69" s="202"/>
    </row>
    <row r="70" spans="1:27" s="303" customFormat="1" x14ac:dyDescent="0.25">
      <c r="A70" s="202"/>
      <c r="B70" s="202"/>
      <c r="C70" s="202"/>
      <c r="D70" s="202"/>
      <c r="E70" s="202"/>
      <c r="F70" s="202"/>
      <c r="G70" s="202"/>
      <c r="H70" s="202"/>
      <c r="I70" s="202"/>
      <c r="J70" s="202"/>
      <c r="K70" s="202"/>
      <c r="L70" s="301"/>
      <c r="M70" s="313"/>
      <c r="N70" s="313"/>
      <c r="O70" s="313"/>
      <c r="Z70" s="311"/>
      <c r="AA70" s="202"/>
    </row>
    <row r="71" spans="1:27" s="303" customFormat="1" x14ac:dyDescent="0.25">
      <c r="A71" s="202"/>
      <c r="B71" s="202"/>
      <c r="C71" s="202"/>
      <c r="D71" s="202"/>
      <c r="E71" s="202"/>
      <c r="F71" s="202"/>
      <c r="G71" s="202"/>
      <c r="H71" s="202"/>
      <c r="I71" s="202"/>
      <c r="J71" s="202"/>
      <c r="K71" s="202"/>
      <c r="L71" s="301"/>
      <c r="M71" s="313"/>
      <c r="N71" s="313"/>
      <c r="O71" s="313"/>
      <c r="Z71" s="311"/>
      <c r="AA71" s="202"/>
    </row>
    <row r="72" spans="1:27" s="303" customFormat="1" x14ac:dyDescent="0.25">
      <c r="A72" s="202"/>
      <c r="B72" s="202"/>
      <c r="C72" s="202"/>
      <c r="D72" s="202"/>
      <c r="E72" s="202"/>
      <c r="F72" s="202"/>
      <c r="G72" s="202"/>
      <c r="H72" s="202"/>
      <c r="I72" s="202"/>
      <c r="J72" s="202"/>
      <c r="K72" s="202"/>
      <c r="L72" s="301"/>
      <c r="M72" s="313"/>
      <c r="N72" s="313"/>
      <c r="O72" s="313"/>
      <c r="Z72" s="311"/>
      <c r="AA72" s="202"/>
    </row>
    <row r="73" spans="1:27" s="303" customFormat="1" x14ac:dyDescent="0.25">
      <c r="A73" s="202"/>
      <c r="B73" s="202"/>
      <c r="C73" s="202"/>
      <c r="D73" s="202"/>
      <c r="E73" s="202"/>
      <c r="F73" s="202"/>
      <c r="G73" s="202"/>
      <c r="H73" s="202"/>
      <c r="I73" s="202"/>
      <c r="J73" s="202"/>
      <c r="K73" s="202"/>
      <c r="L73" s="301"/>
      <c r="M73" s="313"/>
      <c r="N73" s="313"/>
      <c r="O73" s="313"/>
      <c r="Z73" s="311"/>
      <c r="AA73" s="202"/>
    </row>
    <row r="74" spans="1:27" s="303" customFormat="1" x14ac:dyDescent="0.25">
      <c r="A74" s="202"/>
      <c r="B74" s="202"/>
      <c r="C74" s="202"/>
      <c r="D74" s="202"/>
      <c r="E74" s="202"/>
      <c r="F74" s="202"/>
      <c r="G74" s="202"/>
      <c r="H74" s="202"/>
      <c r="I74" s="202"/>
      <c r="J74" s="202"/>
      <c r="K74" s="202"/>
      <c r="L74" s="301"/>
      <c r="M74" s="313"/>
      <c r="N74" s="313"/>
      <c r="O74" s="313"/>
      <c r="Z74" s="311"/>
      <c r="AA74" s="202"/>
    </row>
    <row r="75" spans="1:27" s="303" customFormat="1" x14ac:dyDescent="0.25">
      <c r="A75" s="202"/>
      <c r="B75" s="202"/>
      <c r="C75" s="202"/>
      <c r="D75" s="202"/>
      <c r="E75" s="202"/>
      <c r="F75" s="202"/>
      <c r="G75" s="202"/>
      <c r="H75" s="202"/>
      <c r="I75" s="202"/>
      <c r="J75" s="202"/>
      <c r="K75" s="202"/>
      <c r="L75" s="301"/>
      <c r="M75" s="313"/>
      <c r="N75" s="313"/>
      <c r="O75" s="313"/>
      <c r="Z75" s="311"/>
      <c r="AA75" s="202"/>
    </row>
    <row r="76" spans="1:27" s="303" customFormat="1" x14ac:dyDescent="0.25">
      <c r="A76" s="202"/>
      <c r="B76" s="202"/>
      <c r="C76" s="202"/>
      <c r="D76" s="202"/>
      <c r="E76" s="202"/>
      <c r="F76" s="202"/>
      <c r="G76" s="202"/>
      <c r="H76" s="202"/>
      <c r="I76" s="202"/>
      <c r="J76" s="202"/>
      <c r="K76" s="202"/>
      <c r="L76" s="301"/>
      <c r="M76" s="313"/>
      <c r="N76" s="313"/>
      <c r="O76" s="313"/>
      <c r="Z76" s="311"/>
      <c r="AA76" s="202"/>
    </row>
    <row r="77" spans="1:27" s="303" customFormat="1" x14ac:dyDescent="0.25">
      <c r="A77" s="202"/>
      <c r="B77" s="202"/>
      <c r="C77" s="202"/>
      <c r="D77" s="202"/>
      <c r="E77" s="202"/>
      <c r="F77" s="202"/>
      <c r="G77" s="202"/>
      <c r="H77" s="202"/>
      <c r="I77" s="202"/>
      <c r="J77" s="202"/>
      <c r="K77" s="202"/>
      <c r="L77" s="301"/>
      <c r="M77" s="313"/>
      <c r="N77" s="313"/>
      <c r="O77" s="313"/>
      <c r="Z77" s="311"/>
      <c r="AA77" s="202"/>
    </row>
    <row r="78" spans="1:27" s="303" customFormat="1" x14ac:dyDescent="0.25">
      <c r="A78" s="202"/>
      <c r="B78" s="202"/>
      <c r="C78" s="202"/>
      <c r="D78" s="202"/>
      <c r="E78" s="202"/>
      <c r="F78" s="202"/>
      <c r="G78" s="202"/>
      <c r="H78" s="202"/>
      <c r="I78" s="202"/>
      <c r="J78" s="202"/>
      <c r="K78" s="202"/>
      <c r="L78" s="301"/>
      <c r="M78" s="313"/>
      <c r="N78" s="313"/>
      <c r="O78" s="313"/>
      <c r="Z78" s="311"/>
      <c r="AA78" s="202"/>
    </row>
    <row r="79" spans="1:27" s="303" customFormat="1" x14ac:dyDescent="0.25">
      <c r="A79" s="202"/>
      <c r="B79" s="202"/>
      <c r="C79" s="202"/>
      <c r="D79" s="202"/>
      <c r="E79" s="202"/>
      <c r="F79" s="202"/>
      <c r="G79" s="202"/>
      <c r="H79" s="202"/>
      <c r="I79" s="202"/>
      <c r="J79" s="202"/>
      <c r="K79" s="202"/>
      <c r="L79" s="301"/>
      <c r="M79" s="313"/>
      <c r="N79" s="313"/>
      <c r="O79" s="313"/>
      <c r="Z79" s="311"/>
      <c r="AA79" s="202"/>
    </row>
    <row r="80" spans="1:27" s="303" customFormat="1" x14ac:dyDescent="0.25">
      <c r="A80" s="202"/>
      <c r="B80" s="202"/>
      <c r="C80" s="202"/>
      <c r="D80" s="202"/>
      <c r="E80" s="202"/>
      <c r="F80" s="202"/>
      <c r="G80" s="202"/>
      <c r="H80" s="202"/>
      <c r="I80" s="202"/>
      <c r="J80" s="202"/>
      <c r="K80" s="202"/>
      <c r="L80" s="301"/>
      <c r="M80" s="313"/>
      <c r="N80" s="313"/>
      <c r="O80" s="313"/>
      <c r="Z80" s="311"/>
      <c r="AA80" s="202"/>
    </row>
    <row r="81" spans="1:27" s="303" customFormat="1" x14ac:dyDescent="0.25">
      <c r="A81" s="202"/>
      <c r="B81" s="202"/>
      <c r="C81" s="202"/>
      <c r="D81" s="202"/>
      <c r="E81" s="202"/>
      <c r="F81" s="202"/>
      <c r="G81" s="202"/>
      <c r="H81" s="202"/>
      <c r="I81" s="202"/>
      <c r="J81" s="202"/>
      <c r="K81" s="202"/>
      <c r="L81" s="301"/>
      <c r="M81" s="313"/>
      <c r="N81" s="313"/>
      <c r="O81" s="313"/>
      <c r="Z81" s="311"/>
      <c r="AA81" s="202"/>
    </row>
    <row r="82" spans="1:27" s="303" customFormat="1" x14ac:dyDescent="0.25">
      <c r="A82" s="202"/>
      <c r="B82" s="202"/>
      <c r="C82" s="202"/>
      <c r="D82" s="202"/>
      <c r="E82" s="202"/>
      <c r="F82" s="202"/>
      <c r="G82" s="202"/>
      <c r="H82" s="202"/>
      <c r="I82" s="202"/>
      <c r="J82" s="202"/>
      <c r="K82" s="202"/>
      <c r="L82" s="301"/>
      <c r="M82" s="313"/>
      <c r="N82" s="313"/>
      <c r="O82" s="313"/>
      <c r="Z82" s="311"/>
      <c r="AA82" s="202"/>
    </row>
    <row r="83" spans="1:27" s="303" customFormat="1" x14ac:dyDescent="0.25">
      <c r="A83" s="202"/>
      <c r="B83" s="202"/>
      <c r="C83" s="202"/>
      <c r="D83" s="202"/>
      <c r="E83" s="202"/>
      <c r="F83" s="202"/>
      <c r="G83" s="202"/>
      <c r="H83" s="202"/>
      <c r="I83" s="202"/>
      <c r="J83" s="202"/>
      <c r="K83" s="202"/>
      <c r="L83" s="301"/>
      <c r="M83" s="313"/>
      <c r="N83" s="313"/>
      <c r="O83" s="313"/>
      <c r="Z83" s="311"/>
      <c r="AA83" s="202"/>
    </row>
    <row r="84" spans="1:27" s="303" customFormat="1" x14ac:dyDescent="0.25">
      <c r="A84" s="202"/>
      <c r="B84" s="202"/>
      <c r="C84" s="202"/>
      <c r="D84" s="202"/>
      <c r="E84" s="202"/>
      <c r="F84" s="202"/>
      <c r="G84" s="202"/>
      <c r="H84" s="202"/>
      <c r="I84" s="202"/>
      <c r="J84" s="202"/>
      <c r="K84" s="202"/>
      <c r="L84" s="301"/>
      <c r="M84" s="313"/>
      <c r="N84" s="313"/>
      <c r="O84" s="313"/>
      <c r="Z84" s="311"/>
      <c r="AA84" s="202"/>
    </row>
    <row r="85" spans="1:27" s="303" customFormat="1" x14ac:dyDescent="0.25">
      <c r="A85" s="202"/>
      <c r="B85" s="202"/>
      <c r="C85" s="202"/>
      <c r="D85" s="202"/>
      <c r="E85" s="202"/>
      <c r="F85" s="202"/>
      <c r="G85" s="202"/>
      <c r="H85" s="202"/>
      <c r="I85" s="202"/>
      <c r="J85" s="202"/>
      <c r="K85" s="202"/>
      <c r="L85" s="301"/>
      <c r="M85" s="313"/>
      <c r="N85" s="313"/>
      <c r="O85" s="313"/>
      <c r="Z85" s="311"/>
      <c r="AA85" s="202"/>
    </row>
    <row r="86" spans="1:27" s="303" customFormat="1" x14ac:dyDescent="0.25">
      <c r="A86" s="202"/>
      <c r="B86" s="202"/>
      <c r="C86" s="202"/>
      <c r="D86" s="202"/>
      <c r="E86" s="202"/>
      <c r="F86" s="202"/>
      <c r="G86" s="202"/>
      <c r="H86" s="202"/>
      <c r="I86" s="202"/>
      <c r="J86" s="202"/>
      <c r="K86" s="202"/>
      <c r="L86" s="301"/>
      <c r="M86" s="313"/>
      <c r="N86" s="313"/>
      <c r="O86" s="313"/>
      <c r="Z86" s="311"/>
      <c r="AA86" s="202"/>
    </row>
    <row r="87" spans="1:27" s="303" customFormat="1" x14ac:dyDescent="0.25">
      <c r="A87" s="202"/>
      <c r="B87" s="202"/>
      <c r="C87" s="202"/>
      <c r="D87" s="202"/>
      <c r="E87" s="202"/>
      <c r="F87" s="202"/>
      <c r="G87" s="202"/>
      <c r="H87" s="202"/>
      <c r="I87" s="202"/>
      <c r="J87" s="202"/>
      <c r="K87" s="202"/>
      <c r="L87" s="301"/>
      <c r="M87" s="313"/>
      <c r="N87" s="313"/>
      <c r="O87" s="313"/>
      <c r="Z87" s="311"/>
      <c r="AA87" s="202"/>
    </row>
    <row r="88" spans="1:27" s="303" customFormat="1" x14ac:dyDescent="0.25">
      <c r="A88" s="202"/>
      <c r="B88" s="202"/>
      <c r="C88" s="202"/>
      <c r="D88" s="202"/>
      <c r="E88" s="202"/>
      <c r="F88" s="202"/>
      <c r="G88" s="202"/>
      <c r="H88" s="202"/>
      <c r="I88" s="202"/>
      <c r="J88" s="202"/>
      <c r="K88" s="202"/>
      <c r="L88" s="301"/>
      <c r="M88" s="313"/>
      <c r="N88" s="313"/>
      <c r="O88" s="313"/>
      <c r="Z88" s="311"/>
      <c r="AA88" s="202"/>
    </row>
    <row r="89" spans="1:27" s="303" customFormat="1" x14ac:dyDescent="0.25">
      <c r="A89" s="202"/>
      <c r="B89" s="202"/>
      <c r="C89" s="202"/>
      <c r="D89" s="202"/>
      <c r="E89" s="202"/>
      <c r="F89" s="202"/>
      <c r="G89" s="202"/>
      <c r="H89" s="202"/>
      <c r="I89" s="202"/>
      <c r="J89" s="202"/>
      <c r="K89" s="202"/>
      <c r="L89" s="301"/>
      <c r="M89" s="313"/>
      <c r="N89" s="313"/>
      <c r="O89" s="313"/>
      <c r="Z89" s="311"/>
      <c r="AA89" s="202"/>
    </row>
    <row r="90" spans="1:27" s="303" customFormat="1" x14ac:dyDescent="0.25">
      <c r="A90" s="202"/>
      <c r="B90" s="202"/>
      <c r="C90" s="202"/>
      <c r="D90" s="202"/>
      <c r="E90" s="202"/>
      <c r="F90" s="202"/>
      <c r="G90" s="202"/>
      <c r="H90" s="202"/>
      <c r="I90" s="202"/>
      <c r="J90" s="202"/>
      <c r="K90" s="202"/>
      <c r="L90" s="301"/>
      <c r="M90" s="313"/>
      <c r="N90" s="313"/>
      <c r="O90" s="313"/>
      <c r="Z90" s="311"/>
      <c r="AA90" s="202"/>
    </row>
    <row r="91" spans="1:27" s="303" customFormat="1" x14ac:dyDescent="0.25">
      <c r="A91" s="202"/>
      <c r="B91" s="202"/>
      <c r="C91" s="202"/>
      <c r="D91" s="202"/>
      <c r="E91" s="202"/>
      <c r="F91" s="202"/>
      <c r="G91" s="202"/>
      <c r="H91" s="202"/>
      <c r="I91" s="202"/>
      <c r="J91" s="202"/>
      <c r="K91" s="202"/>
      <c r="L91" s="301"/>
      <c r="M91" s="313"/>
      <c r="N91" s="313"/>
      <c r="O91" s="313"/>
      <c r="Z91" s="311"/>
      <c r="AA91" s="202"/>
    </row>
    <row r="92" spans="1:27" s="303" customFormat="1" x14ac:dyDescent="0.25">
      <c r="A92" s="202"/>
      <c r="B92" s="202"/>
      <c r="C92" s="202"/>
      <c r="D92" s="202"/>
      <c r="E92" s="202"/>
      <c r="F92" s="202"/>
      <c r="G92" s="202"/>
      <c r="H92" s="202"/>
      <c r="I92" s="202"/>
      <c r="J92" s="202"/>
      <c r="K92" s="202"/>
      <c r="L92" s="301"/>
      <c r="M92" s="313"/>
      <c r="N92" s="313"/>
      <c r="O92" s="313"/>
      <c r="Z92" s="311"/>
      <c r="AA92" s="202"/>
    </row>
    <row r="93" spans="1:27" s="303" customFormat="1" x14ac:dyDescent="0.25">
      <c r="A93" s="202"/>
      <c r="B93" s="202"/>
      <c r="C93" s="202"/>
      <c r="D93" s="202"/>
      <c r="E93" s="202"/>
      <c r="F93" s="202"/>
      <c r="G93" s="202"/>
      <c r="H93" s="202"/>
      <c r="I93" s="202"/>
      <c r="J93" s="202"/>
      <c r="K93" s="202"/>
      <c r="L93" s="301"/>
      <c r="M93" s="313"/>
      <c r="N93" s="313"/>
      <c r="O93" s="313"/>
      <c r="Z93" s="311"/>
      <c r="AA93" s="202"/>
    </row>
    <row r="94" spans="1:27" s="303" customFormat="1" x14ac:dyDescent="0.25">
      <c r="A94" s="202"/>
      <c r="B94" s="202"/>
      <c r="C94" s="202"/>
      <c r="D94" s="202"/>
      <c r="E94" s="202"/>
      <c r="F94" s="202"/>
      <c r="G94" s="202"/>
      <c r="H94" s="202"/>
      <c r="I94" s="202"/>
      <c r="J94" s="202"/>
      <c r="K94" s="202"/>
      <c r="L94" s="301"/>
      <c r="M94" s="313"/>
      <c r="N94" s="313"/>
      <c r="O94" s="313"/>
      <c r="Z94" s="311"/>
      <c r="AA94" s="202"/>
    </row>
    <row r="95" spans="1:27" s="303" customFormat="1" x14ac:dyDescent="0.25">
      <c r="A95" s="202"/>
      <c r="B95" s="202"/>
      <c r="C95" s="202"/>
      <c r="D95" s="202"/>
      <c r="E95" s="202"/>
      <c r="F95" s="202"/>
      <c r="G95" s="202"/>
      <c r="H95" s="202"/>
      <c r="I95" s="202"/>
      <c r="J95" s="202"/>
      <c r="K95" s="202"/>
      <c r="L95" s="301"/>
      <c r="M95" s="313"/>
      <c r="N95" s="313"/>
      <c r="O95" s="313"/>
      <c r="Z95" s="311"/>
      <c r="AA95" s="202"/>
    </row>
    <row r="96" spans="1:27" s="303" customFormat="1" x14ac:dyDescent="0.25">
      <c r="A96" s="202"/>
      <c r="B96" s="202"/>
      <c r="C96" s="202"/>
      <c r="D96" s="202"/>
      <c r="E96" s="202"/>
      <c r="F96" s="202"/>
      <c r="G96" s="202"/>
      <c r="H96" s="202"/>
      <c r="I96" s="202"/>
      <c r="J96" s="202"/>
      <c r="K96" s="202"/>
      <c r="L96" s="301"/>
      <c r="M96" s="313"/>
      <c r="N96" s="313"/>
      <c r="O96" s="313"/>
      <c r="Z96" s="311"/>
      <c r="AA96" s="202"/>
    </row>
    <row r="97" spans="1:27" s="303" customFormat="1" x14ac:dyDescent="0.25">
      <c r="A97" s="202"/>
      <c r="B97" s="202"/>
      <c r="C97" s="202"/>
      <c r="D97" s="202"/>
      <c r="E97" s="202"/>
      <c r="F97" s="202"/>
      <c r="G97" s="202"/>
      <c r="H97" s="202"/>
      <c r="I97" s="202"/>
      <c r="J97" s="202"/>
      <c r="K97" s="202"/>
      <c r="L97" s="301"/>
      <c r="M97" s="313"/>
      <c r="N97" s="313"/>
      <c r="O97" s="313"/>
      <c r="Z97" s="311"/>
      <c r="AA97" s="202"/>
    </row>
    <row r="98" spans="1:27" s="303" customFormat="1" x14ac:dyDescent="0.25">
      <c r="A98" s="202"/>
      <c r="B98" s="202"/>
      <c r="C98" s="202"/>
      <c r="D98" s="202"/>
      <c r="E98" s="202"/>
      <c r="F98" s="202"/>
      <c r="G98" s="202"/>
      <c r="H98" s="202"/>
      <c r="I98" s="202"/>
      <c r="J98" s="202"/>
      <c r="K98" s="202"/>
      <c r="L98" s="301"/>
      <c r="M98" s="313"/>
      <c r="N98" s="313"/>
      <c r="O98" s="313"/>
      <c r="Z98" s="311"/>
      <c r="AA98" s="202"/>
    </row>
    <row r="99" spans="1:27" s="303" customFormat="1" x14ac:dyDescent="0.25">
      <c r="A99" s="202"/>
      <c r="B99" s="202"/>
      <c r="C99" s="202"/>
      <c r="D99" s="202"/>
      <c r="E99" s="202"/>
      <c r="F99" s="202"/>
      <c r="G99" s="202"/>
      <c r="H99" s="202"/>
      <c r="I99" s="202"/>
      <c r="J99" s="202"/>
      <c r="K99" s="202"/>
      <c r="L99" s="301"/>
      <c r="M99" s="313"/>
      <c r="N99" s="313"/>
      <c r="O99" s="313"/>
      <c r="Z99" s="311"/>
      <c r="AA99" s="202"/>
    </row>
    <row r="100" spans="1:27" s="303" customFormat="1" x14ac:dyDescent="0.25">
      <c r="A100" s="202"/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  <c r="L100" s="301"/>
      <c r="M100" s="313"/>
      <c r="N100" s="313"/>
      <c r="O100" s="313"/>
      <c r="Z100" s="311"/>
      <c r="AA100" s="202"/>
    </row>
    <row r="101" spans="1:27" s="303" customFormat="1" x14ac:dyDescent="0.25">
      <c r="A101" s="202"/>
      <c r="B101" s="202"/>
      <c r="C101" s="202"/>
      <c r="D101" s="202"/>
      <c r="E101" s="202"/>
      <c r="F101" s="202"/>
      <c r="G101" s="202"/>
      <c r="H101" s="202"/>
      <c r="I101" s="202"/>
      <c r="J101" s="202"/>
      <c r="K101" s="202"/>
      <c r="L101" s="301"/>
      <c r="M101" s="313"/>
      <c r="N101" s="313"/>
      <c r="O101" s="313"/>
      <c r="Z101" s="311"/>
      <c r="AA101" s="202"/>
    </row>
    <row r="102" spans="1:27" s="303" customFormat="1" x14ac:dyDescent="0.25">
      <c r="A102" s="202"/>
      <c r="B102" s="202"/>
      <c r="C102" s="202"/>
      <c r="D102" s="202"/>
      <c r="E102" s="202"/>
      <c r="F102" s="202"/>
      <c r="G102" s="202"/>
      <c r="H102" s="202"/>
      <c r="I102" s="202"/>
      <c r="J102" s="202"/>
      <c r="K102" s="202"/>
      <c r="L102" s="301"/>
      <c r="M102" s="313"/>
      <c r="N102" s="313"/>
      <c r="O102" s="313"/>
      <c r="Z102" s="311"/>
      <c r="AA102" s="202"/>
    </row>
  </sheetData>
  <mergeCells count="25">
    <mergeCell ref="Z6:Z7"/>
    <mergeCell ref="F6:F7"/>
    <mergeCell ref="R6:R7"/>
    <mergeCell ref="S6:S7"/>
    <mergeCell ref="T6:U6"/>
    <mergeCell ref="V6:V7"/>
    <mergeCell ref="W6:X6"/>
    <mergeCell ref="Y6:Y7"/>
    <mergeCell ref="L6:L7"/>
    <mergeCell ref="M6:M7"/>
    <mergeCell ref="O6:O7"/>
    <mergeCell ref="P6:P7"/>
    <mergeCell ref="Q6:Q7"/>
    <mergeCell ref="A5:Y5"/>
    <mergeCell ref="A6:A7"/>
    <mergeCell ref="B6:B7"/>
    <mergeCell ref="C6:C7"/>
    <mergeCell ref="D6:D7"/>
    <mergeCell ref="E6:E7"/>
    <mergeCell ref="H6:H7"/>
    <mergeCell ref="I6:I7"/>
    <mergeCell ref="J6:J7"/>
    <mergeCell ref="K6:K7"/>
    <mergeCell ref="N6:N7"/>
    <mergeCell ref="G6:G7"/>
  </mergeCells>
  <pageMargins left="0.70866141732283472" right="0.70866141732283472" top="0.78740157480314965" bottom="0.78740157480314965" header="0.31496062992125984" footer="0.31496062992125984"/>
  <pageSetup paperSize="9" scale="37" firstPageNumber="158" orientation="landscape" useFirstPageNumber="1" r:id="rId1"/>
  <headerFooter>
    <oddFooter xml:space="preserve">&amp;LZastupitelstvo  Olomouckého kraje 13-12-2021
13. - Rozpočet Olomouckého kraje na rok 2022 - návrh rozpočtu
Příloha č. 5g) Projekty - investiční&amp;RStrana &amp;P (Celkem 176)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97"/>
  <sheetViews>
    <sheetView showGridLines="0" view="pageBreakPreview" zoomScale="70" zoomScaleNormal="70" zoomScaleSheetLayoutView="70" workbookViewId="0">
      <selection activeCell="Z9" sqref="Z9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8.28515625" style="11" customWidth="1" collapsed="1"/>
    <col min="6" max="6" width="15.5703125" style="11" hidden="1" customWidth="1" outlineLevel="1"/>
    <col min="7" max="7" width="37.85546875" style="11" customWidth="1" collapsed="1"/>
    <col min="8" max="8" width="38.85546875" style="11" customWidth="1"/>
    <col min="9" max="9" width="7.140625" style="11" customWidth="1"/>
    <col min="10" max="10" width="14.7109375" style="5" customWidth="1"/>
    <col min="11" max="12" width="14.85546875" style="7" customWidth="1"/>
    <col min="13" max="13" width="13.5703125" style="7" customWidth="1"/>
    <col min="14" max="14" width="13.7109375" style="7" customWidth="1"/>
    <col min="15" max="15" width="14.7109375" style="7" customWidth="1"/>
    <col min="16" max="16" width="14.85546875" style="7" customWidth="1"/>
    <col min="17" max="19" width="16.7109375" style="7" customWidth="1"/>
    <col min="20" max="20" width="21.140625" style="7" customWidth="1"/>
    <col min="21" max="22" width="14.85546875" style="7" customWidth="1"/>
    <col min="23" max="23" width="14.42578125" style="7" customWidth="1"/>
    <col min="24" max="24" width="17.7109375" style="67" customWidth="1"/>
    <col min="25" max="16384" width="9.140625" style="11"/>
  </cols>
  <sheetData>
    <row r="1" spans="1:25" ht="20.25" x14ac:dyDescent="0.3">
      <c r="A1" s="114" t="s">
        <v>27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8"/>
      <c r="T1" s="9"/>
      <c r="U1" s="10"/>
      <c r="V1" s="11"/>
      <c r="W1" s="11"/>
      <c r="X1" s="11"/>
    </row>
    <row r="2" spans="1:25" ht="15.75" x14ac:dyDescent="0.25">
      <c r="A2" s="123" t="s">
        <v>0</v>
      </c>
      <c r="B2" s="115"/>
      <c r="C2" s="115"/>
      <c r="D2" s="124"/>
      <c r="E2" s="124"/>
      <c r="F2" s="117"/>
      <c r="G2" s="118" t="s">
        <v>28</v>
      </c>
      <c r="H2" s="119" t="s">
        <v>29</v>
      </c>
      <c r="I2" s="13"/>
      <c r="K2" s="6"/>
      <c r="N2" s="14"/>
      <c r="O2" s="14"/>
      <c r="Q2" s="14"/>
      <c r="R2" s="14"/>
      <c r="S2" s="14"/>
      <c r="T2" s="15"/>
      <c r="U2" s="10"/>
      <c r="V2" s="11"/>
      <c r="W2" s="11"/>
      <c r="X2" s="11"/>
    </row>
    <row r="3" spans="1:25" ht="15.75" x14ac:dyDescent="0.25">
      <c r="A3" s="120"/>
      <c r="B3" s="115"/>
      <c r="C3" s="115"/>
      <c r="D3" s="124"/>
      <c r="E3" s="124"/>
      <c r="F3" s="117"/>
      <c r="G3" s="121" t="s">
        <v>1</v>
      </c>
      <c r="H3" s="122"/>
      <c r="I3" s="13"/>
      <c r="K3" s="6"/>
      <c r="N3" s="14"/>
      <c r="O3" s="14"/>
      <c r="Q3" s="14"/>
      <c r="R3" s="14"/>
      <c r="S3" s="14"/>
      <c r="T3" s="15"/>
      <c r="U3" s="10"/>
      <c r="V3" s="11"/>
      <c r="W3" s="11"/>
      <c r="X3" s="11"/>
    </row>
    <row r="4" spans="1:25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7"/>
      <c r="W4" s="19" t="s">
        <v>2</v>
      </c>
      <c r="X4" s="19" t="s">
        <v>2</v>
      </c>
      <c r="Y4" s="10"/>
    </row>
    <row r="5" spans="1:25" ht="25.5" customHeight="1" x14ac:dyDescent="0.25">
      <c r="A5" s="275" t="s">
        <v>30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7"/>
      <c r="X5" s="20"/>
    </row>
    <row r="6" spans="1:25" ht="25.5" customHeight="1" x14ac:dyDescent="0.25">
      <c r="A6" s="278" t="s">
        <v>3</v>
      </c>
      <c r="B6" s="278" t="s">
        <v>4</v>
      </c>
      <c r="C6" s="279" t="s">
        <v>5</v>
      </c>
      <c r="D6" s="279" t="s">
        <v>6</v>
      </c>
      <c r="E6" s="280" t="s">
        <v>7</v>
      </c>
      <c r="F6" s="279" t="s">
        <v>8</v>
      </c>
      <c r="G6" s="279" t="s">
        <v>9</v>
      </c>
      <c r="H6" s="282" t="s">
        <v>10</v>
      </c>
      <c r="I6" s="283" t="s">
        <v>11</v>
      </c>
      <c r="J6" s="282" t="s">
        <v>12</v>
      </c>
      <c r="K6" s="282" t="s">
        <v>13</v>
      </c>
      <c r="L6" s="284" t="s">
        <v>14</v>
      </c>
      <c r="M6" s="284" t="s">
        <v>15</v>
      </c>
      <c r="N6" s="282" t="s">
        <v>22</v>
      </c>
      <c r="O6" s="291" t="s">
        <v>74</v>
      </c>
      <c r="P6" s="287" t="s">
        <v>92</v>
      </c>
      <c r="Q6" s="287" t="s">
        <v>93</v>
      </c>
      <c r="R6" s="289" t="s">
        <v>21</v>
      </c>
      <c r="S6" s="290"/>
      <c r="T6" s="287" t="s">
        <v>25</v>
      </c>
      <c r="U6" s="289" t="s">
        <v>21</v>
      </c>
      <c r="V6" s="290"/>
      <c r="W6" s="291" t="s">
        <v>26</v>
      </c>
      <c r="X6" s="286" t="s">
        <v>16</v>
      </c>
    </row>
    <row r="7" spans="1:25" ht="81" customHeight="1" x14ac:dyDescent="0.25">
      <c r="A7" s="278"/>
      <c r="B7" s="278"/>
      <c r="C7" s="279"/>
      <c r="D7" s="279"/>
      <c r="E7" s="281"/>
      <c r="F7" s="279"/>
      <c r="G7" s="279"/>
      <c r="H7" s="282"/>
      <c r="I7" s="283"/>
      <c r="J7" s="282"/>
      <c r="K7" s="282"/>
      <c r="L7" s="285"/>
      <c r="M7" s="285"/>
      <c r="N7" s="282"/>
      <c r="O7" s="291"/>
      <c r="P7" s="288"/>
      <c r="Q7" s="288"/>
      <c r="R7" s="21" t="s">
        <v>103</v>
      </c>
      <c r="S7" s="21" t="s">
        <v>104</v>
      </c>
      <c r="T7" s="288"/>
      <c r="U7" s="80" t="s">
        <v>19</v>
      </c>
      <c r="V7" s="21" t="s">
        <v>20</v>
      </c>
      <c r="W7" s="291"/>
      <c r="X7" s="286"/>
    </row>
    <row r="8" spans="1:25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SUM(K9:K12)</f>
        <v>84681</v>
      </c>
      <c r="L8" s="24">
        <f>SUM(L9:L12)</f>
        <v>18040</v>
      </c>
      <c r="M8" s="24">
        <f>SUM(M9:M12)</f>
        <v>66641</v>
      </c>
      <c r="N8" s="24"/>
      <c r="O8" s="24">
        <f>SUM(O9:O12)</f>
        <v>598</v>
      </c>
      <c r="P8" s="25">
        <f>SUM(P9:P12)</f>
        <v>56196</v>
      </c>
      <c r="Q8" s="25">
        <f t="shared" ref="Q8:W8" si="0">SUM(Q9:Q12)</f>
        <v>10919</v>
      </c>
      <c r="R8" s="25">
        <f t="shared" si="0"/>
        <v>10919</v>
      </c>
      <c r="S8" s="25">
        <f t="shared" si="0"/>
        <v>0</v>
      </c>
      <c r="T8" s="25">
        <f t="shared" si="0"/>
        <v>45277</v>
      </c>
      <c r="U8" s="25">
        <f t="shared" si="0"/>
        <v>18914</v>
      </c>
      <c r="V8" s="25">
        <f t="shared" si="0"/>
        <v>26363</v>
      </c>
      <c r="W8" s="24">
        <f t="shared" si="0"/>
        <v>27887</v>
      </c>
      <c r="X8" s="26"/>
    </row>
    <row r="9" spans="1:25" s="41" customFormat="1" ht="63" x14ac:dyDescent="0.25">
      <c r="A9" s="28">
        <v>1</v>
      </c>
      <c r="B9" s="29" t="s">
        <v>90</v>
      </c>
      <c r="C9" s="30">
        <v>3122</v>
      </c>
      <c r="D9" s="30">
        <v>6121</v>
      </c>
      <c r="E9" s="30">
        <v>61</v>
      </c>
      <c r="F9" s="31">
        <v>60001101315</v>
      </c>
      <c r="G9" s="32" t="s">
        <v>95</v>
      </c>
      <c r="H9" s="104" t="s">
        <v>99</v>
      </c>
      <c r="I9" s="34"/>
      <c r="J9" s="34" t="s">
        <v>51</v>
      </c>
      <c r="K9" s="35">
        <v>60632</v>
      </c>
      <c r="L9" s="35">
        <v>11550</v>
      </c>
      <c r="M9" s="35">
        <f>K9-L9</f>
        <v>49082</v>
      </c>
      <c r="N9" s="36" t="s">
        <v>60</v>
      </c>
      <c r="O9" s="37">
        <v>598</v>
      </c>
      <c r="P9" s="97">
        <f>Q9+T9</f>
        <v>34954</v>
      </c>
      <c r="Q9" s="98">
        <f>SUM(R9:S9)</f>
        <v>6000</v>
      </c>
      <c r="R9" s="37">
        <v>6000</v>
      </c>
      <c r="S9" s="37">
        <v>0</v>
      </c>
      <c r="T9" s="38">
        <f>SUM(U9:V9)</f>
        <v>28954</v>
      </c>
      <c r="U9" s="39">
        <v>11954</v>
      </c>
      <c r="V9" s="39">
        <f>20000-3000</f>
        <v>17000</v>
      </c>
      <c r="W9" s="39">
        <f t="shared" ref="W9" si="1">K9-O9-P9</f>
        <v>25080</v>
      </c>
      <c r="X9" s="40" t="s">
        <v>46</v>
      </c>
    </row>
    <row r="10" spans="1:25" s="41" customFormat="1" ht="63" x14ac:dyDescent="0.25">
      <c r="A10" s="28">
        <v>2</v>
      </c>
      <c r="B10" s="28" t="s">
        <v>90</v>
      </c>
      <c r="C10" s="42">
        <v>3122</v>
      </c>
      <c r="D10" s="42">
        <v>6121</v>
      </c>
      <c r="E10" s="42">
        <v>61</v>
      </c>
      <c r="F10" s="43">
        <v>60001101451</v>
      </c>
      <c r="G10" s="44" t="s">
        <v>94</v>
      </c>
      <c r="H10" s="104" t="s">
        <v>98</v>
      </c>
      <c r="I10" s="46"/>
      <c r="J10" s="46" t="s">
        <v>51</v>
      </c>
      <c r="K10" s="35">
        <v>8773</v>
      </c>
      <c r="L10" s="35">
        <v>3480</v>
      </c>
      <c r="M10" s="35">
        <f t="shared" ref="M10:M12" si="2">K10-L10</f>
        <v>5293</v>
      </c>
      <c r="N10" s="36" t="s">
        <v>88</v>
      </c>
      <c r="O10" s="37">
        <v>0</v>
      </c>
      <c r="P10" s="97">
        <f>Q10+T10</f>
        <v>5966</v>
      </c>
      <c r="Q10" s="98">
        <f>SUM(R10:S10)</f>
        <v>2357</v>
      </c>
      <c r="R10" s="37">
        <f>3480-1123</f>
        <v>2357</v>
      </c>
      <c r="S10" s="37">
        <v>0</v>
      </c>
      <c r="T10" s="38">
        <f t="shared" ref="T10:T12" si="3">SUM(U10:V10)</f>
        <v>3609</v>
      </c>
      <c r="U10" s="39">
        <f>4253-1684</f>
        <v>2569</v>
      </c>
      <c r="V10" s="39">
        <v>1040</v>
      </c>
      <c r="W10" s="39">
        <f>K10-O10-P10</f>
        <v>2807</v>
      </c>
      <c r="X10" s="40" t="s">
        <v>46</v>
      </c>
    </row>
    <row r="11" spans="1:25" s="41" customFormat="1" ht="44.25" customHeight="1" x14ac:dyDescent="0.25">
      <c r="A11" s="28">
        <v>3</v>
      </c>
      <c r="B11" s="30" t="s">
        <v>53</v>
      </c>
      <c r="C11" s="29">
        <v>3233</v>
      </c>
      <c r="D11" s="29">
        <v>6121</v>
      </c>
      <c r="E11" s="29">
        <v>61</v>
      </c>
      <c r="F11" s="48">
        <v>60001101436</v>
      </c>
      <c r="G11" s="44" t="s">
        <v>44</v>
      </c>
      <c r="H11" s="104" t="s">
        <v>100</v>
      </c>
      <c r="I11" s="49"/>
      <c r="J11" s="34" t="s">
        <v>51</v>
      </c>
      <c r="K11" s="35">
        <v>14110</v>
      </c>
      <c r="L11" s="35">
        <v>2562</v>
      </c>
      <c r="M11" s="35">
        <f t="shared" si="2"/>
        <v>11548</v>
      </c>
      <c r="N11" s="36">
        <v>2022</v>
      </c>
      <c r="O11" s="37">
        <v>0</v>
      </c>
      <c r="P11" s="97">
        <f t="shared" ref="P11:P12" si="4">Q11+T11</f>
        <v>14110</v>
      </c>
      <c r="Q11" s="98">
        <f t="shared" ref="Q11:Q12" si="5">SUM(R11:S11)</f>
        <v>2562</v>
      </c>
      <c r="R11" s="37">
        <v>2562</v>
      </c>
      <c r="S11" s="37">
        <v>0</v>
      </c>
      <c r="T11" s="38">
        <f t="shared" si="3"/>
        <v>11548</v>
      </c>
      <c r="U11" s="39">
        <v>3844</v>
      </c>
      <c r="V11" s="39">
        <f>6082+1622</f>
        <v>7704</v>
      </c>
      <c r="W11" s="39">
        <f t="shared" ref="W11:W12" si="6">K11-O11-P11</f>
        <v>0</v>
      </c>
      <c r="X11" s="40" t="s">
        <v>225</v>
      </c>
    </row>
    <row r="12" spans="1:25" s="41" customFormat="1" ht="76.5" x14ac:dyDescent="0.25">
      <c r="A12" s="28">
        <v>4</v>
      </c>
      <c r="B12" s="30" t="s">
        <v>53</v>
      </c>
      <c r="C12" s="29">
        <v>3233</v>
      </c>
      <c r="D12" s="29">
        <v>6121</v>
      </c>
      <c r="E12" s="29">
        <v>61</v>
      </c>
      <c r="F12" s="48">
        <v>60001101480</v>
      </c>
      <c r="G12" s="44" t="s">
        <v>45</v>
      </c>
      <c r="H12" s="104" t="s">
        <v>98</v>
      </c>
      <c r="I12" s="49"/>
      <c r="J12" s="34" t="s">
        <v>51</v>
      </c>
      <c r="K12" s="35">
        <v>1166</v>
      </c>
      <c r="L12" s="35">
        <v>448</v>
      </c>
      <c r="M12" s="35">
        <f t="shared" si="2"/>
        <v>718</v>
      </c>
      <c r="N12" s="36">
        <v>2022</v>
      </c>
      <c r="O12" s="37">
        <v>0</v>
      </c>
      <c r="P12" s="97">
        <f t="shared" si="4"/>
        <v>1166</v>
      </c>
      <c r="Q12" s="98">
        <f t="shared" si="5"/>
        <v>0</v>
      </c>
      <c r="R12" s="37">
        <v>0</v>
      </c>
      <c r="S12" s="37">
        <v>0</v>
      </c>
      <c r="T12" s="38">
        <f t="shared" si="3"/>
        <v>1166</v>
      </c>
      <c r="U12" s="39">
        <v>547</v>
      </c>
      <c r="V12" s="39">
        <f>171+448</f>
        <v>619</v>
      </c>
      <c r="W12" s="39">
        <f t="shared" si="6"/>
        <v>0</v>
      </c>
      <c r="X12" s="40" t="s">
        <v>226</v>
      </c>
    </row>
    <row r="13" spans="1:25" s="27" customFormat="1" ht="25.5" customHeight="1" x14ac:dyDescent="0.3">
      <c r="A13" s="50" t="s">
        <v>18</v>
      </c>
      <c r="B13" s="51"/>
      <c r="C13" s="51"/>
      <c r="D13" s="51"/>
      <c r="E13" s="51"/>
      <c r="F13" s="51"/>
      <c r="G13" s="51"/>
      <c r="H13" s="51"/>
      <c r="I13" s="51"/>
      <c r="J13" s="51"/>
      <c r="K13" s="52">
        <f>SUM(K14:K14)</f>
        <v>0</v>
      </c>
      <c r="L13" s="52">
        <f>SUM(L14:L14)</f>
        <v>0</v>
      </c>
      <c r="M13" s="52">
        <f>SUM(M14:M14)</f>
        <v>0</v>
      </c>
      <c r="N13" s="53"/>
      <c r="O13" s="52">
        <f t="shared" ref="O13:W13" si="7">SUM(O14:O14)</f>
        <v>0</v>
      </c>
      <c r="P13" s="54">
        <f>SUM(P14:P14)</f>
        <v>500</v>
      </c>
      <c r="Q13" s="54">
        <f t="shared" si="7"/>
        <v>0</v>
      </c>
      <c r="R13" s="54">
        <f t="shared" si="7"/>
        <v>0</v>
      </c>
      <c r="S13" s="54">
        <f t="shared" si="7"/>
        <v>0</v>
      </c>
      <c r="T13" s="54">
        <f t="shared" si="7"/>
        <v>500</v>
      </c>
      <c r="U13" s="54">
        <f t="shared" si="7"/>
        <v>0</v>
      </c>
      <c r="V13" s="54">
        <f t="shared" si="7"/>
        <v>500</v>
      </c>
      <c r="W13" s="55">
        <f t="shared" si="7"/>
        <v>0</v>
      </c>
      <c r="X13" s="56"/>
    </row>
    <row r="14" spans="1:25" s="202" customFormat="1" ht="89.25" customHeight="1" x14ac:dyDescent="0.25">
      <c r="A14" s="28">
        <v>1</v>
      </c>
      <c r="B14" s="30" t="s">
        <v>47</v>
      </c>
      <c r="C14" s="29">
        <v>3114</v>
      </c>
      <c r="D14" s="29">
        <v>6121</v>
      </c>
      <c r="E14" s="29">
        <v>61</v>
      </c>
      <c r="F14" s="48" t="s">
        <v>240</v>
      </c>
      <c r="G14" s="44" t="s">
        <v>241</v>
      </c>
      <c r="H14" s="204" t="s">
        <v>242</v>
      </c>
      <c r="I14" s="203"/>
      <c r="J14" s="34"/>
      <c r="K14" s="35"/>
      <c r="L14" s="35"/>
      <c r="M14" s="35"/>
      <c r="N14" s="201">
        <v>2022</v>
      </c>
      <c r="O14" s="37">
        <v>0</v>
      </c>
      <c r="P14" s="38">
        <f t="shared" ref="P14" si="8">Q14+T14</f>
        <v>500</v>
      </c>
      <c r="Q14" s="37">
        <v>0</v>
      </c>
      <c r="R14" s="37">
        <v>0</v>
      </c>
      <c r="S14" s="37">
        <v>0</v>
      </c>
      <c r="T14" s="39">
        <v>500</v>
      </c>
      <c r="U14" s="39"/>
      <c r="V14" s="39">
        <v>500</v>
      </c>
      <c r="W14" s="39">
        <v>0</v>
      </c>
      <c r="X14" s="198"/>
    </row>
    <row r="15" spans="1:25" ht="35.25" customHeight="1" x14ac:dyDescent="0.25">
      <c r="A15" s="57" t="s">
        <v>31</v>
      </c>
      <c r="B15" s="58"/>
      <c r="C15" s="58"/>
      <c r="D15" s="58"/>
      <c r="E15" s="58"/>
      <c r="F15" s="58"/>
      <c r="G15" s="58"/>
      <c r="H15" s="58"/>
      <c r="I15" s="58"/>
      <c r="J15" s="210"/>
      <c r="K15" s="59">
        <f>K13+K8</f>
        <v>84681</v>
      </c>
      <c r="L15" s="59">
        <f>L13+L8</f>
        <v>18040</v>
      </c>
      <c r="M15" s="59">
        <f>M13+M8</f>
        <v>66641</v>
      </c>
      <c r="N15" s="59"/>
      <c r="O15" s="59">
        <f t="shared" ref="O15:W15" si="9">O13+O8</f>
        <v>598</v>
      </c>
      <c r="P15" s="59">
        <f t="shared" si="9"/>
        <v>56696</v>
      </c>
      <c r="Q15" s="59">
        <f t="shared" si="9"/>
        <v>10919</v>
      </c>
      <c r="R15" s="59">
        <f t="shared" si="9"/>
        <v>10919</v>
      </c>
      <c r="S15" s="59">
        <f t="shared" si="9"/>
        <v>0</v>
      </c>
      <c r="T15" s="59">
        <f t="shared" si="9"/>
        <v>45777</v>
      </c>
      <c r="U15" s="59">
        <f t="shared" si="9"/>
        <v>18914</v>
      </c>
      <c r="V15" s="59">
        <f t="shared" si="9"/>
        <v>26863</v>
      </c>
      <c r="W15" s="60">
        <f t="shared" si="9"/>
        <v>27887</v>
      </c>
      <c r="X15" s="61"/>
    </row>
    <row r="16" spans="1:25" s="209" customFormat="1" ht="35.25" customHeight="1" x14ac:dyDescent="0.25">
      <c r="A16" s="205"/>
      <c r="B16" s="205"/>
      <c r="C16" s="205"/>
      <c r="D16" s="205"/>
      <c r="E16" s="205"/>
      <c r="F16" s="205"/>
      <c r="G16" s="205"/>
      <c r="H16" s="205"/>
      <c r="I16" s="205"/>
      <c r="J16" s="205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7"/>
      <c r="X16" s="208"/>
    </row>
    <row r="17" spans="1:25" s="77" customFormat="1" x14ac:dyDescent="0.2">
      <c r="A17" s="72"/>
      <c r="B17" s="73"/>
      <c r="C17" s="72"/>
      <c r="D17" s="73"/>
      <c r="E17" s="73"/>
      <c r="F17" s="73"/>
      <c r="G17" s="73"/>
      <c r="H17" s="73"/>
      <c r="I17" s="74"/>
      <c r="J17" s="75"/>
      <c r="K17" s="76"/>
      <c r="L17" s="76"/>
      <c r="M17" s="76"/>
      <c r="X17" s="78"/>
      <c r="Y17" s="79"/>
    </row>
    <row r="18" spans="1:25" s="7" customFormat="1" x14ac:dyDescent="0.25">
      <c r="A18" s="5"/>
      <c r="B18" s="5"/>
      <c r="C18" s="5"/>
      <c r="D18" s="5"/>
      <c r="E18" s="5"/>
      <c r="F18" s="5"/>
      <c r="G18" s="5"/>
      <c r="H18" s="5"/>
      <c r="I18" s="11"/>
      <c r="J18" s="69"/>
      <c r="K18" s="70"/>
      <c r="L18" s="70"/>
      <c r="M18" s="70"/>
      <c r="X18" s="67"/>
      <c r="Y18" s="11"/>
    </row>
    <row r="19" spans="1:25" s="7" customFormat="1" x14ac:dyDescent="0.25">
      <c r="A19" s="5"/>
      <c r="B19" s="5"/>
      <c r="C19" s="5"/>
      <c r="D19" s="5"/>
      <c r="E19" s="5"/>
      <c r="F19" s="5"/>
      <c r="G19" s="5"/>
      <c r="H19" s="5"/>
      <c r="I19" s="11"/>
      <c r="J19" s="69"/>
      <c r="K19" s="70"/>
      <c r="L19" s="70"/>
      <c r="M19" s="70"/>
      <c r="X19" s="67"/>
      <c r="Y19" s="11"/>
    </row>
    <row r="20" spans="1:25" s="7" customFormat="1" x14ac:dyDescent="0.25">
      <c r="A20" s="5"/>
      <c r="B20" s="5"/>
      <c r="C20" s="5"/>
      <c r="D20" s="5"/>
      <c r="E20" s="5"/>
      <c r="F20" s="5"/>
      <c r="G20" s="5"/>
      <c r="H20" s="5"/>
      <c r="I20" s="11"/>
      <c r="J20" s="69"/>
      <c r="K20" s="70"/>
      <c r="L20" s="70"/>
      <c r="M20" s="70"/>
      <c r="X20" s="67"/>
      <c r="Y20" s="11"/>
    </row>
    <row r="21" spans="1:25" s="7" customFormat="1" x14ac:dyDescent="0.25">
      <c r="A21" s="5"/>
      <c r="B21" s="5"/>
      <c r="C21" s="5"/>
      <c r="D21" s="5"/>
      <c r="E21" s="5"/>
      <c r="F21" s="5"/>
      <c r="G21" s="5"/>
      <c r="H21" s="5"/>
      <c r="I21" s="11"/>
      <c r="J21" s="69"/>
      <c r="K21" s="70"/>
      <c r="L21" s="70"/>
      <c r="M21" s="70"/>
      <c r="X21" s="67"/>
      <c r="Y21" s="11"/>
    </row>
    <row r="22" spans="1:25" s="7" customFormat="1" x14ac:dyDescent="0.25">
      <c r="A22" s="5"/>
      <c r="B22" s="5"/>
      <c r="C22" s="5"/>
      <c r="D22" s="5"/>
      <c r="E22" s="5"/>
      <c r="F22" s="5"/>
      <c r="G22" s="5"/>
      <c r="H22" s="5"/>
      <c r="I22" s="11"/>
      <c r="J22" s="69"/>
      <c r="K22" s="70"/>
      <c r="L22" s="70"/>
      <c r="M22" s="70"/>
      <c r="X22" s="67"/>
      <c r="Y22" s="11"/>
    </row>
    <row r="23" spans="1:25" s="7" customFormat="1" x14ac:dyDescent="0.25">
      <c r="A23" s="5"/>
      <c r="B23" s="5"/>
      <c r="C23" s="5"/>
      <c r="D23" s="5"/>
      <c r="E23" s="5"/>
      <c r="F23" s="5"/>
      <c r="G23" s="5"/>
      <c r="H23" s="5"/>
      <c r="I23" s="11"/>
      <c r="J23" s="69"/>
      <c r="K23" s="70"/>
      <c r="L23" s="70"/>
      <c r="M23" s="70"/>
      <c r="X23" s="67"/>
      <c r="Y23" s="11"/>
    </row>
    <row r="24" spans="1:25" s="7" customFormat="1" x14ac:dyDescent="0.25">
      <c r="A24" s="5"/>
      <c r="B24" s="5"/>
      <c r="C24" s="5"/>
      <c r="D24" s="5"/>
      <c r="E24" s="5"/>
      <c r="F24" s="5"/>
      <c r="G24" s="5"/>
      <c r="H24" s="5"/>
      <c r="I24" s="11"/>
      <c r="J24" s="69"/>
      <c r="K24" s="70"/>
      <c r="L24" s="70"/>
      <c r="M24" s="70"/>
      <c r="X24" s="67"/>
      <c r="Y24" s="11"/>
    </row>
    <row r="25" spans="1:25" s="7" customFormat="1" x14ac:dyDescent="0.25">
      <c r="A25" s="5"/>
      <c r="B25" s="5"/>
      <c r="C25" s="5"/>
      <c r="D25" s="5"/>
      <c r="E25" s="5"/>
      <c r="F25" s="5"/>
      <c r="G25" s="5"/>
      <c r="H25" s="5"/>
      <c r="I25" s="11"/>
      <c r="J25" s="69"/>
      <c r="K25" s="70"/>
      <c r="L25" s="70"/>
      <c r="M25" s="70"/>
      <c r="X25" s="67"/>
      <c r="Y25" s="11"/>
    </row>
    <row r="26" spans="1:25" s="7" customFormat="1" x14ac:dyDescent="0.25">
      <c r="A26" s="5"/>
      <c r="B26" s="5"/>
      <c r="C26" s="5"/>
      <c r="D26" s="5"/>
      <c r="E26" s="5"/>
      <c r="F26" s="5"/>
      <c r="G26" s="5"/>
      <c r="H26" s="5"/>
      <c r="I26" s="11"/>
      <c r="J26" s="69"/>
      <c r="K26" s="70"/>
      <c r="L26" s="70"/>
      <c r="M26" s="70"/>
      <c r="X26" s="67"/>
      <c r="Y26" s="11"/>
    </row>
    <row r="27" spans="1:25" s="7" customFormat="1" x14ac:dyDescent="0.25">
      <c r="A27" s="5"/>
      <c r="B27" s="5"/>
      <c r="C27" s="5"/>
      <c r="D27" s="5"/>
      <c r="E27" s="5"/>
      <c r="F27" s="5"/>
      <c r="G27" s="5"/>
      <c r="H27" s="5"/>
      <c r="I27" s="11"/>
      <c r="J27" s="69"/>
      <c r="K27" s="70"/>
      <c r="L27" s="70"/>
      <c r="M27" s="70"/>
      <c r="X27" s="67"/>
      <c r="Y27" s="11"/>
    </row>
    <row r="28" spans="1:25" s="7" customFormat="1" x14ac:dyDescent="0.25">
      <c r="A28" s="5"/>
      <c r="B28" s="5"/>
      <c r="C28" s="5"/>
      <c r="D28" s="5"/>
      <c r="E28" s="5"/>
      <c r="F28" s="5"/>
      <c r="G28" s="5"/>
      <c r="H28" s="5"/>
      <c r="I28" s="11"/>
      <c r="J28" s="69"/>
      <c r="K28" s="70"/>
      <c r="L28" s="70"/>
      <c r="M28" s="70"/>
      <c r="X28" s="67"/>
      <c r="Y28" s="11"/>
    </row>
    <row r="29" spans="1:25" s="7" customFormat="1" x14ac:dyDescent="0.25">
      <c r="A29" s="5"/>
      <c r="B29" s="5"/>
      <c r="C29" s="5"/>
      <c r="D29" s="5"/>
      <c r="E29" s="5"/>
      <c r="F29" s="5"/>
      <c r="G29" s="5"/>
      <c r="H29" s="5"/>
      <c r="I29" s="11"/>
      <c r="J29" s="69"/>
      <c r="K29" s="70"/>
      <c r="L29" s="70"/>
      <c r="M29" s="70"/>
      <c r="X29" s="67"/>
      <c r="Y29" s="11"/>
    </row>
    <row r="30" spans="1:25" s="7" customFormat="1" x14ac:dyDescent="0.25">
      <c r="A30" s="5"/>
      <c r="B30" s="5"/>
      <c r="C30" s="5"/>
      <c r="D30" s="5"/>
      <c r="E30" s="5"/>
      <c r="F30" s="5"/>
      <c r="G30" s="5"/>
      <c r="H30" s="5"/>
      <c r="I30" s="11"/>
      <c r="J30" s="69"/>
      <c r="K30" s="70"/>
      <c r="L30" s="70"/>
      <c r="M30" s="70"/>
      <c r="X30" s="67"/>
      <c r="Y30" s="11"/>
    </row>
    <row r="31" spans="1:25" s="7" customFormat="1" x14ac:dyDescent="0.25">
      <c r="A31" s="5"/>
      <c r="B31" s="5"/>
      <c r="C31" s="5"/>
      <c r="D31" s="5"/>
      <c r="E31" s="5"/>
      <c r="F31" s="5"/>
      <c r="G31" s="5"/>
      <c r="H31" s="5"/>
      <c r="I31" s="11"/>
      <c r="J31" s="69"/>
      <c r="K31" s="70"/>
      <c r="L31" s="70"/>
      <c r="M31" s="70"/>
      <c r="X31" s="67"/>
      <c r="Y31" s="11"/>
    </row>
    <row r="32" spans="1:25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69"/>
      <c r="K32" s="70"/>
      <c r="L32" s="70"/>
      <c r="M32" s="70"/>
      <c r="X32" s="67"/>
      <c r="Y32" s="11"/>
    </row>
    <row r="33" spans="1:25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69"/>
      <c r="K33" s="70"/>
      <c r="L33" s="70"/>
      <c r="M33" s="70"/>
      <c r="X33" s="67"/>
      <c r="Y33" s="11"/>
    </row>
    <row r="34" spans="1:25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69"/>
      <c r="K34" s="70"/>
      <c r="L34" s="70"/>
      <c r="M34" s="70"/>
      <c r="X34" s="67"/>
      <c r="Y34" s="11"/>
    </row>
    <row r="35" spans="1:25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5"/>
      <c r="K35" s="70"/>
      <c r="L35" s="70"/>
      <c r="M35" s="70"/>
      <c r="X35" s="67"/>
      <c r="Y35" s="11"/>
    </row>
    <row r="36" spans="1:25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5"/>
      <c r="K36" s="70"/>
      <c r="L36" s="70"/>
      <c r="M36" s="70"/>
      <c r="X36" s="67"/>
      <c r="Y36" s="11"/>
    </row>
    <row r="37" spans="1:25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5"/>
      <c r="K37" s="70"/>
      <c r="L37" s="70"/>
      <c r="M37" s="70"/>
      <c r="X37" s="67"/>
      <c r="Y37" s="11"/>
    </row>
    <row r="38" spans="1:25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5"/>
      <c r="K38" s="70"/>
      <c r="L38" s="70"/>
      <c r="M38" s="70"/>
      <c r="X38" s="67"/>
      <c r="Y38" s="11"/>
    </row>
    <row r="39" spans="1:25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5"/>
      <c r="K39" s="70"/>
      <c r="L39" s="70"/>
      <c r="M39" s="70"/>
      <c r="X39" s="67"/>
      <c r="Y39" s="11"/>
    </row>
    <row r="40" spans="1:25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5"/>
      <c r="K40" s="70"/>
      <c r="L40" s="70"/>
      <c r="M40" s="70"/>
      <c r="X40" s="67"/>
      <c r="Y40" s="11"/>
    </row>
    <row r="41" spans="1:25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5"/>
      <c r="K41" s="70"/>
      <c r="L41" s="70"/>
      <c r="M41" s="70"/>
      <c r="X41" s="67"/>
      <c r="Y41" s="11"/>
    </row>
    <row r="42" spans="1:25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5"/>
      <c r="K42" s="70"/>
      <c r="L42" s="70"/>
      <c r="M42" s="70"/>
      <c r="X42" s="67"/>
      <c r="Y42" s="11"/>
    </row>
    <row r="43" spans="1:25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5"/>
      <c r="K43" s="70"/>
      <c r="L43" s="70"/>
      <c r="M43" s="70"/>
      <c r="X43" s="67"/>
      <c r="Y43" s="11"/>
    </row>
    <row r="44" spans="1:25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5"/>
      <c r="K44" s="70"/>
      <c r="L44" s="70"/>
      <c r="M44" s="70"/>
      <c r="X44" s="67"/>
      <c r="Y44" s="11"/>
    </row>
    <row r="45" spans="1:25" s="7" customFormat="1" x14ac:dyDescent="0.25">
      <c r="A45" s="5"/>
      <c r="B45" s="5"/>
      <c r="C45" s="5"/>
      <c r="D45" s="5"/>
      <c r="E45" s="5"/>
      <c r="F45" s="5"/>
      <c r="G45" s="5"/>
      <c r="H45" s="5"/>
      <c r="I45" s="11"/>
      <c r="J45" s="5"/>
      <c r="K45" s="70"/>
      <c r="L45" s="70"/>
      <c r="M45" s="70"/>
      <c r="X45" s="67"/>
      <c r="Y45" s="11"/>
    </row>
    <row r="46" spans="1:25" s="7" customForma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5"/>
      <c r="K46" s="70"/>
      <c r="L46" s="70"/>
      <c r="M46" s="70"/>
      <c r="X46" s="67"/>
      <c r="Y46" s="11"/>
    </row>
    <row r="47" spans="1:25" s="7" customForma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5"/>
      <c r="K47" s="70"/>
      <c r="L47" s="70"/>
      <c r="M47" s="70"/>
      <c r="X47" s="67"/>
      <c r="Y47" s="11"/>
    </row>
    <row r="48" spans="1:25" s="7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5"/>
      <c r="K48" s="70"/>
      <c r="L48" s="70"/>
      <c r="M48" s="70"/>
      <c r="X48" s="67"/>
      <c r="Y48" s="11"/>
    </row>
    <row r="49" spans="1:25" s="7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5"/>
      <c r="K49" s="70"/>
      <c r="L49" s="70"/>
      <c r="M49" s="70"/>
      <c r="X49" s="67"/>
      <c r="Y49" s="11"/>
    </row>
    <row r="50" spans="1:25" s="7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5"/>
      <c r="K50" s="70"/>
      <c r="L50" s="70"/>
      <c r="M50" s="70"/>
      <c r="X50" s="67"/>
      <c r="Y50" s="11"/>
    </row>
    <row r="51" spans="1:25" s="7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5"/>
      <c r="K51" s="70"/>
      <c r="L51" s="70"/>
      <c r="M51" s="70"/>
      <c r="X51" s="67"/>
      <c r="Y51" s="11"/>
    </row>
    <row r="52" spans="1:25" s="7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5"/>
      <c r="K52" s="70"/>
      <c r="L52" s="70"/>
      <c r="M52" s="70"/>
      <c r="X52" s="67"/>
      <c r="Y52" s="11"/>
    </row>
    <row r="53" spans="1:25" s="7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5"/>
      <c r="K53" s="70"/>
      <c r="L53" s="70"/>
      <c r="M53" s="70"/>
      <c r="X53" s="67"/>
      <c r="Y53" s="11"/>
    </row>
    <row r="54" spans="1:25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5"/>
      <c r="K54" s="70"/>
      <c r="L54" s="70"/>
      <c r="M54" s="70"/>
      <c r="X54" s="67"/>
      <c r="Y54" s="11"/>
    </row>
    <row r="55" spans="1:25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5"/>
      <c r="K55" s="70"/>
      <c r="L55" s="70"/>
      <c r="M55" s="70"/>
      <c r="X55" s="67"/>
      <c r="Y55" s="11"/>
    </row>
    <row r="56" spans="1:25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5"/>
      <c r="K56" s="70"/>
      <c r="L56" s="70"/>
      <c r="M56" s="70"/>
      <c r="X56" s="67"/>
      <c r="Y56" s="11"/>
    </row>
    <row r="57" spans="1:25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5"/>
      <c r="K57" s="70"/>
      <c r="L57" s="70"/>
      <c r="M57" s="70"/>
      <c r="X57" s="67"/>
      <c r="Y57" s="11"/>
    </row>
    <row r="58" spans="1:25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5"/>
      <c r="K58" s="70"/>
      <c r="L58" s="70"/>
      <c r="M58" s="70"/>
      <c r="X58" s="67"/>
      <c r="Y58" s="11"/>
    </row>
    <row r="59" spans="1:25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5"/>
      <c r="K59" s="70"/>
      <c r="L59" s="70"/>
      <c r="M59" s="70"/>
      <c r="X59" s="67"/>
      <c r="Y59" s="11"/>
    </row>
    <row r="60" spans="1:25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70"/>
      <c r="L60" s="70"/>
      <c r="M60" s="70"/>
      <c r="X60" s="67"/>
      <c r="Y60" s="11"/>
    </row>
    <row r="61" spans="1:25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70"/>
      <c r="L61" s="70"/>
      <c r="M61" s="70"/>
      <c r="X61" s="67"/>
      <c r="Y61" s="11"/>
    </row>
    <row r="62" spans="1:25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70"/>
      <c r="L62" s="70"/>
      <c r="M62" s="70"/>
      <c r="X62" s="67"/>
      <c r="Y62" s="11"/>
    </row>
    <row r="63" spans="1:25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70"/>
      <c r="L63" s="70"/>
      <c r="M63" s="70"/>
      <c r="X63" s="67"/>
      <c r="Y63" s="11"/>
    </row>
    <row r="64" spans="1:25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70"/>
      <c r="L64" s="70"/>
      <c r="M64" s="70"/>
      <c r="X64" s="67"/>
      <c r="Y64" s="11"/>
    </row>
    <row r="65" spans="1:25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70"/>
      <c r="L65" s="70"/>
      <c r="M65" s="70"/>
      <c r="X65" s="67"/>
      <c r="Y65" s="11"/>
    </row>
    <row r="66" spans="1:25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70"/>
      <c r="L66" s="70"/>
      <c r="M66" s="70"/>
      <c r="X66" s="67"/>
      <c r="Y66" s="11"/>
    </row>
    <row r="67" spans="1:25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70"/>
      <c r="L67" s="70"/>
      <c r="M67" s="70"/>
      <c r="X67" s="67"/>
      <c r="Y67" s="11"/>
    </row>
    <row r="68" spans="1:25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70"/>
      <c r="L68" s="70"/>
      <c r="M68" s="70"/>
      <c r="X68" s="67"/>
      <c r="Y68" s="11"/>
    </row>
    <row r="69" spans="1:25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70"/>
      <c r="L69" s="70"/>
      <c r="M69" s="70"/>
      <c r="X69" s="67"/>
      <c r="Y69" s="11"/>
    </row>
    <row r="70" spans="1:25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70"/>
      <c r="L70" s="70"/>
      <c r="M70" s="70"/>
      <c r="X70" s="67"/>
      <c r="Y70" s="11"/>
    </row>
    <row r="71" spans="1:25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70"/>
      <c r="L71" s="70"/>
      <c r="M71" s="70"/>
      <c r="X71" s="67"/>
      <c r="Y71" s="11"/>
    </row>
    <row r="72" spans="1:25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70"/>
      <c r="L72" s="70"/>
      <c r="M72" s="70"/>
      <c r="X72" s="67"/>
      <c r="Y72" s="11"/>
    </row>
    <row r="73" spans="1:25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70"/>
      <c r="L73" s="70"/>
      <c r="M73" s="70"/>
      <c r="X73" s="67"/>
      <c r="Y73" s="11"/>
    </row>
    <row r="74" spans="1:25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70"/>
      <c r="L74" s="70"/>
      <c r="M74" s="70"/>
      <c r="X74" s="67"/>
      <c r="Y74" s="11"/>
    </row>
    <row r="75" spans="1:25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70"/>
      <c r="L75" s="70"/>
      <c r="M75" s="70"/>
      <c r="X75" s="67"/>
      <c r="Y75" s="11"/>
    </row>
    <row r="76" spans="1:25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70"/>
      <c r="L76" s="70"/>
      <c r="M76" s="70"/>
      <c r="X76" s="67"/>
      <c r="Y76" s="11"/>
    </row>
    <row r="77" spans="1:25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70"/>
      <c r="L77" s="70"/>
      <c r="M77" s="70"/>
      <c r="X77" s="67"/>
      <c r="Y77" s="11"/>
    </row>
    <row r="78" spans="1:25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70"/>
      <c r="L78" s="70"/>
      <c r="M78" s="70"/>
      <c r="X78" s="67"/>
      <c r="Y78" s="11"/>
    </row>
    <row r="79" spans="1:25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70"/>
      <c r="L79" s="70"/>
      <c r="M79" s="70"/>
      <c r="X79" s="67"/>
      <c r="Y79" s="11"/>
    </row>
    <row r="80" spans="1:25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70"/>
      <c r="L80" s="70"/>
      <c r="M80" s="70"/>
      <c r="X80" s="67"/>
      <c r="Y80" s="11"/>
    </row>
    <row r="81" spans="1:25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70"/>
      <c r="L81" s="70"/>
      <c r="M81" s="70"/>
      <c r="X81" s="67"/>
      <c r="Y81" s="11"/>
    </row>
    <row r="82" spans="1:25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70"/>
      <c r="L82" s="70"/>
      <c r="M82" s="70"/>
      <c r="X82" s="67"/>
      <c r="Y82" s="11"/>
    </row>
    <row r="83" spans="1:25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70"/>
      <c r="L83" s="70"/>
      <c r="M83" s="70"/>
      <c r="X83" s="67"/>
      <c r="Y83" s="11"/>
    </row>
    <row r="84" spans="1:25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70"/>
      <c r="L84" s="70"/>
      <c r="M84" s="70"/>
      <c r="X84" s="67"/>
      <c r="Y84" s="11"/>
    </row>
    <row r="85" spans="1:25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70"/>
      <c r="L85" s="70"/>
      <c r="M85" s="70"/>
      <c r="X85" s="67"/>
      <c r="Y85" s="11"/>
    </row>
    <row r="86" spans="1:25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70"/>
      <c r="L86" s="70"/>
      <c r="M86" s="70"/>
      <c r="X86" s="67"/>
      <c r="Y86" s="11"/>
    </row>
    <row r="87" spans="1:25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70"/>
      <c r="L87" s="70"/>
      <c r="M87" s="70"/>
      <c r="X87" s="67"/>
      <c r="Y87" s="11"/>
    </row>
    <row r="88" spans="1:25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70"/>
      <c r="L88" s="70"/>
      <c r="M88" s="70"/>
      <c r="X88" s="67"/>
      <c r="Y88" s="11"/>
    </row>
    <row r="89" spans="1:25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70"/>
      <c r="L89" s="70"/>
      <c r="M89" s="70"/>
      <c r="X89" s="67"/>
      <c r="Y89" s="11"/>
    </row>
    <row r="90" spans="1:25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70"/>
      <c r="L90" s="70"/>
      <c r="M90" s="70"/>
      <c r="X90" s="67"/>
      <c r="Y90" s="11"/>
    </row>
    <row r="91" spans="1:25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70"/>
      <c r="L91" s="70"/>
      <c r="M91" s="70"/>
      <c r="X91" s="67"/>
      <c r="Y91" s="11"/>
    </row>
    <row r="92" spans="1:25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70"/>
      <c r="L92" s="70"/>
      <c r="M92" s="70"/>
      <c r="X92" s="67"/>
      <c r="Y92" s="11"/>
    </row>
    <row r="93" spans="1:25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70"/>
      <c r="L93" s="70"/>
      <c r="M93" s="70"/>
      <c r="X93" s="67"/>
      <c r="Y93" s="11"/>
    </row>
    <row r="94" spans="1:25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70"/>
      <c r="L94" s="70"/>
      <c r="M94" s="70"/>
      <c r="X94" s="67"/>
      <c r="Y94" s="11"/>
    </row>
    <row r="95" spans="1:25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70"/>
      <c r="L95" s="70"/>
      <c r="M95" s="70"/>
      <c r="X95" s="67"/>
      <c r="Y95" s="11"/>
    </row>
    <row r="96" spans="1:25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70"/>
      <c r="L96" s="70"/>
      <c r="M96" s="70"/>
      <c r="X96" s="67"/>
      <c r="Y96" s="11"/>
    </row>
    <row r="97" spans="1:25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5"/>
      <c r="K97" s="70"/>
      <c r="L97" s="70"/>
      <c r="M97" s="70"/>
      <c r="X97" s="67"/>
      <c r="Y97" s="11"/>
    </row>
  </sheetData>
  <mergeCells count="23">
    <mergeCell ref="P6:P7"/>
    <mergeCell ref="Q6:Q7"/>
    <mergeCell ref="T6:T7"/>
    <mergeCell ref="W6:W7"/>
    <mergeCell ref="X6:X7"/>
    <mergeCell ref="R6:S6"/>
    <mergeCell ref="U6:V6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ageMargins left="0.70866141732283472" right="0.70866141732283472" top="0.78740157480314965" bottom="0.78740157480314965" header="0.31496062992125984" footer="0.31496062992125984"/>
  <pageSetup paperSize="9" scale="37" firstPageNumber="159" orientation="landscape" useFirstPageNumber="1" r:id="rId1"/>
  <headerFooter>
    <oddFooter xml:space="preserve">&amp;LZastupitelstvo  Olomouckého kraje 13-12-2021
13. - Rozpočet Olomouckého kraje na rok 2022 - návrh rozpočtu
Příloha č. 5g) Projekty - investiční&amp;RStrana &amp;P (Celkem 176)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106"/>
  <sheetViews>
    <sheetView showGridLines="0" view="pageBreakPreview" zoomScale="70" zoomScaleNormal="70" zoomScaleSheetLayoutView="70" workbookViewId="0">
      <selection activeCell="AB7" sqref="AB7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6" style="11" customWidth="1" collapsed="1"/>
    <col min="6" max="6" width="15.5703125" style="11" hidden="1" customWidth="1" outlineLevel="1"/>
    <col min="7" max="7" width="37.85546875" style="11" customWidth="1" collapsed="1"/>
    <col min="8" max="8" width="38.85546875" style="11" customWidth="1"/>
    <col min="9" max="9" width="7.140625" style="11" customWidth="1"/>
    <col min="10" max="10" width="14.7109375" style="5" customWidth="1"/>
    <col min="11" max="12" width="14.85546875" style="7" customWidth="1"/>
    <col min="13" max="13" width="13.5703125" style="7" customWidth="1"/>
    <col min="14" max="14" width="13.7109375" style="7" customWidth="1"/>
    <col min="15" max="15" width="14.7109375" style="7" customWidth="1"/>
    <col min="16" max="16" width="14.85546875" style="7" customWidth="1"/>
    <col min="17" max="19" width="16.7109375" style="7" customWidth="1"/>
    <col min="20" max="21" width="15.42578125" style="7" hidden="1" customWidth="1"/>
    <col min="22" max="24" width="14.85546875" style="7" customWidth="1"/>
    <col min="25" max="25" width="14.42578125" style="7" customWidth="1"/>
    <col min="26" max="26" width="17.7109375" style="67" customWidth="1"/>
    <col min="27" max="16384" width="9.140625" style="11"/>
  </cols>
  <sheetData>
    <row r="1" spans="1:27" ht="20.25" x14ac:dyDescent="0.3">
      <c r="A1" s="114" t="s">
        <v>27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8"/>
      <c r="T1" s="8"/>
      <c r="U1" s="8"/>
      <c r="V1" s="9"/>
      <c r="W1" s="10"/>
      <c r="X1" s="11"/>
      <c r="Y1" s="11"/>
      <c r="Z1" s="11"/>
    </row>
    <row r="2" spans="1:27" ht="15.75" x14ac:dyDescent="0.25">
      <c r="A2" s="123" t="s">
        <v>0</v>
      </c>
      <c r="B2" s="115"/>
      <c r="C2" s="115"/>
      <c r="D2" s="124"/>
      <c r="E2" s="124"/>
      <c r="F2" s="117"/>
      <c r="G2" s="118" t="s">
        <v>28</v>
      </c>
      <c r="H2" s="119" t="s">
        <v>29</v>
      </c>
      <c r="I2" s="13"/>
      <c r="K2" s="6"/>
      <c r="N2" s="14"/>
      <c r="O2" s="14"/>
      <c r="Q2" s="14"/>
      <c r="R2" s="14"/>
      <c r="S2" s="14"/>
      <c r="T2" s="14"/>
      <c r="U2" s="14"/>
      <c r="V2" s="15"/>
      <c r="W2" s="10"/>
      <c r="X2" s="11"/>
      <c r="Y2" s="11"/>
      <c r="Z2" s="11"/>
    </row>
    <row r="3" spans="1:27" ht="15.75" x14ac:dyDescent="0.25">
      <c r="A3" s="120"/>
      <c r="B3" s="115"/>
      <c r="C3" s="115"/>
      <c r="D3" s="124"/>
      <c r="E3" s="124"/>
      <c r="F3" s="117"/>
      <c r="G3" s="121" t="s">
        <v>1</v>
      </c>
      <c r="H3" s="122"/>
      <c r="I3" s="13"/>
      <c r="K3" s="6"/>
      <c r="N3" s="14"/>
      <c r="O3" s="14"/>
      <c r="Q3" s="14"/>
      <c r="R3" s="14"/>
      <c r="S3" s="14"/>
      <c r="T3" s="14"/>
      <c r="U3" s="14"/>
      <c r="V3" s="15"/>
      <c r="W3" s="10"/>
      <c r="X3" s="11"/>
      <c r="Y3" s="11"/>
      <c r="Z3" s="11"/>
    </row>
    <row r="4" spans="1:27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7"/>
      <c r="W4" s="17"/>
      <c r="X4" s="17"/>
      <c r="Y4" s="19" t="s">
        <v>2</v>
      </c>
      <c r="Z4" s="19" t="s">
        <v>2</v>
      </c>
      <c r="AA4" s="10"/>
    </row>
    <row r="5" spans="1:27" ht="25.5" customHeight="1" x14ac:dyDescent="0.25">
      <c r="A5" s="275" t="s">
        <v>36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7"/>
      <c r="Z5" s="20"/>
    </row>
    <row r="6" spans="1:27" ht="25.5" customHeight="1" x14ac:dyDescent="0.25">
      <c r="A6" s="278" t="s">
        <v>3</v>
      </c>
      <c r="B6" s="278" t="s">
        <v>4</v>
      </c>
      <c r="C6" s="279" t="s">
        <v>5</v>
      </c>
      <c r="D6" s="279" t="s">
        <v>6</v>
      </c>
      <c r="E6" s="280" t="s">
        <v>7</v>
      </c>
      <c r="F6" s="279" t="s">
        <v>8</v>
      </c>
      <c r="G6" s="279" t="s">
        <v>9</v>
      </c>
      <c r="H6" s="282" t="s">
        <v>10</v>
      </c>
      <c r="I6" s="283" t="s">
        <v>11</v>
      </c>
      <c r="J6" s="282" t="s">
        <v>12</v>
      </c>
      <c r="K6" s="282" t="s">
        <v>13</v>
      </c>
      <c r="L6" s="284" t="s">
        <v>14</v>
      </c>
      <c r="M6" s="284" t="s">
        <v>15</v>
      </c>
      <c r="N6" s="282" t="s">
        <v>22</v>
      </c>
      <c r="O6" s="291" t="s">
        <v>74</v>
      </c>
      <c r="P6" s="287" t="s">
        <v>92</v>
      </c>
      <c r="Q6" s="287" t="s">
        <v>93</v>
      </c>
      <c r="R6" s="289" t="s">
        <v>21</v>
      </c>
      <c r="S6" s="290"/>
      <c r="T6" s="289" t="s">
        <v>21</v>
      </c>
      <c r="U6" s="290"/>
      <c r="V6" s="287" t="s">
        <v>25</v>
      </c>
      <c r="W6" s="289" t="s">
        <v>21</v>
      </c>
      <c r="X6" s="290"/>
      <c r="Y6" s="291" t="s">
        <v>26</v>
      </c>
      <c r="Z6" s="286" t="s">
        <v>16</v>
      </c>
    </row>
    <row r="7" spans="1:27" ht="81" customHeight="1" x14ac:dyDescent="0.25">
      <c r="A7" s="278"/>
      <c r="B7" s="278"/>
      <c r="C7" s="279"/>
      <c r="D7" s="279"/>
      <c r="E7" s="281"/>
      <c r="F7" s="279"/>
      <c r="G7" s="279"/>
      <c r="H7" s="282"/>
      <c r="I7" s="283"/>
      <c r="J7" s="282"/>
      <c r="K7" s="282"/>
      <c r="L7" s="285"/>
      <c r="M7" s="285"/>
      <c r="N7" s="282"/>
      <c r="O7" s="291"/>
      <c r="P7" s="288"/>
      <c r="Q7" s="288"/>
      <c r="R7" s="21" t="s">
        <v>103</v>
      </c>
      <c r="S7" s="21" t="s">
        <v>104</v>
      </c>
      <c r="T7" s="196" t="s">
        <v>233</v>
      </c>
      <c r="U7" s="196" t="s">
        <v>234</v>
      </c>
      <c r="V7" s="288"/>
      <c r="W7" s="80" t="s">
        <v>19</v>
      </c>
      <c r="X7" s="21" t="s">
        <v>20</v>
      </c>
      <c r="Y7" s="291"/>
      <c r="Z7" s="286"/>
    </row>
    <row r="8" spans="1:27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SUM(K9:K16)</f>
        <v>149263</v>
      </c>
      <c r="L8" s="24">
        <f t="shared" ref="L8:M8" si="0">SUM(L9:L16)</f>
        <v>91217</v>
      </c>
      <c r="M8" s="24">
        <f t="shared" si="0"/>
        <v>58046</v>
      </c>
      <c r="N8" s="24"/>
      <c r="O8" s="24">
        <f t="shared" ref="O8:Y8" si="1">SUM(O9:O16)</f>
        <v>46917</v>
      </c>
      <c r="P8" s="25">
        <f t="shared" si="1"/>
        <v>71792</v>
      </c>
      <c r="Q8" s="25">
        <f t="shared" si="1"/>
        <v>39471</v>
      </c>
      <c r="R8" s="25">
        <f t="shared" si="1"/>
        <v>31405</v>
      </c>
      <c r="S8" s="25">
        <f t="shared" si="1"/>
        <v>8066</v>
      </c>
      <c r="T8" s="25">
        <f t="shared" si="1"/>
        <v>0</v>
      </c>
      <c r="U8" s="25">
        <f t="shared" si="1"/>
        <v>0</v>
      </c>
      <c r="V8" s="25">
        <f t="shared" si="1"/>
        <v>32321</v>
      </c>
      <c r="W8" s="25">
        <f t="shared" si="1"/>
        <v>21305</v>
      </c>
      <c r="X8" s="25">
        <f t="shared" si="1"/>
        <v>11016</v>
      </c>
      <c r="Y8" s="24">
        <f t="shared" si="1"/>
        <v>30554</v>
      </c>
      <c r="Z8" s="26"/>
    </row>
    <row r="9" spans="1:27" s="41" customFormat="1" ht="63" x14ac:dyDescent="0.25">
      <c r="A9" s="28">
        <v>1</v>
      </c>
      <c r="B9" s="28" t="s">
        <v>53</v>
      </c>
      <c r="C9" s="42">
        <v>4357</v>
      </c>
      <c r="D9" s="42">
        <v>6121</v>
      </c>
      <c r="E9" s="42">
        <v>61</v>
      </c>
      <c r="F9" s="43">
        <v>60002101342</v>
      </c>
      <c r="G9" s="44" t="s">
        <v>35</v>
      </c>
      <c r="H9" s="113" t="s">
        <v>96</v>
      </c>
      <c r="I9" s="46"/>
      <c r="J9" s="46" t="s">
        <v>51</v>
      </c>
      <c r="K9" s="35">
        <v>29421</v>
      </c>
      <c r="L9" s="35">
        <v>22837</v>
      </c>
      <c r="M9" s="35">
        <f t="shared" ref="M9:M12" si="2">K9-L9</f>
        <v>6584</v>
      </c>
      <c r="N9" s="36" t="s">
        <v>88</v>
      </c>
      <c r="O9" s="37">
        <v>12675</v>
      </c>
      <c r="P9" s="38">
        <f t="shared" ref="P9:P21" si="3">Q9+V9</f>
        <v>16746</v>
      </c>
      <c r="Q9" s="130">
        <f t="shared" ref="Q9:Q16" si="4">SUM(R9:S9)</f>
        <v>12234</v>
      </c>
      <c r="R9" s="37">
        <v>11557</v>
      </c>
      <c r="S9" s="37">
        <v>677</v>
      </c>
      <c r="T9" s="37"/>
      <c r="U9" s="37"/>
      <c r="V9" s="38">
        <f t="shared" ref="V9:V16" si="5">SUM(W9:X9)</f>
        <v>4512</v>
      </c>
      <c r="W9" s="39">
        <v>1353</v>
      </c>
      <c r="X9" s="39">
        <v>3159</v>
      </c>
      <c r="Y9" s="39">
        <f t="shared" ref="Y9:Y21" si="6">K9-O9-P9</f>
        <v>0</v>
      </c>
      <c r="Z9" s="40" t="s">
        <v>41</v>
      </c>
    </row>
    <row r="10" spans="1:27" s="41" customFormat="1" ht="78.75" x14ac:dyDescent="0.25">
      <c r="A10" s="28">
        <v>2</v>
      </c>
      <c r="B10" s="30" t="s">
        <v>90</v>
      </c>
      <c r="C10" s="30">
        <v>4357</v>
      </c>
      <c r="D10" s="30">
        <v>6121</v>
      </c>
      <c r="E10" s="30">
        <v>61</v>
      </c>
      <c r="F10" s="47">
        <v>60002101181</v>
      </c>
      <c r="G10" s="44" t="s">
        <v>38</v>
      </c>
      <c r="H10" s="113" t="s">
        <v>97</v>
      </c>
      <c r="I10" s="34"/>
      <c r="J10" s="46" t="s">
        <v>51</v>
      </c>
      <c r="K10" s="35">
        <v>29210</v>
      </c>
      <c r="L10" s="35">
        <v>18921</v>
      </c>
      <c r="M10" s="35">
        <f t="shared" si="2"/>
        <v>10289</v>
      </c>
      <c r="N10" s="36" t="s">
        <v>60</v>
      </c>
      <c r="O10" s="37">
        <v>888</v>
      </c>
      <c r="P10" s="38">
        <f t="shared" si="3"/>
        <v>22500</v>
      </c>
      <c r="Q10" s="130">
        <f t="shared" si="4"/>
        <v>14000</v>
      </c>
      <c r="R10" s="37">
        <v>13250</v>
      </c>
      <c r="S10" s="37">
        <v>750</v>
      </c>
      <c r="T10" s="37"/>
      <c r="U10" s="37"/>
      <c r="V10" s="38">
        <f t="shared" si="5"/>
        <v>8500</v>
      </c>
      <c r="W10" s="39">
        <v>5500</v>
      </c>
      <c r="X10" s="39">
        <v>3000</v>
      </c>
      <c r="Y10" s="39">
        <f t="shared" si="6"/>
        <v>5822</v>
      </c>
      <c r="Z10" s="40" t="s">
        <v>239</v>
      </c>
    </row>
    <row r="11" spans="1:27" s="41" customFormat="1" ht="78.75" x14ac:dyDescent="0.25">
      <c r="A11" s="28">
        <v>3</v>
      </c>
      <c r="B11" s="105" t="s">
        <v>53</v>
      </c>
      <c r="C11" s="106">
        <v>4357</v>
      </c>
      <c r="D11" s="29">
        <v>6121</v>
      </c>
      <c r="E11" s="29">
        <v>61</v>
      </c>
      <c r="F11" s="48">
        <v>60002101348</v>
      </c>
      <c r="G11" s="44" t="s">
        <v>40</v>
      </c>
      <c r="H11" s="113" t="s">
        <v>97</v>
      </c>
      <c r="I11" s="49" t="s">
        <v>87</v>
      </c>
      <c r="J11" s="46" t="s">
        <v>75</v>
      </c>
      <c r="K11" s="35">
        <v>35308</v>
      </c>
      <c r="L11" s="35">
        <v>31046</v>
      </c>
      <c r="M11" s="35">
        <f t="shared" si="2"/>
        <v>4262</v>
      </c>
      <c r="N11" s="36" t="s">
        <v>66</v>
      </c>
      <c r="O11" s="37">
        <v>1562</v>
      </c>
      <c r="P11" s="38">
        <f t="shared" si="3"/>
        <v>9014</v>
      </c>
      <c r="Q11" s="130">
        <f t="shared" si="4"/>
        <v>7237</v>
      </c>
      <c r="R11" s="37">
        <v>6598</v>
      </c>
      <c r="S11" s="37">
        <v>639</v>
      </c>
      <c r="T11" s="37"/>
      <c r="U11" s="37"/>
      <c r="V11" s="38">
        <f t="shared" si="5"/>
        <v>1777</v>
      </c>
      <c r="W11" s="39">
        <v>777</v>
      </c>
      <c r="X11" s="39">
        <v>1000</v>
      </c>
      <c r="Y11" s="39">
        <f t="shared" si="6"/>
        <v>24732</v>
      </c>
      <c r="Z11" s="40" t="s">
        <v>243</v>
      </c>
    </row>
    <row r="12" spans="1:27" s="41" customFormat="1" ht="75" x14ac:dyDescent="0.25">
      <c r="A12" s="28">
        <v>4</v>
      </c>
      <c r="B12" s="105" t="s">
        <v>90</v>
      </c>
      <c r="C12" s="29">
        <v>4357</v>
      </c>
      <c r="D12" s="29">
        <v>6121</v>
      </c>
      <c r="E12" s="29">
        <v>61</v>
      </c>
      <c r="F12" s="48">
        <v>60000101137</v>
      </c>
      <c r="G12" s="44" t="s">
        <v>227</v>
      </c>
      <c r="H12" s="192" t="s">
        <v>230</v>
      </c>
      <c r="I12" s="49"/>
      <c r="J12" s="46" t="s">
        <v>228</v>
      </c>
      <c r="K12" s="35">
        <v>33665</v>
      </c>
      <c r="L12" s="35">
        <v>12413</v>
      </c>
      <c r="M12" s="35">
        <f t="shared" si="2"/>
        <v>21252</v>
      </c>
      <c r="N12" s="36" t="s">
        <v>229</v>
      </c>
      <c r="O12" s="37">
        <v>30865</v>
      </c>
      <c r="P12" s="38">
        <f t="shared" si="3"/>
        <v>2800</v>
      </c>
      <c r="Q12" s="130">
        <f t="shared" si="4"/>
        <v>0</v>
      </c>
      <c r="R12" s="37">
        <v>0</v>
      </c>
      <c r="S12" s="37">
        <v>0</v>
      </c>
      <c r="T12" s="37"/>
      <c r="U12" s="37"/>
      <c r="V12" s="38">
        <f t="shared" si="5"/>
        <v>2800</v>
      </c>
      <c r="W12" s="39">
        <v>0</v>
      </c>
      <c r="X12" s="39">
        <v>2800</v>
      </c>
      <c r="Y12" s="39">
        <f t="shared" si="6"/>
        <v>0</v>
      </c>
      <c r="Z12" s="40" t="s">
        <v>228</v>
      </c>
    </row>
    <row r="13" spans="1:27" s="41" customFormat="1" ht="54.75" customHeight="1" x14ac:dyDescent="0.25">
      <c r="A13" s="28">
        <v>5</v>
      </c>
      <c r="B13" s="30" t="s">
        <v>67</v>
      </c>
      <c r="C13" s="29">
        <v>4357</v>
      </c>
      <c r="D13" s="29">
        <v>6121</v>
      </c>
      <c r="E13" s="29">
        <v>61</v>
      </c>
      <c r="F13" s="48">
        <v>60002101201</v>
      </c>
      <c r="G13" s="44" t="s">
        <v>122</v>
      </c>
      <c r="H13" s="33" t="s">
        <v>106</v>
      </c>
      <c r="I13" s="49"/>
      <c r="J13" s="46" t="s">
        <v>75</v>
      </c>
      <c r="K13" s="35">
        <f>11800+926</f>
        <v>12726</v>
      </c>
      <c r="L13" s="35">
        <v>3000</v>
      </c>
      <c r="M13" s="35">
        <f>K13-L13</f>
        <v>9726</v>
      </c>
      <c r="N13" s="36">
        <v>2022</v>
      </c>
      <c r="O13" s="37">
        <v>926</v>
      </c>
      <c r="P13" s="38">
        <f t="shared" si="3"/>
        <v>11800</v>
      </c>
      <c r="Q13" s="130">
        <f t="shared" si="4"/>
        <v>3000</v>
      </c>
      <c r="R13" s="37">
        <v>0</v>
      </c>
      <c r="S13" s="37">
        <v>3000</v>
      </c>
      <c r="T13" s="37"/>
      <c r="U13" s="37"/>
      <c r="V13" s="38">
        <f t="shared" si="5"/>
        <v>8800</v>
      </c>
      <c r="W13" s="39">
        <f>7154+1646</f>
        <v>8800</v>
      </c>
      <c r="X13" s="39"/>
      <c r="Y13" s="39">
        <f t="shared" si="6"/>
        <v>0</v>
      </c>
      <c r="Z13" s="40" t="s">
        <v>244</v>
      </c>
    </row>
    <row r="14" spans="1:27" s="41" customFormat="1" ht="63" x14ac:dyDescent="0.25">
      <c r="A14" s="28">
        <v>6</v>
      </c>
      <c r="B14" s="30" t="s">
        <v>53</v>
      </c>
      <c r="C14" s="30">
        <v>4350</v>
      </c>
      <c r="D14" s="30">
        <v>6121</v>
      </c>
      <c r="E14" s="30">
        <v>61</v>
      </c>
      <c r="F14" s="47">
        <v>60002100753</v>
      </c>
      <c r="G14" s="44" t="s">
        <v>105</v>
      </c>
      <c r="H14" s="33" t="s">
        <v>107</v>
      </c>
      <c r="I14" s="34"/>
      <c r="J14" s="46" t="s">
        <v>75</v>
      </c>
      <c r="K14" s="35">
        <v>8933</v>
      </c>
      <c r="L14" s="35">
        <v>3000</v>
      </c>
      <c r="M14" s="35">
        <f>K14-L14</f>
        <v>5933</v>
      </c>
      <c r="N14" s="36">
        <v>2022</v>
      </c>
      <c r="O14" s="37">
        <v>1</v>
      </c>
      <c r="P14" s="38">
        <f t="shared" si="3"/>
        <v>8932</v>
      </c>
      <c r="Q14" s="130">
        <f t="shared" si="4"/>
        <v>3000</v>
      </c>
      <c r="R14" s="37">
        <v>0</v>
      </c>
      <c r="S14" s="37">
        <v>3000</v>
      </c>
      <c r="T14" s="37"/>
      <c r="U14" s="37"/>
      <c r="V14" s="38">
        <f t="shared" si="5"/>
        <v>5932</v>
      </c>
      <c r="W14" s="39">
        <v>4875</v>
      </c>
      <c r="X14" s="39">
        <v>1057</v>
      </c>
      <c r="Y14" s="39">
        <f t="shared" si="6"/>
        <v>0</v>
      </c>
      <c r="Z14" s="40" t="s">
        <v>244</v>
      </c>
    </row>
    <row r="15" spans="1:27" s="41" customFormat="1" ht="15.75" hidden="1" x14ac:dyDescent="0.25">
      <c r="A15" s="28"/>
      <c r="B15" s="30"/>
      <c r="C15" s="30"/>
      <c r="D15" s="30"/>
      <c r="E15" s="30"/>
      <c r="F15" s="47"/>
      <c r="G15" s="44"/>
      <c r="H15" s="33"/>
      <c r="I15" s="34"/>
      <c r="J15" s="34"/>
      <c r="K15" s="35"/>
      <c r="L15" s="35"/>
      <c r="M15" s="35"/>
      <c r="N15" s="36"/>
      <c r="O15" s="37"/>
      <c r="P15" s="38">
        <f t="shared" si="3"/>
        <v>0</v>
      </c>
      <c r="Q15" s="130">
        <f t="shared" si="4"/>
        <v>0</v>
      </c>
      <c r="R15" s="37"/>
      <c r="S15" s="37"/>
      <c r="T15" s="37"/>
      <c r="U15" s="37"/>
      <c r="V15" s="38">
        <f t="shared" si="5"/>
        <v>0</v>
      </c>
      <c r="W15" s="39"/>
      <c r="X15" s="39"/>
      <c r="Y15" s="39">
        <f t="shared" si="6"/>
        <v>0</v>
      </c>
      <c r="Z15" s="40"/>
    </row>
    <row r="16" spans="1:27" s="41" customFormat="1" ht="15.75" hidden="1" x14ac:dyDescent="0.25">
      <c r="A16" s="28"/>
      <c r="B16" s="30"/>
      <c r="C16" s="29"/>
      <c r="D16" s="29"/>
      <c r="E16" s="29"/>
      <c r="F16" s="48"/>
      <c r="G16" s="44"/>
      <c r="H16" s="33"/>
      <c r="I16" s="49"/>
      <c r="J16" s="34"/>
      <c r="K16" s="35"/>
      <c r="L16" s="35"/>
      <c r="M16" s="35"/>
      <c r="N16" s="36"/>
      <c r="O16" s="37"/>
      <c r="P16" s="38">
        <f t="shared" si="3"/>
        <v>0</v>
      </c>
      <c r="Q16" s="130">
        <f t="shared" si="4"/>
        <v>0</v>
      </c>
      <c r="R16" s="37"/>
      <c r="S16" s="37"/>
      <c r="T16" s="37"/>
      <c r="U16" s="37"/>
      <c r="V16" s="38">
        <f t="shared" si="5"/>
        <v>0</v>
      </c>
      <c r="W16" s="39"/>
      <c r="X16" s="39"/>
      <c r="Y16" s="39">
        <f t="shared" si="6"/>
        <v>0</v>
      </c>
      <c r="Z16" s="40"/>
    </row>
    <row r="17" spans="1:27" s="27" customFormat="1" ht="25.5" customHeight="1" x14ac:dyDescent="0.3">
      <c r="A17" s="50" t="s">
        <v>18</v>
      </c>
      <c r="B17" s="51"/>
      <c r="C17" s="51"/>
      <c r="D17" s="51"/>
      <c r="E17" s="51"/>
      <c r="F17" s="51"/>
      <c r="G17" s="51"/>
      <c r="H17" s="51"/>
      <c r="I17" s="51"/>
      <c r="J17" s="51"/>
      <c r="K17" s="52">
        <f>SUM(K18:K18)</f>
        <v>44785</v>
      </c>
      <c r="L17" s="52">
        <f t="shared" ref="L17:M17" si="7">SUM(L18:L18)</f>
        <v>35079</v>
      </c>
      <c r="M17" s="52">
        <f t="shared" si="7"/>
        <v>9706</v>
      </c>
      <c r="N17" s="53"/>
      <c r="O17" s="52">
        <f t="shared" ref="O17:Y17" si="8">SUM(O18:O18)</f>
        <v>1151</v>
      </c>
      <c r="P17" s="54">
        <f t="shared" si="8"/>
        <v>1500</v>
      </c>
      <c r="Q17" s="54">
        <f t="shared" si="8"/>
        <v>0</v>
      </c>
      <c r="R17" s="54">
        <f t="shared" si="8"/>
        <v>0</v>
      </c>
      <c r="S17" s="54">
        <f t="shared" si="8"/>
        <v>0</v>
      </c>
      <c r="T17" s="54">
        <f t="shared" si="8"/>
        <v>0</v>
      </c>
      <c r="U17" s="54">
        <f t="shared" si="8"/>
        <v>0</v>
      </c>
      <c r="V17" s="54">
        <f t="shared" si="8"/>
        <v>1500</v>
      </c>
      <c r="W17" s="54">
        <f t="shared" si="8"/>
        <v>0</v>
      </c>
      <c r="X17" s="54">
        <f t="shared" si="8"/>
        <v>1500</v>
      </c>
      <c r="Y17" s="55">
        <f t="shared" si="8"/>
        <v>42134</v>
      </c>
      <c r="Z17" s="56"/>
    </row>
    <row r="18" spans="1:27" s="90" customFormat="1" ht="89.25" customHeight="1" x14ac:dyDescent="0.25">
      <c r="A18" s="234">
        <v>1</v>
      </c>
      <c r="B18" s="235" t="s">
        <v>53</v>
      </c>
      <c r="C18" s="234">
        <v>4357</v>
      </c>
      <c r="D18" s="81">
        <v>6121</v>
      </c>
      <c r="E18" s="81">
        <v>61</v>
      </c>
      <c r="F18" s="233">
        <v>60002101343</v>
      </c>
      <c r="G18" s="232" t="s">
        <v>39</v>
      </c>
      <c r="H18" s="236" t="s">
        <v>133</v>
      </c>
      <c r="I18" s="237"/>
      <c r="J18" s="237" t="s">
        <v>134</v>
      </c>
      <c r="K18" s="229">
        <v>44785</v>
      </c>
      <c r="L18" s="229">
        <f>54000-18921</f>
        <v>35079</v>
      </c>
      <c r="M18" s="229">
        <f t="shared" ref="M18" si="9">K18-L18</f>
        <v>9706</v>
      </c>
      <c r="N18" s="238" t="s">
        <v>66</v>
      </c>
      <c r="O18" s="230">
        <v>1151</v>
      </c>
      <c r="P18" s="231">
        <f>Q18+V18</f>
        <v>1500</v>
      </c>
      <c r="Q18" s="131">
        <f>SUM(R18:S18)</f>
        <v>0</v>
      </c>
      <c r="R18" s="212">
        <v>0</v>
      </c>
      <c r="S18" s="212">
        <v>0</v>
      </c>
      <c r="T18" s="197"/>
      <c r="U18" s="197"/>
      <c r="V18" s="231">
        <f>SUM(W18:X18)</f>
        <v>1500</v>
      </c>
      <c r="W18" s="89">
        <v>0</v>
      </c>
      <c r="X18" s="89">
        <v>1500</v>
      </c>
      <c r="Y18" s="239">
        <f>K18-O18-P18</f>
        <v>42134</v>
      </c>
      <c r="Z18" s="240" t="s">
        <v>135</v>
      </c>
    </row>
    <row r="19" spans="1:27" s="41" customFormat="1" ht="15.75" hidden="1" x14ac:dyDescent="0.25">
      <c r="A19" s="28"/>
      <c r="B19" s="30"/>
      <c r="C19" s="29"/>
      <c r="D19" s="29"/>
      <c r="E19" s="29"/>
      <c r="F19" s="48"/>
      <c r="G19" s="44"/>
      <c r="H19" s="33"/>
      <c r="I19" s="49"/>
      <c r="J19" s="34"/>
      <c r="K19" s="35"/>
      <c r="L19" s="35"/>
      <c r="M19" s="35"/>
      <c r="N19" s="36"/>
      <c r="O19" s="37">
        <v>0</v>
      </c>
      <c r="P19" s="38">
        <f t="shared" ref="P19" si="10">Q19+V19</f>
        <v>0</v>
      </c>
      <c r="Q19" s="37">
        <f t="shared" ref="Q19" si="11">SUM(R19:S19)</f>
        <v>0</v>
      </c>
      <c r="R19" s="37"/>
      <c r="S19" s="37"/>
      <c r="T19" s="37"/>
      <c r="U19" s="37"/>
      <c r="V19" s="39">
        <f t="shared" ref="V19" si="12">SUM(W19:X19)</f>
        <v>0</v>
      </c>
      <c r="W19" s="39"/>
      <c r="X19" s="39"/>
      <c r="Y19" s="39">
        <f t="shared" ref="Y19" si="13">K19-O19-P19</f>
        <v>0</v>
      </c>
      <c r="Z19" s="40"/>
    </row>
    <row r="20" spans="1:27" s="41" customFormat="1" ht="15.75" hidden="1" x14ac:dyDescent="0.25">
      <c r="A20" s="28"/>
      <c r="B20" s="30"/>
      <c r="C20" s="29"/>
      <c r="D20" s="29"/>
      <c r="E20" s="29"/>
      <c r="F20" s="48"/>
      <c r="G20" s="44"/>
      <c r="H20" s="33"/>
      <c r="I20" s="49"/>
      <c r="J20" s="34"/>
      <c r="K20" s="35"/>
      <c r="L20" s="35"/>
      <c r="M20" s="35"/>
      <c r="N20" s="36"/>
      <c r="O20" s="37">
        <v>0</v>
      </c>
      <c r="P20" s="38">
        <f t="shared" ref="P20" si="14">Q20+V20</f>
        <v>0</v>
      </c>
      <c r="Q20" s="37">
        <f t="shared" ref="Q20" si="15">SUM(R20:S20)</f>
        <v>0</v>
      </c>
      <c r="R20" s="37"/>
      <c r="S20" s="37"/>
      <c r="T20" s="37"/>
      <c r="U20" s="37"/>
      <c r="V20" s="39">
        <f t="shared" ref="V20" si="16">SUM(W20:X20)</f>
        <v>0</v>
      </c>
      <c r="W20" s="39"/>
      <c r="X20" s="39"/>
      <c r="Y20" s="39">
        <f t="shared" ref="Y20" si="17">K20-O20-P20</f>
        <v>0</v>
      </c>
      <c r="Z20" s="40"/>
    </row>
    <row r="21" spans="1:27" s="41" customFormat="1" ht="15.75" hidden="1" x14ac:dyDescent="0.25">
      <c r="A21" s="28"/>
      <c r="B21" s="30"/>
      <c r="C21" s="29"/>
      <c r="D21" s="29"/>
      <c r="E21" s="29"/>
      <c r="F21" s="48"/>
      <c r="G21" s="44"/>
      <c r="H21" s="33"/>
      <c r="I21" s="49"/>
      <c r="J21" s="34"/>
      <c r="K21" s="35"/>
      <c r="L21" s="35"/>
      <c r="M21" s="35"/>
      <c r="N21" s="36"/>
      <c r="O21" s="37">
        <v>0</v>
      </c>
      <c r="P21" s="38">
        <f t="shared" si="3"/>
        <v>0</v>
      </c>
      <c r="Q21" s="37">
        <f t="shared" ref="Q21" si="18">SUM(R21:S21)</f>
        <v>0</v>
      </c>
      <c r="R21" s="37"/>
      <c r="S21" s="37"/>
      <c r="T21" s="37"/>
      <c r="U21" s="37"/>
      <c r="V21" s="39">
        <f t="shared" ref="V21" si="19">SUM(W21:X21)</f>
        <v>0</v>
      </c>
      <c r="W21" s="39"/>
      <c r="X21" s="39"/>
      <c r="Y21" s="39">
        <f t="shared" si="6"/>
        <v>0</v>
      </c>
      <c r="Z21" s="40"/>
    </row>
    <row r="22" spans="1:27" ht="35.25" customHeight="1" x14ac:dyDescent="0.25">
      <c r="A22" s="57" t="s">
        <v>37</v>
      </c>
      <c r="B22" s="58"/>
      <c r="C22" s="58"/>
      <c r="D22" s="58"/>
      <c r="E22" s="58"/>
      <c r="F22" s="58"/>
      <c r="G22" s="58"/>
      <c r="H22" s="58"/>
      <c r="I22" s="58"/>
      <c r="J22" s="58"/>
      <c r="K22" s="59">
        <f>K8+K17</f>
        <v>194048</v>
      </c>
      <c r="L22" s="59">
        <f>L8+L17</f>
        <v>126296</v>
      </c>
      <c r="M22" s="59">
        <f>M8+M17</f>
        <v>67752</v>
      </c>
      <c r="N22" s="59"/>
      <c r="O22" s="59">
        <f t="shared" ref="O22:Y22" si="20">O8+O17</f>
        <v>48068</v>
      </c>
      <c r="P22" s="59">
        <f t="shared" si="20"/>
        <v>73292</v>
      </c>
      <c r="Q22" s="59">
        <f t="shared" si="20"/>
        <v>39471</v>
      </c>
      <c r="R22" s="59">
        <f t="shared" si="20"/>
        <v>31405</v>
      </c>
      <c r="S22" s="59">
        <f t="shared" si="20"/>
        <v>8066</v>
      </c>
      <c r="T22" s="59">
        <f t="shared" si="20"/>
        <v>0</v>
      </c>
      <c r="U22" s="59">
        <f t="shared" si="20"/>
        <v>0</v>
      </c>
      <c r="V22" s="59">
        <f t="shared" si="20"/>
        <v>33821</v>
      </c>
      <c r="W22" s="59">
        <f t="shared" si="20"/>
        <v>21305</v>
      </c>
      <c r="X22" s="59">
        <f t="shared" si="20"/>
        <v>12516</v>
      </c>
      <c r="Y22" s="60">
        <f t="shared" si="20"/>
        <v>72688</v>
      </c>
      <c r="Z22" s="61"/>
    </row>
    <row r="23" spans="1:27" s="7" customFormat="1" x14ac:dyDescent="0.25">
      <c r="A23" s="5"/>
      <c r="B23" s="5"/>
      <c r="C23" s="5"/>
      <c r="D23" s="5"/>
      <c r="E23" s="5"/>
      <c r="F23" s="5"/>
      <c r="G23" s="62"/>
      <c r="H23" s="5"/>
      <c r="I23" s="63"/>
      <c r="J23" s="64"/>
      <c r="K23" s="65"/>
      <c r="L23" s="65"/>
      <c r="M23" s="65"/>
      <c r="N23" s="66"/>
      <c r="O23" s="66"/>
      <c r="Z23" s="67"/>
      <c r="AA23" s="11"/>
    </row>
    <row r="24" spans="1:27" s="7" customFormat="1" x14ac:dyDescent="0.25">
      <c r="A24" s="5"/>
      <c r="B24" s="5"/>
      <c r="C24" s="5"/>
      <c r="D24" s="5"/>
      <c r="E24" s="5"/>
      <c r="F24" s="5"/>
      <c r="G24" s="5"/>
      <c r="H24" s="5"/>
      <c r="I24" s="68"/>
      <c r="J24" s="69"/>
      <c r="K24" s="70"/>
      <c r="L24" s="70"/>
      <c r="M24" s="70"/>
      <c r="Z24" s="67"/>
      <c r="AA24" s="11"/>
    </row>
    <row r="25" spans="1:27" s="7" customFormat="1" ht="18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Z25" s="67"/>
      <c r="AA25" s="11"/>
    </row>
    <row r="26" spans="1:27" s="77" customFormat="1" x14ac:dyDescent="0.2">
      <c r="A26" s="72"/>
      <c r="B26" s="73"/>
      <c r="C26" s="72"/>
      <c r="D26" s="73"/>
      <c r="E26" s="73"/>
      <c r="F26" s="73"/>
      <c r="G26" s="73"/>
      <c r="H26" s="73"/>
      <c r="I26" s="74"/>
      <c r="J26" s="75"/>
      <c r="K26" s="76"/>
      <c r="L26" s="76"/>
      <c r="M26" s="76"/>
      <c r="Z26" s="78"/>
      <c r="AA26" s="79"/>
    </row>
    <row r="27" spans="1:27" s="7" customFormat="1" x14ac:dyDescent="0.25">
      <c r="A27" s="5"/>
      <c r="B27" s="5"/>
      <c r="C27" s="5"/>
      <c r="D27" s="5"/>
      <c r="E27" s="5"/>
      <c r="F27" s="5"/>
      <c r="G27" s="5"/>
      <c r="H27" s="5"/>
      <c r="I27" s="11"/>
      <c r="J27" s="69"/>
      <c r="K27" s="70"/>
      <c r="L27" s="70"/>
      <c r="M27" s="70"/>
      <c r="Z27" s="67"/>
      <c r="AA27" s="11"/>
    </row>
    <row r="28" spans="1:27" s="7" customFormat="1" x14ac:dyDescent="0.25">
      <c r="A28" s="5"/>
      <c r="B28" s="5"/>
      <c r="C28" s="5"/>
      <c r="D28" s="5"/>
      <c r="E28" s="5"/>
      <c r="F28" s="5"/>
      <c r="G28" s="5"/>
      <c r="H28" s="5"/>
      <c r="I28" s="11"/>
      <c r="J28" s="69"/>
      <c r="K28" s="70"/>
      <c r="L28" s="70"/>
      <c r="M28" s="70"/>
      <c r="Z28" s="67"/>
      <c r="AA28" s="11"/>
    </row>
    <row r="29" spans="1:27" s="7" customFormat="1" x14ac:dyDescent="0.25">
      <c r="A29" s="5"/>
      <c r="B29" s="5"/>
      <c r="C29" s="5"/>
      <c r="D29" s="5"/>
      <c r="E29" s="5"/>
      <c r="F29" s="5"/>
      <c r="G29" s="5"/>
      <c r="H29" s="5"/>
      <c r="I29" s="11"/>
      <c r="J29" s="69"/>
      <c r="K29" s="70"/>
      <c r="L29" s="70"/>
      <c r="M29" s="70"/>
      <c r="Z29" s="67"/>
      <c r="AA29" s="11"/>
    </row>
    <row r="30" spans="1:27" s="7" customFormat="1" x14ac:dyDescent="0.25">
      <c r="A30" s="5"/>
      <c r="B30" s="5"/>
      <c r="C30" s="5"/>
      <c r="D30" s="5"/>
      <c r="E30" s="5"/>
      <c r="F30" s="5"/>
      <c r="G30" s="5"/>
      <c r="H30" s="5"/>
      <c r="I30" s="11"/>
      <c r="J30" s="69"/>
      <c r="K30" s="70"/>
      <c r="L30" s="70"/>
      <c r="M30" s="70"/>
      <c r="Z30" s="67"/>
      <c r="AA30" s="11"/>
    </row>
    <row r="31" spans="1:27" s="7" customFormat="1" x14ac:dyDescent="0.25">
      <c r="A31" s="5"/>
      <c r="B31" s="5"/>
      <c r="C31" s="5"/>
      <c r="D31" s="5"/>
      <c r="E31" s="5"/>
      <c r="F31" s="5"/>
      <c r="G31" s="5"/>
      <c r="H31" s="5"/>
      <c r="I31" s="11"/>
      <c r="J31" s="69"/>
      <c r="K31" s="70"/>
      <c r="L31" s="70"/>
      <c r="M31" s="70"/>
      <c r="Z31" s="67"/>
      <c r="AA31" s="11"/>
    </row>
    <row r="32" spans="1:27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69"/>
      <c r="K32" s="70"/>
      <c r="L32" s="70"/>
      <c r="M32" s="70"/>
      <c r="Z32" s="67"/>
      <c r="AA32" s="11"/>
    </row>
    <row r="33" spans="1:27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69"/>
      <c r="K33" s="70"/>
      <c r="L33" s="70"/>
      <c r="M33" s="70"/>
      <c r="Z33" s="67"/>
      <c r="AA33" s="11"/>
    </row>
    <row r="34" spans="1:27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69"/>
      <c r="K34" s="70"/>
      <c r="L34" s="70"/>
      <c r="M34" s="70"/>
      <c r="Z34" s="67"/>
      <c r="AA34" s="11"/>
    </row>
    <row r="35" spans="1:27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69"/>
      <c r="K35" s="70"/>
      <c r="L35" s="70"/>
      <c r="M35" s="70"/>
      <c r="Z35" s="67"/>
      <c r="AA35" s="11"/>
    </row>
    <row r="36" spans="1:27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69"/>
      <c r="K36" s="70"/>
      <c r="L36" s="70"/>
      <c r="M36" s="70"/>
      <c r="Z36" s="67"/>
      <c r="AA36" s="11"/>
    </row>
    <row r="37" spans="1:27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69"/>
      <c r="K37" s="70"/>
      <c r="L37" s="70"/>
      <c r="M37" s="70"/>
      <c r="Z37" s="67"/>
      <c r="AA37" s="11"/>
    </row>
    <row r="38" spans="1:27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69"/>
      <c r="K38" s="70"/>
      <c r="L38" s="70"/>
      <c r="M38" s="70"/>
      <c r="Z38" s="67"/>
      <c r="AA38" s="11"/>
    </row>
    <row r="39" spans="1:27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69"/>
      <c r="K39" s="70"/>
      <c r="L39" s="70"/>
      <c r="M39" s="70"/>
      <c r="Z39" s="67"/>
      <c r="AA39" s="11"/>
    </row>
    <row r="40" spans="1:27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69"/>
      <c r="K40" s="70"/>
      <c r="L40" s="70"/>
      <c r="M40" s="70"/>
      <c r="Z40" s="67"/>
      <c r="AA40" s="11"/>
    </row>
    <row r="41" spans="1:27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69"/>
      <c r="K41" s="70"/>
      <c r="L41" s="70"/>
      <c r="M41" s="70"/>
      <c r="Z41" s="67"/>
      <c r="AA41" s="11"/>
    </row>
    <row r="42" spans="1:27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69"/>
      <c r="K42" s="70"/>
      <c r="L42" s="70"/>
      <c r="M42" s="70"/>
      <c r="Z42" s="67"/>
      <c r="AA42" s="11"/>
    </row>
    <row r="43" spans="1:27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69"/>
      <c r="K43" s="70"/>
      <c r="L43" s="70"/>
      <c r="M43" s="70"/>
      <c r="Z43" s="67"/>
      <c r="AA43" s="11"/>
    </row>
    <row r="44" spans="1:27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5"/>
      <c r="K44" s="70"/>
      <c r="L44" s="70"/>
      <c r="M44" s="70"/>
      <c r="Z44" s="67"/>
      <c r="AA44" s="11"/>
    </row>
    <row r="45" spans="1:27" s="7" customFormat="1" x14ac:dyDescent="0.25">
      <c r="A45" s="5"/>
      <c r="B45" s="5"/>
      <c r="C45" s="5"/>
      <c r="D45" s="5"/>
      <c r="E45" s="5"/>
      <c r="F45" s="5"/>
      <c r="G45" s="5"/>
      <c r="H45" s="5"/>
      <c r="I45" s="11"/>
      <c r="J45" s="5"/>
      <c r="K45" s="70"/>
      <c r="L45" s="70"/>
      <c r="M45" s="70"/>
      <c r="Z45" s="67"/>
      <c r="AA45" s="11"/>
    </row>
    <row r="46" spans="1:27" s="7" customFormat="1" x14ac:dyDescent="0.25">
      <c r="A46" s="5"/>
      <c r="B46" s="5"/>
      <c r="C46" s="5"/>
      <c r="D46" s="5"/>
      <c r="E46" s="5"/>
      <c r="F46" s="5"/>
      <c r="G46" s="5"/>
      <c r="H46" s="5"/>
      <c r="I46" s="11"/>
      <c r="J46" s="5"/>
      <c r="K46" s="70"/>
      <c r="L46" s="70"/>
      <c r="M46" s="70"/>
      <c r="Z46" s="67"/>
      <c r="AA46" s="11"/>
    </row>
    <row r="47" spans="1:27" s="7" customFormat="1" x14ac:dyDescent="0.25">
      <c r="A47" s="5"/>
      <c r="B47" s="5"/>
      <c r="C47" s="5"/>
      <c r="D47" s="5"/>
      <c r="E47" s="5"/>
      <c r="F47" s="5"/>
      <c r="G47" s="5"/>
      <c r="H47" s="5"/>
      <c r="I47" s="11"/>
      <c r="J47" s="5"/>
      <c r="K47" s="70"/>
      <c r="L47" s="70"/>
      <c r="M47" s="70"/>
      <c r="Z47" s="67"/>
      <c r="AA47" s="11"/>
    </row>
    <row r="48" spans="1:27" s="7" customFormat="1" x14ac:dyDescent="0.25">
      <c r="A48" s="5"/>
      <c r="B48" s="5"/>
      <c r="C48" s="5"/>
      <c r="D48" s="5"/>
      <c r="E48" s="5"/>
      <c r="F48" s="5"/>
      <c r="G48" s="5"/>
      <c r="H48" s="5"/>
      <c r="I48" s="11"/>
      <c r="J48" s="5"/>
      <c r="K48" s="70"/>
      <c r="L48" s="70"/>
      <c r="M48" s="70"/>
      <c r="Z48" s="67"/>
      <c r="AA48" s="11"/>
    </row>
    <row r="49" spans="1:27" s="7" customFormat="1" x14ac:dyDescent="0.25">
      <c r="A49" s="5"/>
      <c r="B49" s="5"/>
      <c r="C49" s="5"/>
      <c r="D49" s="5"/>
      <c r="E49" s="5"/>
      <c r="F49" s="5"/>
      <c r="G49" s="5"/>
      <c r="H49" s="5"/>
      <c r="I49" s="11"/>
      <c r="J49" s="5"/>
      <c r="K49" s="70"/>
      <c r="L49" s="70"/>
      <c r="M49" s="70"/>
      <c r="Z49" s="67"/>
      <c r="AA49" s="11"/>
    </row>
    <row r="50" spans="1:27" s="7" customFormat="1" x14ac:dyDescent="0.25">
      <c r="A50" s="5"/>
      <c r="B50" s="5"/>
      <c r="C50" s="5"/>
      <c r="D50" s="5"/>
      <c r="E50" s="5"/>
      <c r="F50" s="5"/>
      <c r="G50" s="5"/>
      <c r="H50" s="5"/>
      <c r="I50" s="11"/>
      <c r="J50" s="5"/>
      <c r="K50" s="70"/>
      <c r="L50" s="70"/>
      <c r="M50" s="70"/>
      <c r="Z50" s="67"/>
      <c r="AA50" s="11"/>
    </row>
    <row r="51" spans="1:27" s="7" customFormat="1" x14ac:dyDescent="0.25">
      <c r="A51" s="5"/>
      <c r="B51" s="5"/>
      <c r="C51" s="5"/>
      <c r="D51" s="5"/>
      <c r="E51" s="5"/>
      <c r="F51" s="5"/>
      <c r="G51" s="5"/>
      <c r="H51" s="5"/>
      <c r="I51" s="11"/>
      <c r="J51" s="5"/>
      <c r="K51" s="70"/>
      <c r="L51" s="70"/>
      <c r="M51" s="70"/>
      <c r="Z51" s="67"/>
      <c r="AA51" s="11"/>
    </row>
    <row r="52" spans="1:27" s="7" customFormat="1" x14ac:dyDescent="0.25">
      <c r="A52" s="5"/>
      <c r="B52" s="5"/>
      <c r="C52" s="5"/>
      <c r="D52" s="5"/>
      <c r="E52" s="5"/>
      <c r="F52" s="5"/>
      <c r="G52" s="5"/>
      <c r="H52" s="5"/>
      <c r="I52" s="11"/>
      <c r="J52" s="5"/>
      <c r="K52" s="70"/>
      <c r="L52" s="70"/>
      <c r="M52" s="70"/>
      <c r="Z52" s="67"/>
      <c r="AA52" s="11"/>
    </row>
    <row r="53" spans="1:27" s="7" customFormat="1" x14ac:dyDescent="0.25">
      <c r="A53" s="5"/>
      <c r="B53" s="5"/>
      <c r="C53" s="5"/>
      <c r="D53" s="5"/>
      <c r="E53" s="5"/>
      <c r="F53" s="5"/>
      <c r="G53" s="5"/>
      <c r="H53" s="5"/>
      <c r="I53" s="11"/>
      <c r="J53" s="5"/>
      <c r="K53" s="70"/>
      <c r="L53" s="70"/>
      <c r="M53" s="70"/>
      <c r="Z53" s="67"/>
      <c r="AA53" s="11"/>
    </row>
    <row r="54" spans="1:27" s="7" customFormat="1" x14ac:dyDescent="0.25">
      <c r="A54" s="5"/>
      <c r="B54" s="5"/>
      <c r="C54" s="5"/>
      <c r="D54" s="5"/>
      <c r="E54" s="5"/>
      <c r="F54" s="5"/>
      <c r="G54" s="5"/>
      <c r="H54" s="5"/>
      <c r="I54" s="11"/>
      <c r="J54" s="5"/>
      <c r="K54" s="70"/>
      <c r="L54" s="70"/>
      <c r="M54" s="70"/>
      <c r="Z54" s="67"/>
      <c r="AA54" s="11"/>
    </row>
    <row r="55" spans="1:27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5"/>
      <c r="K55" s="70"/>
      <c r="L55" s="70"/>
      <c r="M55" s="70"/>
      <c r="Z55" s="67"/>
      <c r="AA55" s="11"/>
    </row>
    <row r="56" spans="1:27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5"/>
      <c r="K56" s="70"/>
      <c r="L56" s="70"/>
      <c r="M56" s="70"/>
      <c r="Z56" s="67"/>
      <c r="AA56" s="11"/>
    </row>
    <row r="57" spans="1:27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5"/>
      <c r="K57" s="70"/>
      <c r="L57" s="70"/>
      <c r="M57" s="70"/>
      <c r="Z57" s="67"/>
      <c r="AA57" s="11"/>
    </row>
    <row r="58" spans="1:27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5"/>
      <c r="K58" s="70"/>
      <c r="L58" s="70"/>
      <c r="M58" s="70"/>
      <c r="Z58" s="67"/>
      <c r="AA58" s="11"/>
    </row>
    <row r="59" spans="1:27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5"/>
      <c r="K59" s="70"/>
      <c r="L59" s="70"/>
      <c r="M59" s="70"/>
      <c r="Z59" s="67"/>
      <c r="AA59" s="11"/>
    </row>
    <row r="60" spans="1:27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70"/>
      <c r="L60" s="70"/>
      <c r="M60" s="70"/>
      <c r="Z60" s="67"/>
      <c r="AA60" s="11"/>
    </row>
    <row r="61" spans="1:27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70"/>
      <c r="L61" s="70"/>
      <c r="M61" s="70"/>
      <c r="Z61" s="67"/>
      <c r="AA61" s="11"/>
    </row>
    <row r="62" spans="1:27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70"/>
      <c r="L62" s="70"/>
      <c r="M62" s="70"/>
      <c r="Z62" s="67"/>
      <c r="AA62" s="11"/>
    </row>
    <row r="63" spans="1:27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70"/>
      <c r="L63" s="70"/>
      <c r="M63" s="70"/>
      <c r="Z63" s="67"/>
      <c r="AA63" s="11"/>
    </row>
    <row r="64" spans="1:27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70"/>
      <c r="L64" s="70"/>
      <c r="M64" s="70"/>
      <c r="Z64" s="67"/>
      <c r="AA64" s="11"/>
    </row>
    <row r="65" spans="1:27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70"/>
      <c r="L65" s="70"/>
      <c r="M65" s="70"/>
      <c r="Z65" s="67"/>
      <c r="AA65" s="11"/>
    </row>
    <row r="66" spans="1:27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70"/>
      <c r="L66" s="70"/>
      <c r="M66" s="70"/>
      <c r="Z66" s="67"/>
      <c r="AA66" s="11"/>
    </row>
    <row r="67" spans="1:27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70"/>
      <c r="L67" s="70"/>
      <c r="M67" s="70"/>
      <c r="Z67" s="67"/>
      <c r="AA67" s="11"/>
    </row>
    <row r="68" spans="1:27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70"/>
      <c r="L68" s="70"/>
      <c r="M68" s="70"/>
      <c r="Z68" s="67"/>
      <c r="AA68" s="11"/>
    </row>
    <row r="69" spans="1:27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70"/>
      <c r="L69" s="70"/>
      <c r="M69" s="70"/>
      <c r="Z69" s="67"/>
      <c r="AA69" s="11"/>
    </row>
    <row r="70" spans="1:27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70"/>
      <c r="L70" s="70"/>
      <c r="M70" s="70"/>
      <c r="Z70" s="67"/>
      <c r="AA70" s="11"/>
    </row>
    <row r="71" spans="1:27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70"/>
      <c r="L71" s="70"/>
      <c r="M71" s="70"/>
      <c r="Z71" s="67"/>
      <c r="AA71" s="11"/>
    </row>
    <row r="72" spans="1:27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70"/>
      <c r="L72" s="70"/>
      <c r="M72" s="70"/>
      <c r="Z72" s="67"/>
      <c r="AA72" s="11"/>
    </row>
    <row r="73" spans="1:27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70"/>
      <c r="L73" s="70"/>
      <c r="M73" s="70"/>
      <c r="Z73" s="67"/>
      <c r="AA73" s="11"/>
    </row>
    <row r="74" spans="1:27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70"/>
      <c r="L74" s="70"/>
      <c r="M74" s="70"/>
      <c r="Z74" s="67"/>
      <c r="AA74" s="11"/>
    </row>
    <row r="75" spans="1:27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70"/>
      <c r="L75" s="70"/>
      <c r="M75" s="70"/>
      <c r="Z75" s="67"/>
      <c r="AA75" s="11"/>
    </row>
    <row r="76" spans="1:27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70"/>
      <c r="L76" s="70"/>
      <c r="M76" s="70"/>
      <c r="Z76" s="67"/>
      <c r="AA76" s="11"/>
    </row>
    <row r="77" spans="1:27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70"/>
      <c r="L77" s="70"/>
      <c r="M77" s="70"/>
      <c r="Z77" s="67"/>
      <c r="AA77" s="11"/>
    </row>
    <row r="78" spans="1:27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70"/>
      <c r="L78" s="70"/>
      <c r="M78" s="70"/>
      <c r="Z78" s="67"/>
      <c r="AA78" s="11"/>
    </row>
    <row r="79" spans="1:27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70"/>
      <c r="L79" s="70"/>
      <c r="M79" s="70"/>
      <c r="Z79" s="67"/>
      <c r="AA79" s="11"/>
    </row>
    <row r="80" spans="1:27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70"/>
      <c r="L80" s="70"/>
      <c r="M80" s="70"/>
      <c r="Z80" s="67"/>
      <c r="AA80" s="11"/>
    </row>
    <row r="81" spans="1:27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70"/>
      <c r="L81" s="70"/>
      <c r="M81" s="70"/>
      <c r="Z81" s="67"/>
      <c r="AA81" s="11"/>
    </row>
    <row r="82" spans="1:27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70"/>
      <c r="L82" s="70"/>
      <c r="M82" s="70"/>
      <c r="Z82" s="67"/>
      <c r="AA82" s="11"/>
    </row>
    <row r="83" spans="1:27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70"/>
      <c r="L83" s="70"/>
      <c r="M83" s="70"/>
      <c r="Z83" s="67"/>
      <c r="AA83" s="11"/>
    </row>
    <row r="84" spans="1:27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70"/>
      <c r="L84" s="70"/>
      <c r="M84" s="70"/>
      <c r="Z84" s="67"/>
      <c r="AA84" s="11"/>
    </row>
    <row r="85" spans="1:27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70"/>
      <c r="L85" s="70"/>
      <c r="M85" s="70"/>
      <c r="Z85" s="67"/>
      <c r="AA85" s="11"/>
    </row>
    <row r="86" spans="1:27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70"/>
      <c r="L86" s="70"/>
      <c r="M86" s="70"/>
      <c r="Z86" s="67"/>
      <c r="AA86" s="11"/>
    </row>
    <row r="87" spans="1:27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70"/>
      <c r="L87" s="70"/>
      <c r="M87" s="70"/>
      <c r="Z87" s="67"/>
      <c r="AA87" s="11"/>
    </row>
    <row r="88" spans="1:27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70"/>
      <c r="L88" s="70"/>
      <c r="M88" s="70"/>
      <c r="Z88" s="67"/>
      <c r="AA88" s="11"/>
    </row>
    <row r="89" spans="1:27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70"/>
      <c r="L89" s="70"/>
      <c r="M89" s="70"/>
      <c r="Z89" s="67"/>
      <c r="AA89" s="11"/>
    </row>
    <row r="90" spans="1:27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70"/>
      <c r="L90" s="70"/>
      <c r="M90" s="70"/>
      <c r="Z90" s="67"/>
      <c r="AA90" s="11"/>
    </row>
    <row r="91" spans="1:27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70"/>
      <c r="L91" s="70"/>
      <c r="M91" s="70"/>
      <c r="Z91" s="67"/>
      <c r="AA91" s="11"/>
    </row>
    <row r="92" spans="1:27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70"/>
      <c r="L92" s="70"/>
      <c r="M92" s="70"/>
      <c r="Z92" s="67"/>
      <c r="AA92" s="11"/>
    </row>
    <row r="93" spans="1:27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70"/>
      <c r="L93" s="70"/>
      <c r="M93" s="70"/>
      <c r="Z93" s="67"/>
      <c r="AA93" s="11"/>
    </row>
    <row r="94" spans="1:27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70"/>
      <c r="L94" s="70"/>
      <c r="M94" s="70"/>
      <c r="Z94" s="67"/>
      <c r="AA94" s="11"/>
    </row>
    <row r="95" spans="1:27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70"/>
      <c r="L95" s="70"/>
      <c r="M95" s="70"/>
      <c r="Z95" s="67"/>
      <c r="AA95" s="11"/>
    </row>
    <row r="96" spans="1:27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70"/>
      <c r="L96" s="70"/>
      <c r="M96" s="70"/>
      <c r="Z96" s="67"/>
      <c r="AA96" s="11"/>
    </row>
    <row r="97" spans="1:27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5"/>
      <c r="K97" s="70"/>
      <c r="L97" s="70"/>
      <c r="M97" s="70"/>
      <c r="Z97" s="67"/>
      <c r="AA97" s="11"/>
    </row>
    <row r="98" spans="1:27" s="7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5"/>
      <c r="K98" s="70"/>
      <c r="L98" s="70"/>
      <c r="M98" s="70"/>
      <c r="Z98" s="67"/>
      <c r="AA98" s="11"/>
    </row>
    <row r="99" spans="1:27" s="7" customForma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5"/>
      <c r="K99" s="70"/>
      <c r="L99" s="70"/>
      <c r="M99" s="70"/>
      <c r="Z99" s="67"/>
      <c r="AA99" s="11"/>
    </row>
    <row r="100" spans="1:27" s="7" customForma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5"/>
      <c r="K100" s="70"/>
      <c r="L100" s="70"/>
      <c r="M100" s="70"/>
      <c r="Z100" s="67"/>
      <c r="AA100" s="11"/>
    </row>
    <row r="101" spans="1:27" s="7" customForma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5"/>
      <c r="K101" s="70"/>
      <c r="L101" s="70"/>
      <c r="M101" s="70"/>
      <c r="Z101" s="67"/>
      <c r="AA101" s="11"/>
    </row>
    <row r="102" spans="1:27" s="7" customForma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5"/>
      <c r="K102" s="70"/>
      <c r="L102" s="70"/>
      <c r="M102" s="70"/>
      <c r="Z102" s="67"/>
      <c r="AA102" s="11"/>
    </row>
    <row r="103" spans="1:27" s="7" customForma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5"/>
      <c r="K103" s="70"/>
      <c r="L103" s="70"/>
      <c r="M103" s="70"/>
      <c r="Z103" s="67"/>
      <c r="AA103" s="11"/>
    </row>
    <row r="104" spans="1:27" s="7" customForma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5"/>
      <c r="K104" s="70"/>
      <c r="L104" s="70"/>
      <c r="M104" s="70"/>
      <c r="Z104" s="67"/>
      <c r="AA104" s="11"/>
    </row>
    <row r="105" spans="1:27" s="7" customForma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5"/>
      <c r="K105" s="70"/>
      <c r="L105" s="70"/>
      <c r="M105" s="70"/>
      <c r="Z105" s="67"/>
      <c r="AA105" s="11"/>
    </row>
    <row r="106" spans="1:27" s="7" customForma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5"/>
      <c r="K106" s="70"/>
      <c r="L106" s="70"/>
      <c r="M106" s="70"/>
      <c r="Z106" s="67"/>
      <c r="AA106" s="11"/>
    </row>
  </sheetData>
  <mergeCells count="24">
    <mergeCell ref="O6:O7"/>
    <mergeCell ref="A5:Y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Z6:Z7"/>
    <mergeCell ref="P6:P7"/>
    <mergeCell ref="Q6:Q7"/>
    <mergeCell ref="R6:S6"/>
    <mergeCell ref="V6:V7"/>
    <mergeCell ref="W6:X6"/>
    <mergeCell ref="Y6:Y7"/>
    <mergeCell ref="T6:U6"/>
  </mergeCells>
  <pageMargins left="0.70866141732283472" right="0.70866141732283472" top="0.78740157480314965" bottom="0.78740157480314965" header="0.31496062992125984" footer="0.31496062992125984"/>
  <pageSetup paperSize="9" scale="36" firstPageNumber="160" orientation="landscape" useFirstPageNumber="1" r:id="rId1"/>
  <headerFooter>
    <oddFooter xml:space="preserve">&amp;LZastupitelstvo  Olomouckého kraje 13-12-2021
13. - Rozpočet Olomouckého kraje na rok 2022 - návrh rozpočtu
Příloha č. 5g) Projekty - investiční&amp;RStrana &amp;P (Celkem 176)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71"/>
  <sheetViews>
    <sheetView showGridLines="0" view="pageBreakPreview" zoomScale="70" zoomScaleNormal="70" zoomScaleSheetLayoutView="70" workbookViewId="0">
      <selection activeCell="U9" sqref="U9"/>
    </sheetView>
  </sheetViews>
  <sheetFormatPr defaultColWidth="9.140625" defaultRowHeight="15" outlineLevelCol="1" x14ac:dyDescent="0.25"/>
  <cols>
    <col min="1" max="2" width="5.7109375" style="149" customWidth="1"/>
    <col min="3" max="3" width="7.7109375" style="149" hidden="1" customWidth="1" outlineLevel="1"/>
    <col min="4" max="4" width="6.42578125" style="149" hidden="1" customWidth="1" outlineLevel="1"/>
    <col min="5" max="5" width="7.7109375" style="149" customWidth="1" collapsed="1"/>
    <col min="6" max="6" width="15.140625" style="149" hidden="1" customWidth="1" outlineLevel="1"/>
    <col min="7" max="7" width="61.140625" style="149" customWidth="1" collapsed="1"/>
    <col min="8" max="8" width="44.7109375" style="149" customWidth="1"/>
    <col min="9" max="9" width="7.140625" style="149" customWidth="1"/>
    <col min="10" max="10" width="14.7109375" style="145" customWidth="1"/>
    <col min="11" max="12" width="14.85546875" style="147" customWidth="1"/>
    <col min="13" max="13" width="13.5703125" style="147" customWidth="1"/>
    <col min="14" max="14" width="18.42578125" style="147" customWidth="1"/>
    <col min="15" max="15" width="14.7109375" style="147" customWidth="1"/>
    <col min="16" max="16" width="16.28515625" style="147" customWidth="1"/>
    <col min="17" max="17" width="16.7109375" style="147" customWidth="1"/>
    <col min="18" max="18" width="17.28515625" style="147" customWidth="1"/>
    <col min="19" max="19" width="16.85546875" style="147" customWidth="1"/>
    <col min="20" max="22" width="14.85546875" style="147" customWidth="1"/>
    <col min="23" max="23" width="14.42578125" style="147" customWidth="1"/>
    <col min="24" max="24" width="10.140625" style="146" hidden="1" customWidth="1"/>
    <col min="25" max="25" width="17.7109375" style="175" customWidth="1"/>
    <col min="26" max="16384" width="9.140625" style="149"/>
  </cols>
  <sheetData>
    <row r="1" spans="1:26" ht="20.25" x14ac:dyDescent="0.3">
      <c r="A1" s="114" t="s">
        <v>189</v>
      </c>
      <c r="B1" s="1"/>
      <c r="C1" s="1"/>
      <c r="D1" s="1"/>
      <c r="E1" s="1"/>
      <c r="F1" s="2"/>
      <c r="G1" s="3"/>
      <c r="H1" s="4"/>
      <c r="I1" s="1"/>
      <c r="K1" s="146"/>
      <c r="N1" s="8"/>
      <c r="O1" s="8"/>
      <c r="Q1" s="8"/>
      <c r="R1" s="8"/>
      <c r="S1" s="8"/>
      <c r="T1" s="9"/>
      <c r="U1" s="148"/>
      <c r="V1" s="149"/>
      <c r="W1" s="149"/>
      <c r="X1" s="150"/>
      <c r="Y1" s="149"/>
    </row>
    <row r="2" spans="1:26" ht="15.75" x14ac:dyDescent="0.25">
      <c r="A2" s="123" t="s">
        <v>190</v>
      </c>
      <c r="B2" s="115"/>
      <c r="C2" s="115"/>
      <c r="D2" s="187"/>
      <c r="E2" s="187"/>
      <c r="F2" s="117"/>
      <c r="G2" s="118" t="s">
        <v>191</v>
      </c>
      <c r="H2" s="119" t="s">
        <v>192</v>
      </c>
      <c r="I2" s="13"/>
      <c r="K2" s="146"/>
      <c r="N2" s="14"/>
      <c r="O2" s="14"/>
      <c r="Q2" s="14"/>
      <c r="R2" s="14"/>
      <c r="S2" s="14"/>
      <c r="T2" s="15"/>
      <c r="U2" s="148"/>
      <c r="V2" s="149"/>
      <c r="W2" s="149"/>
      <c r="X2" s="150"/>
      <c r="Y2" s="149"/>
    </row>
    <row r="3" spans="1:26" ht="15.75" x14ac:dyDescent="0.25">
      <c r="A3" s="120"/>
      <c r="B3" s="121"/>
      <c r="C3" s="115"/>
      <c r="D3" s="187"/>
      <c r="E3" s="187"/>
      <c r="F3" s="117"/>
      <c r="G3" s="121" t="s">
        <v>1</v>
      </c>
      <c r="H3" s="122"/>
      <c r="I3" s="13"/>
      <c r="K3" s="146"/>
      <c r="N3" s="14"/>
      <c r="O3" s="14"/>
      <c r="Q3" s="14"/>
      <c r="R3" s="14"/>
      <c r="S3" s="14"/>
      <c r="T3" s="15"/>
      <c r="U3" s="148"/>
      <c r="V3" s="149"/>
      <c r="W3" s="149"/>
      <c r="X3" s="150"/>
      <c r="Y3" s="149"/>
    </row>
    <row r="4" spans="1:26" ht="17.45" customHeight="1" x14ac:dyDescent="0.25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3"/>
      <c r="M4" s="152"/>
      <c r="N4" s="153"/>
      <c r="O4" s="152"/>
      <c r="P4" s="152"/>
      <c r="Q4" s="152"/>
      <c r="R4" s="152"/>
      <c r="S4" s="152"/>
      <c r="T4" s="152"/>
      <c r="U4" s="152"/>
      <c r="V4" s="152"/>
      <c r="W4" s="154" t="s">
        <v>2</v>
      </c>
      <c r="Z4" s="148"/>
    </row>
    <row r="5" spans="1:26" ht="25.5" customHeight="1" x14ac:dyDescent="0.25">
      <c r="A5" s="294" t="s">
        <v>210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</row>
    <row r="6" spans="1:26" ht="25.5" customHeight="1" x14ac:dyDescent="0.25">
      <c r="A6" s="278" t="s">
        <v>3</v>
      </c>
      <c r="B6" s="278" t="s">
        <v>4</v>
      </c>
      <c r="C6" s="279" t="s">
        <v>194</v>
      </c>
      <c r="D6" s="279" t="s">
        <v>5</v>
      </c>
      <c r="E6" s="279" t="s">
        <v>7</v>
      </c>
      <c r="F6" s="279" t="s">
        <v>8</v>
      </c>
      <c r="G6" s="279" t="s">
        <v>9</v>
      </c>
      <c r="H6" s="282" t="s">
        <v>10</v>
      </c>
      <c r="I6" s="283" t="s">
        <v>11</v>
      </c>
      <c r="J6" s="282" t="s">
        <v>12</v>
      </c>
      <c r="K6" s="282" t="s">
        <v>13</v>
      </c>
      <c r="L6" s="282" t="s">
        <v>14</v>
      </c>
      <c r="M6" s="282" t="s">
        <v>15</v>
      </c>
      <c r="N6" s="282" t="s">
        <v>22</v>
      </c>
      <c r="O6" s="291" t="s">
        <v>74</v>
      </c>
      <c r="P6" s="292" t="s">
        <v>92</v>
      </c>
      <c r="Q6" s="292" t="s">
        <v>93</v>
      </c>
      <c r="R6" s="293" t="s">
        <v>21</v>
      </c>
      <c r="S6" s="293"/>
      <c r="T6" s="292" t="s">
        <v>203</v>
      </c>
      <c r="U6" s="293" t="s">
        <v>21</v>
      </c>
      <c r="V6" s="293"/>
      <c r="W6" s="291" t="s">
        <v>26</v>
      </c>
      <c r="X6" s="291" t="s">
        <v>195</v>
      </c>
      <c r="Y6" s="286" t="s">
        <v>16</v>
      </c>
    </row>
    <row r="7" spans="1:26" ht="81" customHeight="1" x14ac:dyDescent="0.25">
      <c r="A7" s="278"/>
      <c r="B7" s="278"/>
      <c r="C7" s="279"/>
      <c r="D7" s="279"/>
      <c r="E7" s="279"/>
      <c r="F7" s="279"/>
      <c r="G7" s="279"/>
      <c r="H7" s="282"/>
      <c r="I7" s="283"/>
      <c r="J7" s="282"/>
      <c r="K7" s="282"/>
      <c r="L7" s="282"/>
      <c r="M7" s="282"/>
      <c r="N7" s="282"/>
      <c r="O7" s="291"/>
      <c r="P7" s="292"/>
      <c r="Q7" s="292"/>
      <c r="R7" s="21" t="s">
        <v>141</v>
      </c>
      <c r="S7" s="21" t="s">
        <v>142</v>
      </c>
      <c r="T7" s="292"/>
      <c r="U7" s="21" t="s">
        <v>19</v>
      </c>
      <c r="V7" s="21" t="s">
        <v>20</v>
      </c>
      <c r="W7" s="291"/>
      <c r="X7" s="291"/>
      <c r="Y7" s="286"/>
    </row>
    <row r="8" spans="1:26" s="157" customFormat="1" ht="25.5" customHeight="1" x14ac:dyDescent="0.3">
      <c r="A8" s="155" t="s">
        <v>17</v>
      </c>
      <c r="B8" s="155"/>
      <c r="C8" s="155"/>
      <c r="D8" s="155"/>
      <c r="E8" s="155"/>
      <c r="F8" s="155"/>
      <c r="G8" s="155"/>
      <c r="H8" s="155"/>
      <c r="I8" s="155"/>
      <c r="J8" s="155"/>
      <c r="K8" s="24">
        <f>SUM(K9:K9)</f>
        <v>38298</v>
      </c>
      <c r="L8" s="24">
        <f>SUM(L9:L9)</f>
        <v>34468.200000000004</v>
      </c>
      <c r="M8" s="24">
        <f>SUM(M9:M9)</f>
        <v>3829.7999999999956</v>
      </c>
      <c r="N8" s="24"/>
      <c r="O8" s="24">
        <f t="shared" ref="O8:W8" si="0">SUM(O9:O9)</f>
        <v>0</v>
      </c>
      <c r="P8" s="25">
        <f t="shared" si="0"/>
        <v>10000</v>
      </c>
      <c r="Q8" s="25">
        <f t="shared" si="0"/>
        <v>9000</v>
      </c>
      <c r="R8" s="25">
        <f t="shared" si="0"/>
        <v>0</v>
      </c>
      <c r="S8" s="25">
        <f t="shared" si="0"/>
        <v>9000</v>
      </c>
      <c r="T8" s="25">
        <f>SUM(T9:T9)</f>
        <v>1000</v>
      </c>
      <c r="U8" s="25">
        <f t="shared" si="0"/>
        <v>1000</v>
      </c>
      <c r="V8" s="25">
        <f t="shared" si="0"/>
        <v>0</v>
      </c>
      <c r="W8" s="24">
        <f t="shared" si="0"/>
        <v>28298</v>
      </c>
      <c r="X8" s="156"/>
      <c r="Y8" s="26"/>
    </row>
    <row r="9" spans="1:26" s="171" customFormat="1" ht="74.45" customHeight="1" x14ac:dyDescent="0.25">
      <c r="A9" s="158">
        <v>1</v>
      </c>
      <c r="B9" s="42" t="s">
        <v>196</v>
      </c>
      <c r="C9" s="158">
        <v>6121</v>
      </c>
      <c r="D9" s="158">
        <v>2321</v>
      </c>
      <c r="E9" s="158">
        <v>61</v>
      </c>
      <c r="F9" s="176">
        <v>60002101505</v>
      </c>
      <c r="G9" s="160" t="s">
        <v>211</v>
      </c>
      <c r="H9" s="45" t="s">
        <v>212</v>
      </c>
      <c r="I9" s="46"/>
      <c r="J9" s="46" t="s">
        <v>51</v>
      </c>
      <c r="K9" s="144">
        <v>38298</v>
      </c>
      <c r="L9" s="144">
        <f>0.9*K9</f>
        <v>34468.200000000004</v>
      </c>
      <c r="M9" s="144">
        <f>+K9-L9</f>
        <v>3829.7999999999956</v>
      </c>
      <c r="N9" s="177" t="s">
        <v>206</v>
      </c>
      <c r="O9" s="164">
        <v>0</v>
      </c>
      <c r="P9" s="165">
        <f>Q9+T9</f>
        <v>10000</v>
      </c>
      <c r="Q9" s="166">
        <f>SUM(R9:S9)</f>
        <v>9000</v>
      </c>
      <c r="R9" s="144"/>
      <c r="S9" s="164">
        <v>9000</v>
      </c>
      <c r="T9" s="167">
        <f>SUM(U9:V9)</f>
        <v>1000</v>
      </c>
      <c r="U9" s="168">
        <v>1000</v>
      </c>
      <c r="V9" s="168">
        <v>0</v>
      </c>
      <c r="W9" s="168">
        <f>K9-O9-P9</f>
        <v>28298</v>
      </c>
      <c r="X9" s="169">
        <v>1</v>
      </c>
      <c r="Y9" s="170" t="s">
        <v>207</v>
      </c>
    </row>
    <row r="10" spans="1:26" ht="34.9" customHeight="1" x14ac:dyDescent="0.25">
      <c r="A10" s="172" t="s">
        <v>213</v>
      </c>
      <c r="B10" s="172"/>
      <c r="C10" s="172"/>
      <c r="D10" s="172"/>
      <c r="E10" s="172"/>
      <c r="F10" s="172"/>
      <c r="G10" s="172"/>
      <c r="H10" s="172"/>
      <c r="I10" s="172"/>
      <c r="J10" s="172"/>
      <c r="K10" s="59">
        <f>K8</f>
        <v>38298</v>
      </c>
      <c r="L10" s="59">
        <f>L8</f>
        <v>34468.200000000004</v>
      </c>
      <c r="M10" s="59">
        <f>M8</f>
        <v>3829.7999999999956</v>
      </c>
      <c r="N10" s="59"/>
      <c r="O10" s="59">
        <f t="shared" ref="O10:W10" si="1">O8</f>
        <v>0</v>
      </c>
      <c r="P10" s="59">
        <f t="shared" si="1"/>
        <v>10000</v>
      </c>
      <c r="Q10" s="59">
        <f t="shared" si="1"/>
        <v>9000</v>
      </c>
      <c r="R10" s="59">
        <f t="shared" si="1"/>
        <v>0</v>
      </c>
      <c r="S10" s="59">
        <f t="shared" si="1"/>
        <v>9000</v>
      </c>
      <c r="T10" s="59">
        <f t="shared" si="1"/>
        <v>1000</v>
      </c>
      <c r="U10" s="59">
        <f t="shared" si="1"/>
        <v>1000</v>
      </c>
      <c r="V10" s="59">
        <f t="shared" si="1"/>
        <v>0</v>
      </c>
      <c r="W10" s="59">
        <f t="shared" si="1"/>
        <v>28298</v>
      </c>
      <c r="X10" s="178"/>
      <c r="Y10" s="61"/>
    </row>
    <row r="11" spans="1:26" s="147" customFormat="1" x14ac:dyDescent="0.25">
      <c r="A11" s="145"/>
      <c r="B11" s="145"/>
      <c r="C11" s="145"/>
      <c r="D11" s="145"/>
      <c r="E11" s="145"/>
      <c r="F11" s="145"/>
      <c r="G11" s="145"/>
      <c r="H11" s="145"/>
      <c r="I11" s="149"/>
      <c r="J11" s="145"/>
      <c r="K11" s="174"/>
      <c r="L11" s="174"/>
      <c r="M11" s="174"/>
      <c r="X11" s="146"/>
      <c r="Y11" s="175"/>
      <c r="Z11" s="149"/>
    </row>
    <row r="12" spans="1:26" s="147" customFormat="1" x14ac:dyDescent="0.25">
      <c r="A12" s="145"/>
      <c r="B12" s="145"/>
      <c r="C12" s="145"/>
      <c r="D12" s="145"/>
      <c r="E12" s="145"/>
      <c r="F12" s="145"/>
      <c r="G12" s="145"/>
      <c r="H12" s="145"/>
      <c r="I12" s="149"/>
      <c r="J12" s="145"/>
      <c r="K12" s="174"/>
      <c r="L12" s="174"/>
      <c r="M12" s="174"/>
      <c r="X12" s="146"/>
      <c r="Y12" s="175"/>
      <c r="Z12" s="149"/>
    </row>
    <row r="13" spans="1:26" s="147" customFormat="1" x14ac:dyDescent="0.25">
      <c r="A13" s="145"/>
      <c r="B13" s="145"/>
      <c r="C13" s="145"/>
      <c r="D13" s="145"/>
      <c r="E13" s="145"/>
      <c r="F13" s="145"/>
      <c r="G13" s="145"/>
      <c r="H13" s="145"/>
      <c r="I13" s="149"/>
      <c r="J13" s="145"/>
      <c r="K13" s="174"/>
      <c r="L13" s="174"/>
      <c r="M13" s="174"/>
      <c r="X13" s="146"/>
      <c r="Y13" s="175"/>
      <c r="Z13" s="149"/>
    </row>
    <row r="14" spans="1:26" s="147" customFormat="1" x14ac:dyDescent="0.25">
      <c r="A14" s="145"/>
      <c r="B14" s="145"/>
      <c r="C14" s="145"/>
      <c r="D14" s="145"/>
      <c r="E14" s="145"/>
      <c r="F14" s="145"/>
      <c r="G14" s="145"/>
      <c r="H14" s="145"/>
      <c r="I14" s="149"/>
      <c r="J14" s="145"/>
      <c r="K14" s="174"/>
      <c r="L14" s="174"/>
      <c r="M14" s="174"/>
      <c r="X14" s="146"/>
      <c r="Y14" s="175"/>
      <c r="Z14" s="149"/>
    </row>
    <row r="15" spans="1:26" s="147" customFormat="1" x14ac:dyDescent="0.25">
      <c r="A15" s="145"/>
      <c r="B15" s="145"/>
      <c r="C15" s="145"/>
      <c r="D15" s="145"/>
      <c r="E15" s="145"/>
      <c r="F15" s="145"/>
      <c r="G15" s="145"/>
      <c r="H15" s="145"/>
      <c r="I15" s="149"/>
      <c r="J15" s="145"/>
      <c r="K15" s="174"/>
      <c r="L15" s="174"/>
      <c r="M15" s="174"/>
      <c r="X15" s="146"/>
      <c r="Y15" s="175"/>
      <c r="Z15" s="149"/>
    </row>
    <row r="16" spans="1:26" s="147" customFormat="1" x14ac:dyDescent="0.25">
      <c r="A16" s="145"/>
      <c r="B16" s="145"/>
      <c r="C16" s="145"/>
      <c r="D16" s="145"/>
      <c r="E16" s="145"/>
      <c r="F16" s="145"/>
      <c r="G16" s="145"/>
      <c r="H16" s="145"/>
      <c r="I16" s="149"/>
      <c r="J16" s="145"/>
      <c r="K16" s="174"/>
      <c r="L16" s="174"/>
      <c r="M16" s="174"/>
      <c r="X16" s="146"/>
      <c r="Y16" s="175"/>
      <c r="Z16" s="149"/>
    </row>
    <row r="17" spans="1:26" s="147" customFormat="1" x14ac:dyDescent="0.25">
      <c r="A17" s="145"/>
      <c r="B17" s="145"/>
      <c r="C17" s="145"/>
      <c r="D17" s="145"/>
      <c r="E17" s="145"/>
      <c r="F17" s="145"/>
      <c r="G17" s="145"/>
      <c r="H17" s="145"/>
      <c r="I17" s="149"/>
      <c r="J17" s="145"/>
      <c r="K17" s="174"/>
      <c r="L17" s="174"/>
      <c r="M17" s="174"/>
      <c r="X17" s="146"/>
      <c r="Y17" s="175"/>
      <c r="Z17" s="149"/>
    </row>
    <row r="18" spans="1:26" s="147" customFormat="1" x14ac:dyDescent="0.25">
      <c r="A18" s="145"/>
      <c r="B18" s="145"/>
      <c r="C18" s="145"/>
      <c r="D18" s="145"/>
      <c r="E18" s="145"/>
      <c r="F18" s="145"/>
      <c r="G18" s="145"/>
      <c r="H18" s="145"/>
      <c r="I18" s="149"/>
      <c r="J18" s="145"/>
      <c r="K18" s="174"/>
      <c r="L18" s="174"/>
      <c r="M18" s="174"/>
      <c r="X18" s="146"/>
      <c r="Y18" s="175"/>
      <c r="Z18" s="149"/>
    </row>
    <row r="19" spans="1:26" s="147" customFormat="1" x14ac:dyDescent="0.25">
      <c r="A19" s="145"/>
      <c r="B19" s="145"/>
      <c r="C19" s="145"/>
      <c r="D19" s="145"/>
      <c r="E19" s="145"/>
      <c r="F19" s="145"/>
      <c r="G19" s="145"/>
      <c r="H19" s="145"/>
      <c r="I19" s="149"/>
      <c r="J19" s="145"/>
      <c r="K19" s="174"/>
      <c r="L19" s="174"/>
      <c r="M19" s="174"/>
      <c r="X19" s="146"/>
      <c r="Y19" s="175"/>
      <c r="Z19" s="149"/>
    </row>
    <row r="20" spans="1:26" s="147" customFormat="1" x14ac:dyDescent="0.25">
      <c r="A20" s="149"/>
      <c r="B20" s="149"/>
      <c r="C20" s="149"/>
      <c r="D20" s="149"/>
      <c r="E20" s="149"/>
      <c r="F20" s="149"/>
      <c r="G20" s="149"/>
      <c r="H20" s="149"/>
      <c r="I20" s="149"/>
      <c r="J20" s="145"/>
      <c r="K20" s="174"/>
      <c r="L20" s="174"/>
      <c r="M20" s="174"/>
      <c r="X20" s="146"/>
      <c r="Y20" s="175"/>
      <c r="Z20" s="149"/>
    </row>
    <row r="21" spans="1:26" s="147" customFormat="1" x14ac:dyDescent="0.25">
      <c r="A21" s="149"/>
      <c r="B21" s="149"/>
      <c r="C21" s="149"/>
      <c r="D21" s="149"/>
      <c r="E21" s="149"/>
      <c r="F21" s="149"/>
      <c r="G21" s="149"/>
      <c r="H21" s="149"/>
      <c r="I21" s="149"/>
      <c r="J21" s="145"/>
      <c r="K21" s="174"/>
      <c r="L21" s="174"/>
      <c r="M21" s="174"/>
      <c r="X21" s="146"/>
      <c r="Y21" s="175"/>
      <c r="Z21" s="149"/>
    </row>
    <row r="22" spans="1:26" s="147" customFormat="1" x14ac:dyDescent="0.25">
      <c r="A22" s="149"/>
      <c r="B22" s="149"/>
      <c r="C22" s="149"/>
      <c r="D22" s="149"/>
      <c r="E22" s="149"/>
      <c r="F22" s="149"/>
      <c r="G22" s="149"/>
      <c r="H22" s="149"/>
      <c r="I22" s="149"/>
      <c r="J22" s="145"/>
      <c r="K22" s="174"/>
      <c r="L22" s="174"/>
      <c r="M22" s="174"/>
      <c r="X22" s="146"/>
      <c r="Y22" s="175"/>
      <c r="Z22" s="149"/>
    </row>
    <row r="23" spans="1:26" s="147" customFormat="1" x14ac:dyDescent="0.25">
      <c r="A23" s="149"/>
      <c r="B23" s="149"/>
      <c r="C23" s="149"/>
      <c r="D23" s="149"/>
      <c r="E23" s="149"/>
      <c r="F23" s="149"/>
      <c r="G23" s="149"/>
      <c r="H23" s="149"/>
      <c r="I23" s="149"/>
      <c r="J23" s="145"/>
      <c r="K23" s="174"/>
      <c r="L23" s="174"/>
      <c r="M23" s="174"/>
      <c r="X23" s="146"/>
      <c r="Y23" s="175"/>
      <c r="Z23" s="149"/>
    </row>
    <row r="24" spans="1:26" s="147" customFormat="1" x14ac:dyDescent="0.25">
      <c r="A24" s="149"/>
      <c r="B24" s="149"/>
      <c r="C24" s="149"/>
      <c r="D24" s="149"/>
      <c r="E24" s="149"/>
      <c r="F24" s="149"/>
      <c r="G24" s="149"/>
      <c r="H24" s="149"/>
      <c r="I24" s="149"/>
      <c r="J24" s="145"/>
      <c r="K24" s="174"/>
      <c r="L24" s="174"/>
      <c r="M24" s="174"/>
      <c r="X24" s="146"/>
      <c r="Y24" s="175"/>
      <c r="Z24" s="149"/>
    </row>
    <row r="25" spans="1:26" s="147" customFormat="1" x14ac:dyDescent="0.25">
      <c r="A25" s="149"/>
      <c r="B25" s="149"/>
      <c r="C25" s="149"/>
      <c r="D25" s="149"/>
      <c r="E25" s="149"/>
      <c r="F25" s="149"/>
      <c r="G25" s="149"/>
      <c r="H25" s="149"/>
      <c r="I25" s="149"/>
      <c r="J25" s="145"/>
      <c r="K25" s="174"/>
      <c r="L25" s="174"/>
      <c r="M25" s="174"/>
      <c r="X25" s="146"/>
      <c r="Y25" s="175"/>
      <c r="Z25" s="149"/>
    </row>
    <row r="26" spans="1:26" s="147" customFormat="1" x14ac:dyDescent="0.25">
      <c r="A26" s="149"/>
      <c r="B26" s="149"/>
      <c r="C26" s="149"/>
      <c r="D26" s="149"/>
      <c r="E26" s="149"/>
      <c r="F26" s="149"/>
      <c r="G26" s="149"/>
      <c r="H26" s="149"/>
      <c r="I26" s="149"/>
      <c r="J26" s="145"/>
      <c r="K26" s="174"/>
      <c r="L26" s="174"/>
      <c r="M26" s="174"/>
      <c r="X26" s="146"/>
      <c r="Y26" s="175"/>
      <c r="Z26" s="149"/>
    </row>
    <row r="27" spans="1:26" s="147" customFormat="1" x14ac:dyDescent="0.25">
      <c r="A27" s="149"/>
      <c r="B27" s="149"/>
      <c r="C27" s="149"/>
      <c r="D27" s="149"/>
      <c r="E27" s="149"/>
      <c r="F27" s="149"/>
      <c r="G27" s="149"/>
      <c r="H27" s="149"/>
      <c r="I27" s="149"/>
      <c r="J27" s="145"/>
      <c r="K27" s="174"/>
      <c r="L27" s="174"/>
      <c r="M27" s="174"/>
      <c r="X27" s="146"/>
      <c r="Y27" s="175"/>
      <c r="Z27" s="149"/>
    </row>
    <row r="28" spans="1:26" s="147" customFormat="1" x14ac:dyDescent="0.25">
      <c r="A28" s="149"/>
      <c r="B28" s="149"/>
      <c r="C28" s="149"/>
      <c r="D28" s="149"/>
      <c r="E28" s="149"/>
      <c r="F28" s="149"/>
      <c r="G28" s="149"/>
      <c r="H28" s="149"/>
      <c r="I28" s="149"/>
      <c r="J28" s="145"/>
      <c r="K28" s="174"/>
      <c r="L28" s="174"/>
      <c r="M28" s="174"/>
      <c r="X28" s="146"/>
      <c r="Y28" s="175"/>
      <c r="Z28" s="149"/>
    </row>
    <row r="29" spans="1:26" s="147" customFormat="1" x14ac:dyDescent="0.25">
      <c r="A29" s="149"/>
      <c r="B29" s="149"/>
      <c r="C29" s="149"/>
      <c r="D29" s="149"/>
      <c r="E29" s="149"/>
      <c r="F29" s="149"/>
      <c r="G29" s="149"/>
      <c r="H29" s="149"/>
      <c r="I29" s="149"/>
      <c r="J29" s="145"/>
      <c r="K29" s="174"/>
      <c r="L29" s="174"/>
      <c r="M29" s="174"/>
      <c r="X29" s="146"/>
      <c r="Y29" s="175"/>
      <c r="Z29" s="149"/>
    </row>
    <row r="30" spans="1:26" s="147" customFormat="1" x14ac:dyDescent="0.25">
      <c r="A30" s="149"/>
      <c r="B30" s="149"/>
      <c r="C30" s="149"/>
      <c r="D30" s="149"/>
      <c r="E30" s="149"/>
      <c r="F30" s="149"/>
      <c r="G30" s="149"/>
      <c r="H30" s="149"/>
      <c r="I30" s="149"/>
      <c r="J30" s="145"/>
      <c r="K30" s="174"/>
      <c r="L30" s="174"/>
      <c r="M30" s="174"/>
      <c r="X30" s="146"/>
      <c r="Y30" s="175"/>
      <c r="Z30" s="149"/>
    </row>
    <row r="31" spans="1:26" s="147" customFormat="1" x14ac:dyDescent="0.25">
      <c r="A31" s="149"/>
      <c r="B31" s="149"/>
      <c r="C31" s="149"/>
      <c r="D31" s="149"/>
      <c r="E31" s="149"/>
      <c r="F31" s="149"/>
      <c r="G31" s="149"/>
      <c r="H31" s="149"/>
      <c r="I31" s="149"/>
      <c r="J31" s="145"/>
      <c r="K31" s="174"/>
      <c r="L31" s="174"/>
      <c r="M31" s="174"/>
      <c r="X31" s="146"/>
      <c r="Y31" s="175"/>
      <c r="Z31" s="149"/>
    </row>
    <row r="32" spans="1:26" s="147" customFormat="1" x14ac:dyDescent="0.25">
      <c r="A32" s="149"/>
      <c r="B32" s="149"/>
      <c r="C32" s="149"/>
      <c r="D32" s="149"/>
      <c r="E32" s="149"/>
      <c r="F32" s="149"/>
      <c r="G32" s="149"/>
      <c r="H32" s="149"/>
      <c r="I32" s="149"/>
      <c r="J32" s="145"/>
      <c r="K32" s="174"/>
      <c r="L32" s="174"/>
      <c r="M32" s="174"/>
      <c r="X32" s="146"/>
      <c r="Y32" s="175"/>
      <c r="Z32" s="149"/>
    </row>
    <row r="33" spans="1:26" s="147" customFormat="1" x14ac:dyDescent="0.25">
      <c r="A33" s="149"/>
      <c r="B33" s="149"/>
      <c r="C33" s="149"/>
      <c r="D33" s="149"/>
      <c r="E33" s="149"/>
      <c r="F33" s="149"/>
      <c r="G33" s="149"/>
      <c r="H33" s="149"/>
      <c r="I33" s="149"/>
      <c r="J33" s="145"/>
      <c r="K33" s="174"/>
      <c r="L33" s="174"/>
      <c r="M33" s="174"/>
      <c r="X33" s="146"/>
      <c r="Y33" s="175"/>
      <c r="Z33" s="149"/>
    </row>
    <row r="34" spans="1:26" s="147" customFormat="1" x14ac:dyDescent="0.25">
      <c r="A34" s="149"/>
      <c r="B34" s="149"/>
      <c r="C34" s="149"/>
      <c r="D34" s="149"/>
      <c r="E34" s="149"/>
      <c r="F34" s="149"/>
      <c r="G34" s="149"/>
      <c r="H34" s="149"/>
      <c r="I34" s="149"/>
      <c r="J34" s="145"/>
      <c r="K34" s="174"/>
      <c r="L34" s="174"/>
      <c r="M34" s="174"/>
      <c r="X34" s="146"/>
      <c r="Y34" s="175"/>
      <c r="Z34" s="149"/>
    </row>
    <row r="35" spans="1:26" s="147" customFormat="1" x14ac:dyDescent="0.25">
      <c r="A35" s="149"/>
      <c r="B35" s="149"/>
      <c r="C35" s="149"/>
      <c r="D35" s="149"/>
      <c r="E35" s="149"/>
      <c r="F35" s="149"/>
      <c r="G35" s="149"/>
      <c r="H35" s="149"/>
      <c r="I35" s="149"/>
      <c r="J35" s="145"/>
      <c r="K35" s="174"/>
      <c r="L35" s="174"/>
      <c r="M35" s="174"/>
      <c r="X35" s="146"/>
      <c r="Y35" s="175"/>
      <c r="Z35" s="149"/>
    </row>
    <row r="36" spans="1:26" s="147" customFormat="1" x14ac:dyDescent="0.25">
      <c r="A36" s="149"/>
      <c r="B36" s="149"/>
      <c r="C36" s="149"/>
      <c r="D36" s="149"/>
      <c r="E36" s="149"/>
      <c r="F36" s="149"/>
      <c r="G36" s="149"/>
      <c r="H36" s="149"/>
      <c r="I36" s="149"/>
      <c r="J36" s="145"/>
      <c r="K36" s="174"/>
      <c r="L36" s="174"/>
      <c r="M36" s="174"/>
      <c r="X36" s="146"/>
      <c r="Y36" s="175"/>
      <c r="Z36" s="149"/>
    </row>
    <row r="37" spans="1:26" s="147" customFormat="1" x14ac:dyDescent="0.25">
      <c r="A37" s="149"/>
      <c r="B37" s="149"/>
      <c r="C37" s="149"/>
      <c r="D37" s="149"/>
      <c r="E37" s="149"/>
      <c r="F37" s="149"/>
      <c r="G37" s="149"/>
      <c r="H37" s="149"/>
      <c r="I37" s="149"/>
      <c r="J37" s="145"/>
      <c r="K37" s="174"/>
      <c r="L37" s="174"/>
      <c r="M37" s="174"/>
      <c r="X37" s="146"/>
      <c r="Y37" s="175"/>
      <c r="Z37" s="149"/>
    </row>
    <row r="38" spans="1:26" s="147" customFormat="1" x14ac:dyDescent="0.25">
      <c r="A38" s="149"/>
      <c r="B38" s="149"/>
      <c r="C38" s="149"/>
      <c r="D38" s="149"/>
      <c r="E38" s="149"/>
      <c r="F38" s="149"/>
      <c r="G38" s="149"/>
      <c r="H38" s="149"/>
      <c r="I38" s="149"/>
      <c r="J38" s="145"/>
      <c r="K38" s="174"/>
      <c r="L38" s="174"/>
      <c r="M38" s="174"/>
      <c r="X38" s="146"/>
      <c r="Y38" s="175"/>
      <c r="Z38" s="149"/>
    </row>
    <row r="39" spans="1:26" s="147" customFormat="1" x14ac:dyDescent="0.25">
      <c r="A39" s="149"/>
      <c r="B39" s="149"/>
      <c r="C39" s="149"/>
      <c r="D39" s="149"/>
      <c r="E39" s="149"/>
      <c r="F39" s="149"/>
      <c r="G39" s="149"/>
      <c r="H39" s="149"/>
      <c r="I39" s="149"/>
      <c r="J39" s="145"/>
      <c r="K39" s="174"/>
      <c r="L39" s="174"/>
      <c r="M39" s="174"/>
      <c r="X39" s="146"/>
      <c r="Y39" s="175"/>
      <c r="Z39" s="149"/>
    </row>
    <row r="40" spans="1:26" s="147" customFormat="1" x14ac:dyDescent="0.25">
      <c r="A40" s="149"/>
      <c r="B40" s="149"/>
      <c r="C40" s="149"/>
      <c r="D40" s="149"/>
      <c r="E40" s="149"/>
      <c r="F40" s="149"/>
      <c r="G40" s="149"/>
      <c r="H40" s="149"/>
      <c r="I40" s="149"/>
      <c r="J40" s="145"/>
      <c r="K40" s="174"/>
      <c r="L40" s="174"/>
      <c r="M40" s="174"/>
      <c r="X40" s="146"/>
      <c r="Y40" s="175"/>
      <c r="Z40" s="149"/>
    </row>
    <row r="41" spans="1:26" s="147" customFormat="1" x14ac:dyDescent="0.25">
      <c r="A41" s="149"/>
      <c r="B41" s="149"/>
      <c r="C41" s="149"/>
      <c r="D41" s="149"/>
      <c r="E41" s="149"/>
      <c r="F41" s="149"/>
      <c r="G41" s="149"/>
      <c r="H41" s="149"/>
      <c r="I41" s="149"/>
      <c r="J41" s="145"/>
      <c r="K41" s="174"/>
      <c r="L41" s="174"/>
      <c r="M41" s="174"/>
      <c r="X41" s="146"/>
      <c r="Y41" s="175"/>
      <c r="Z41" s="149"/>
    </row>
    <row r="42" spans="1:26" s="147" customFormat="1" x14ac:dyDescent="0.25">
      <c r="A42" s="149"/>
      <c r="B42" s="149"/>
      <c r="C42" s="149"/>
      <c r="D42" s="149"/>
      <c r="E42" s="149"/>
      <c r="F42" s="149"/>
      <c r="G42" s="149"/>
      <c r="H42" s="149"/>
      <c r="I42" s="149"/>
      <c r="J42" s="145"/>
      <c r="K42" s="174"/>
      <c r="L42" s="174"/>
      <c r="M42" s="174"/>
      <c r="X42" s="146"/>
      <c r="Y42" s="175"/>
      <c r="Z42" s="149"/>
    </row>
    <row r="43" spans="1:26" s="147" customFormat="1" x14ac:dyDescent="0.25">
      <c r="A43" s="149"/>
      <c r="B43" s="149"/>
      <c r="C43" s="149"/>
      <c r="D43" s="149"/>
      <c r="E43" s="149"/>
      <c r="F43" s="149"/>
      <c r="G43" s="149"/>
      <c r="H43" s="149"/>
      <c r="I43" s="149"/>
      <c r="J43" s="145"/>
      <c r="K43" s="174"/>
      <c r="L43" s="174"/>
      <c r="M43" s="174"/>
      <c r="X43" s="146"/>
      <c r="Y43" s="175"/>
      <c r="Z43" s="149"/>
    </row>
    <row r="44" spans="1:26" s="147" customFormat="1" x14ac:dyDescent="0.25">
      <c r="A44" s="149"/>
      <c r="B44" s="149"/>
      <c r="C44" s="149"/>
      <c r="D44" s="149"/>
      <c r="E44" s="149"/>
      <c r="F44" s="149"/>
      <c r="G44" s="149"/>
      <c r="H44" s="149"/>
      <c r="I44" s="149"/>
      <c r="J44" s="145"/>
      <c r="K44" s="174"/>
      <c r="L44" s="174"/>
      <c r="M44" s="174"/>
      <c r="X44" s="146"/>
      <c r="Y44" s="175"/>
      <c r="Z44" s="149"/>
    </row>
    <row r="45" spans="1:26" s="147" customFormat="1" x14ac:dyDescent="0.25">
      <c r="A45" s="149"/>
      <c r="B45" s="149"/>
      <c r="C45" s="149"/>
      <c r="D45" s="149"/>
      <c r="E45" s="149"/>
      <c r="F45" s="149"/>
      <c r="G45" s="149"/>
      <c r="H45" s="149"/>
      <c r="I45" s="149"/>
      <c r="J45" s="145"/>
      <c r="K45" s="174"/>
      <c r="L45" s="174"/>
      <c r="M45" s="174"/>
      <c r="X45" s="146"/>
      <c r="Y45" s="175"/>
      <c r="Z45" s="149"/>
    </row>
    <row r="46" spans="1:26" s="147" customFormat="1" x14ac:dyDescent="0.25">
      <c r="A46" s="149"/>
      <c r="B46" s="149"/>
      <c r="C46" s="149"/>
      <c r="D46" s="149"/>
      <c r="E46" s="149"/>
      <c r="F46" s="149"/>
      <c r="G46" s="149"/>
      <c r="H46" s="149"/>
      <c r="I46" s="149"/>
      <c r="J46" s="145"/>
      <c r="K46" s="174"/>
      <c r="L46" s="174"/>
      <c r="M46" s="174"/>
      <c r="X46" s="146"/>
      <c r="Y46" s="175"/>
      <c r="Z46" s="149"/>
    </row>
    <row r="47" spans="1:26" s="147" customFormat="1" x14ac:dyDescent="0.25">
      <c r="A47" s="149"/>
      <c r="B47" s="149"/>
      <c r="C47" s="149"/>
      <c r="D47" s="149"/>
      <c r="E47" s="149"/>
      <c r="F47" s="149"/>
      <c r="G47" s="149"/>
      <c r="H47" s="149"/>
      <c r="I47" s="149"/>
      <c r="J47" s="145"/>
      <c r="K47" s="174"/>
      <c r="L47" s="174"/>
      <c r="M47" s="174"/>
      <c r="X47" s="146"/>
      <c r="Y47" s="175"/>
      <c r="Z47" s="149"/>
    </row>
    <row r="48" spans="1:26" s="147" customFormat="1" x14ac:dyDescent="0.25">
      <c r="A48" s="149"/>
      <c r="B48" s="149"/>
      <c r="C48" s="149"/>
      <c r="D48" s="149"/>
      <c r="E48" s="149"/>
      <c r="F48" s="149"/>
      <c r="G48" s="149"/>
      <c r="H48" s="149"/>
      <c r="I48" s="149"/>
      <c r="J48" s="145"/>
      <c r="K48" s="174"/>
      <c r="L48" s="174"/>
      <c r="M48" s="174"/>
      <c r="X48" s="146"/>
      <c r="Y48" s="175"/>
      <c r="Z48" s="149"/>
    </row>
    <row r="49" spans="1:26" s="147" customFormat="1" x14ac:dyDescent="0.25">
      <c r="A49" s="149"/>
      <c r="B49" s="149"/>
      <c r="C49" s="149"/>
      <c r="D49" s="149"/>
      <c r="E49" s="149"/>
      <c r="F49" s="149"/>
      <c r="G49" s="149"/>
      <c r="H49" s="149"/>
      <c r="I49" s="149"/>
      <c r="J49" s="145"/>
      <c r="K49" s="174"/>
      <c r="L49" s="174"/>
      <c r="M49" s="174"/>
      <c r="X49" s="146"/>
      <c r="Y49" s="175"/>
      <c r="Z49" s="149"/>
    </row>
    <row r="50" spans="1:26" s="147" customFormat="1" x14ac:dyDescent="0.25">
      <c r="A50" s="149"/>
      <c r="B50" s="149"/>
      <c r="C50" s="149"/>
      <c r="D50" s="149"/>
      <c r="E50" s="149"/>
      <c r="F50" s="149"/>
      <c r="G50" s="149"/>
      <c r="H50" s="149"/>
      <c r="I50" s="149"/>
      <c r="J50" s="145"/>
      <c r="K50" s="174"/>
      <c r="L50" s="174"/>
      <c r="M50" s="174"/>
      <c r="X50" s="146"/>
      <c r="Y50" s="175"/>
      <c r="Z50" s="149"/>
    </row>
    <row r="51" spans="1:26" s="147" customFormat="1" x14ac:dyDescent="0.25">
      <c r="A51" s="149"/>
      <c r="B51" s="149"/>
      <c r="C51" s="149"/>
      <c r="D51" s="149"/>
      <c r="E51" s="149"/>
      <c r="F51" s="149"/>
      <c r="G51" s="149"/>
      <c r="H51" s="149"/>
      <c r="I51" s="149"/>
      <c r="J51" s="145"/>
      <c r="K51" s="174"/>
      <c r="L51" s="174"/>
      <c r="M51" s="174"/>
      <c r="X51" s="146"/>
      <c r="Y51" s="175"/>
      <c r="Z51" s="149"/>
    </row>
    <row r="52" spans="1:26" s="147" customFormat="1" x14ac:dyDescent="0.25">
      <c r="A52" s="149"/>
      <c r="B52" s="149"/>
      <c r="C52" s="149"/>
      <c r="D52" s="149"/>
      <c r="E52" s="149"/>
      <c r="F52" s="149"/>
      <c r="G52" s="149"/>
      <c r="H52" s="149"/>
      <c r="I52" s="149"/>
      <c r="J52" s="145"/>
      <c r="K52" s="174"/>
      <c r="L52" s="174"/>
      <c r="M52" s="174"/>
      <c r="X52" s="146"/>
      <c r="Y52" s="175"/>
      <c r="Z52" s="149"/>
    </row>
    <row r="53" spans="1:26" s="147" customFormat="1" x14ac:dyDescent="0.25">
      <c r="A53" s="149"/>
      <c r="B53" s="149"/>
      <c r="C53" s="149"/>
      <c r="D53" s="149"/>
      <c r="E53" s="149"/>
      <c r="F53" s="149"/>
      <c r="G53" s="149"/>
      <c r="H53" s="149"/>
      <c r="I53" s="149"/>
      <c r="J53" s="145"/>
      <c r="K53" s="174"/>
      <c r="L53" s="174"/>
      <c r="M53" s="174"/>
      <c r="X53" s="146"/>
      <c r="Y53" s="175"/>
      <c r="Z53" s="149"/>
    </row>
    <row r="54" spans="1:26" s="147" customFormat="1" x14ac:dyDescent="0.25">
      <c r="A54" s="149"/>
      <c r="B54" s="149"/>
      <c r="C54" s="149"/>
      <c r="D54" s="149"/>
      <c r="E54" s="149"/>
      <c r="F54" s="149"/>
      <c r="G54" s="149"/>
      <c r="H54" s="149"/>
      <c r="I54" s="149"/>
      <c r="J54" s="145"/>
      <c r="K54" s="174"/>
      <c r="L54" s="174"/>
      <c r="M54" s="174"/>
      <c r="X54" s="146"/>
      <c r="Y54" s="175"/>
      <c r="Z54" s="149"/>
    </row>
    <row r="55" spans="1:26" s="147" customFormat="1" x14ac:dyDescent="0.25">
      <c r="A55" s="149"/>
      <c r="B55" s="149"/>
      <c r="C55" s="149"/>
      <c r="D55" s="149"/>
      <c r="E55" s="149"/>
      <c r="F55" s="149"/>
      <c r="G55" s="149"/>
      <c r="H55" s="149"/>
      <c r="I55" s="149"/>
      <c r="J55" s="145"/>
      <c r="K55" s="174"/>
      <c r="L55" s="174"/>
      <c r="M55" s="174"/>
      <c r="X55" s="146"/>
      <c r="Y55" s="175"/>
      <c r="Z55" s="149"/>
    </row>
    <row r="56" spans="1:26" s="147" customFormat="1" x14ac:dyDescent="0.25">
      <c r="A56" s="149"/>
      <c r="B56" s="149"/>
      <c r="C56" s="149"/>
      <c r="D56" s="149"/>
      <c r="E56" s="149"/>
      <c r="F56" s="149"/>
      <c r="G56" s="149"/>
      <c r="H56" s="149"/>
      <c r="I56" s="149"/>
      <c r="J56" s="145"/>
      <c r="K56" s="174"/>
      <c r="L56" s="174"/>
      <c r="M56" s="174"/>
      <c r="X56" s="146"/>
      <c r="Y56" s="175"/>
      <c r="Z56" s="149"/>
    </row>
    <row r="57" spans="1:26" s="147" customFormat="1" x14ac:dyDescent="0.25">
      <c r="A57" s="149"/>
      <c r="B57" s="149"/>
      <c r="C57" s="149"/>
      <c r="D57" s="149"/>
      <c r="E57" s="149"/>
      <c r="F57" s="149"/>
      <c r="G57" s="149"/>
      <c r="H57" s="149"/>
      <c r="I57" s="149"/>
      <c r="J57" s="145"/>
      <c r="K57" s="174"/>
      <c r="L57" s="174"/>
      <c r="M57" s="174"/>
      <c r="X57" s="146"/>
      <c r="Y57" s="175"/>
      <c r="Z57" s="149"/>
    </row>
    <row r="58" spans="1:26" s="147" customFormat="1" x14ac:dyDescent="0.25">
      <c r="A58" s="149"/>
      <c r="B58" s="149"/>
      <c r="C58" s="149"/>
      <c r="D58" s="149"/>
      <c r="E58" s="149"/>
      <c r="F58" s="149"/>
      <c r="G58" s="149"/>
      <c r="H58" s="149"/>
      <c r="I58" s="149"/>
      <c r="J58" s="145"/>
      <c r="K58" s="174"/>
      <c r="L58" s="174"/>
      <c r="M58" s="174"/>
      <c r="X58" s="146"/>
      <c r="Y58" s="175"/>
      <c r="Z58" s="149"/>
    </row>
    <row r="59" spans="1:26" s="147" customFormat="1" x14ac:dyDescent="0.25">
      <c r="A59" s="149"/>
      <c r="B59" s="149"/>
      <c r="C59" s="149"/>
      <c r="D59" s="149"/>
      <c r="E59" s="149"/>
      <c r="F59" s="149"/>
      <c r="G59" s="149"/>
      <c r="H59" s="149"/>
      <c r="I59" s="149"/>
      <c r="J59" s="145"/>
      <c r="K59" s="174"/>
      <c r="L59" s="174"/>
      <c r="M59" s="174"/>
      <c r="X59" s="146"/>
      <c r="Y59" s="175"/>
      <c r="Z59" s="149"/>
    </row>
    <row r="60" spans="1:26" s="147" customFormat="1" x14ac:dyDescent="0.25">
      <c r="A60" s="149"/>
      <c r="B60" s="149"/>
      <c r="C60" s="149"/>
      <c r="D60" s="149"/>
      <c r="E60" s="149"/>
      <c r="F60" s="149"/>
      <c r="G60" s="149"/>
      <c r="H60" s="149"/>
      <c r="I60" s="149"/>
      <c r="J60" s="145"/>
      <c r="K60" s="174"/>
      <c r="L60" s="174"/>
      <c r="M60" s="174"/>
      <c r="X60" s="146"/>
      <c r="Y60" s="175"/>
      <c r="Z60" s="149"/>
    </row>
    <row r="61" spans="1:26" s="147" customFormat="1" x14ac:dyDescent="0.25">
      <c r="A61" s="149"/>
      <c r="B61" s="149"/>
      <c r="C61" s="149"/>
      <c r="D61" s="149"/>
      <c r="E61" s="149"/>
      <c r="F61" s="149"/>
      <c r="G61" s="149"/>
      <c r="H61" s="149"/>
      <c r="I61" s="149"/>
      <c r="J61" s="145"/>
      <c r="K61" s="174"/>
      <c r="L61" s="174"/>
      <c r="M61" s="174"/>
      <c r="X61" s="146"/>
      <c r="Y61" s="175"/>
      <c r="Z61" s="149"/>
    </row>
    <row r="62" spans="1:26" s="147" customFormat="1" x14ac:dyDescent="0.25">
      <c r="A62" s="149"/>
      <c r="B62" s="149"/>
      <c r="C62" s="149"/>
      <c r="D62" s="149"/>
      <c r="E62" s="149"/>
      <c r="F62" s="149"/>
      <c r="G62" s="149"/>
      <c r="H62" s="149"/>
      <c r="I62" s="149"/>
      <c r="J62" s="145"/>
      <c r="K62" s="174"/>
      <c r="L62" s="174"/>
      <c r="M62" s="174"/>
      <c r="X62" s="146"/>
      <c r="Y62" s="175"/>
      <c r="Z62" s="149"/>
    </row>
    <row r="63" spans="1:26" s="147" customFormat="1" x14ac:dyDescent="0.25">
      <c r="A63" s="149"/>
      <c r="B63" s="149"/>
      <c r="C63" s="149"/>
      <c r="D63" s="149"/>
      <c r="E63" s="149"/>
      <c r="F63" s="149"/>
      <c r="G63" s="149"/>
      <c r="H63" s="149"/>
      <c r="I63" s="149"/>
      <c r="J63" s="145"/>
      <c r="K63" s="174"/>
      <c r="L63" s="174"/>
      <c r="M63" s="174"/>
      <c r="X63" s="146"/>
      <c r="Y63" s="175"/>
      <c r="Z63" s="149"/>
    </row>
    <row r="64" spans="1:26" s="147" customFormat="1" x14ac:dyDescent="0.25">
      <c r="A64" s="149"/>
      <c r="B64" s="149"/>
      <c r="C64" s="149"/>
      <c r="D64" s="149"/>
      <c r="E64" s="149"/>
      <c r="F64" s="149"/>
      <c r="G64" s="149"/>
      <c r="H64" s="149"/>
      <c r="I64" s="149"/>
      <c r="J64" s="145"/>
      <c r="K64" s="174"/>
      <c r="L64" s="174"/>
      <c r="M64" s="174"/>
      <c r="X64" s="146"/>
      <c r="Y64" s="175"/>
      <c r="Z64" s="149"/>
    </row>
    <row r="65" spans="1:26" s="147" customFormat="1" x14ac:dyDescent="0.25">
      <c r="A65" s="149"/>
      <c r="B65" s="149"/>
      <c r="C65" s="149"/>
      <c r="D65" s="149"/>
      <c r="E65" s="149"/>
      <c r="F65" s="149"/>
      <c r="G65" s="149"/>
      <c r="H65" s="149"/>
      <c r="I65" s="149"/>
      <c r="J65" s="145"/>
      <c r="K65" s="174"/>
      <c r="L65" s="174"/>
      <c r="M65" s="174"/>
      <c r="X65" s="146"/>
      <c r="Y65" s="175"/>
      <c r="Z65" s="149"/>
    </row>
    <row r="66" spans="1:26" s="147" customFormat="1" x14ac:dyDescent="0.25">
      <c r="A66" s="149"/>
      <c r="B66" s="149"/>
      <c r="C66" s="149"/>
      <c r="D66" s="149"/>
      <c r="E66" s="149"/>
      <c r="F66" s="149"/>
      <c r="G66" s="149"/>
      <c r="H66" s="149"/>
      <c r="I66" s="149"/>
      <c r="J66" s="145"/>
      <c r="K66" s="174"/>
      <c r="L66" s="174"/>
      <c r="M66" s="174"/>
      <c r="X66" s="146"/>
      <c r="Y66" s="175"/>
      <c r="Z66" s="149"/>
    </row>
    <row r="67" spans="1:26" s="147" customFormat="1" x14ac:dyDescent="0.25">
      <c r="A67" s="149"/>
      <c r="B67" s="149"/>
      <c r="C67" s="149"/>
      <c r="D67" s="149"/>
      <c r="E67" s="149"/>
      <c r="F67" s="149"/>
      <c r="G67" s="149"/>
      <c r="H67" s="149"/>
      <c r="I67" s="149"/>
      <c r="J67" s="145"/>
      <c r="K67" s="174"/>
      <c r="L67" s="174"/>
      <c r="M67" s="174"/>
      <c r="X67" s="146"/>
      <c r="Y67" s="175"/>
      <c r="Z67" s="149"/>
    </row>
    <row r="68" spans="1:26" s="147" customFormat="1" x14ac:dyDescent="0.25">
      <c r="A68" s="149"/>
      <c r="B68" s="149"/>
      <c r="C68" s="149"/>
      <c r="D68" s="149"/>
      <c r="E68" s="149"/>
      <c r="F68" s="149"/>
      <c r="G68" s="149"/>
      <c r="H68" s="149"/>
      <c r="I68" s="149"/>
      <c r="J68" s="145"/>
      <c r="K68" s="174"/>
      <c r="L68" s="174"/>
      <c r="M68" s="174"/>
      <c r="X68" s="146"/>
      <c r="Y68" s="175"/>
      <c r="Z68" s="149"/>
    </row>
    <row r="69" spans="1:26" s="147" customFormat="1" x14ac:dyDescent="0.25">
      <c r="A69" s="149"/>
      <c r="B69" s="149"/>
      <c r="C69" s="149"/>
      <c r="D69" s="149"/>
      <c r="E69" s="149"/>
      <c r="F69" s="149"/>
      <c r="G69" s="149"/>
      <c r="H69" s="149"/>
      <c r="I69" s="149"/>
      <c r="J69" s="145"/>
      <c r="K69" s="174"/>
      <c r="L69" s="174"/>
      <c r="M69" s="174"/>
      <c r="X69" s="146"/>
      <c r="Y69" s="175"/>
      <c r="Z69" s="149"/>
    </row>
    <row r="70" spans="1:26" s="147" customFormat="1" x14ac:dyDescent="0.25">
      <c r="A70" s="149"/>
      <c r="B70" s="149"/>
      <c r="C70" s="149"/>
      <c r="D70" s="149"/>
      <c r="E70" s="149"/>
      <c r="F70" s="149"/>
      <c r="G70" s="149"/>
      <c r="H70" s="149"/>
      <c r="I70" s="149"/>
      <c r="J70" s="145"/>
      <c r="K70" s="174"/>
      <c r="L70" s="174"/>
      <c r="M70" s="174"/>
      <c r="X70" s="146"/>
      <c r="Y70" s="175"/>
      <c r="Z70" s="149"/>
    </row>
    <row r="71" spans="1:26" s="147" customFormat="1" x14ac:dyDescent="0.25">
      <c r="A71" s="149"/>
      <c r="B71" s="149"/>
      <c r="C71" s="149"/>
      <c r="D71" s="149"/>
      <c r="E71" s="149"/>
      <c r="F71" s="149"/>
      <c r="G71" s="149"/>
      <c r="H71" s="149"/>
      <c r="I71" s="149"/>
      <c r="J71" s="145"/>
      <c r="K71" s="174"/>
      <c r="L71" s="174"/>
      <c r="M71" s="174"/>
      <c r="X71" s="146"/>
      <c r="Y71" s="175"/>
      <c r="Z71" s="149"/>
    </row>
  </sheetData>
  <mergeCells count="24">
    <mergeCell ref="N6:N7"/>
    <mergeCell ref="A5:Y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W6:W7"/>
    <mergeCell ref="X6:X7"/>
    <mergeCell ref="Y6:Y7"/>
    <mergeCell ref="O6:O7"/>
    <mergeCell ref="P6:P7"/>
    <mergeCell ref="Q6:Q7"/>
    <mergeCell ref="R6:S6"/>
    <mergeCell ref="T6:T7"/>
    <mergeCell ref="U6:V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7" firstPageNumber="161" orientation="landscape" useFirstPageNumber="1" r:id="rId1"/>
  <headerFooter>
    <oddFooter xml:space="preserve">&amp;L&amp;"Arial,Kurzíva"Zastupitelstvo  Olomouckého kraje 13-12-2021
13. - Rozpočet Olomouckého kraje na rok 2022 - návrh rozpočtu
Příloha č. 5g) Projekty - investiční&amp;R&amp;"Arial,Kurzíva"Strana &amp;P (Celkem 176) 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01"/>
  <sheetViews>
    <sheetView showGridLines="0" view="pageBreakPreview" zoomScale="70" zoomScaleNormal="70" zoomScaleSheetLayoutView="70" workbookViewId="0">
      <selection activeCell="Y9" sqref="Y9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5" style="11" customWidth="1" collapsed="1"/>
    <col min="6" max="6" width="15.5703125" style="11" hidden="1" customWidth="1" outlineLevel="1"/>
    <col min="7" max="7" width="37.85546875" style="11" customWidth="1" collapsed="1"/>
    <col min="8" max="8" width="46.5703125" style="11" customWidth="1"/>
    <col min="9" max="9" width="7.140625" style="11" customWidth="1"/>
    <col min="10" max="10" width="14.7109375" style="5" customWidth="1"/>
    <col min="11" max="11" width="17.7109375" style="7" customWidth="1"/>
    <col min="12" max="12" width="14.85546875" style="7" customWidth="1"/>
    <col min="13" max="13" width="13.5703125" style="7" customWidth="1"/>
    <col min="14" max="14" width="13.7109375" style="7" customWidth="1"/>
    <col min="15" max="15" width="14.7109375" style="7" customWidth="1"/>
    <col min="16" max="16" width="14.85546875" style="7" customWidth="1"/>
    <col min="17" max="19" width="16.7109375" style="7" customWidth="1"/>
    <col min="20" max="20" width="13.28515625" style="7" customWidth="1"/>
    <col min="21" max="21" width="12.7109375" style="7" customWidth="1"/>
    <col min="22" max="22" width="12.5703125" style="7" customWidth="1"/>
    <col min="23" max="23" width="14.42578125" style="7" customWidth="1"/>
    <col min="24" max="24" width="17.7109375" style="67" customWidth="1"/>
    <col min="25" max="16384" width="9.140625" style="11"/>
  </cols>
  <sheetData>
    <row r="1" spans="1:24" ht="20.25" x14ac:dyDescent="0.3">
      <c r="A1" s="114" t="s">
        <v>27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8"/>
      <c r="T1" s="9"/>
      <c r="U1" s="10"/>
      <c r="V1" s="11"/>
      <c r="W1" s="11"/>
      <c r="X1" s="11"/>
    </row>
    <row r="2" spans="1:24" ht="15.75" x14ac:dyDescent="0.25">
      <c r="A2" s="123" t="s">
        <v>0</v>
      </c>
      <c r="B2" s="115"/>
      <c r="C2" s="115"/>
      <c r="D2" s="124"/>
      <c r="E2" s="124"/>
      <c r="F2" s="117"/>
      <c r="G2" s="118" t="s">
        <v>28</v>
      </c>
      <c r="H2" s="119" t="s">
        <v>33</v>
      </c>
      <c r="I2" s="13"/>
      <c r="K2" s="6"/>
      <c r="N2" s="14"/>
      <c r="O2" s="14"/>
      <c r="Q2" s="14"/>
      <c r="R2" s="14"/>
      <c r="S2" s="14"/>
      <c r="T2" s="15"/>
      <c r="U2" s="10"/>
      <c r="V2" s="11"/>
      <c r="W2" s="11"/>
      <c r="X2" s="11"/>
    </row>
    <row r="3" spans="1:24" ht="15.75" x14ac:dyDescent="0.25">
      <c r="A3" s="120"/>
      <c r="B3" s="115"/>
      <c r="C3" s="115"/>
      <c r="D3" s="124"/>
      <c r="E3" s="124"/>
      <c r="F3" s="117"/>
      <c r="G3" s="121" t="s">
        <v>1</v>
      </c>
      <c r="H3" s="122"/>
      <c r="I3" s="13"/>
      <c r="K3" s="6"/>
      <c r="N3" s="14"/>
      <c r="O3" s="14"/>
      <c r="Q3" s="14"/>
      <c r="R3" s="14"/>
      <c r="S3" s="14"/>
      <c r="T3" s="15"/>
      <c r="U3" s="10"/>
      <c r="V3" s="11"/>
      <c r="W3" s="11"/>
      <c r="X3" s="11"/>
    </row>
    <row r="4" spans="1:24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7"/>
      <c r="W4" s="19" t="s">
        <v>2</v>
      </c>
      <c r="X4" s="19" t="s">
        <v>2</v>
      </c>
    </row>
    <row r="5" spans="1:24" ht="25.5" customHeight="1" x14ac:dyDescent="0.25">
      <c r="A5" s="275" t="s">
        <v>32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7"/>
      <c r="X5" s="20"/>
    </row>
    <row r="6" spans="1:24" ht="25.5" customHeight="1" x14ac:dyDescent="0.25">
      <c r="A6" s="278" t="s">
        <v>3</v>
      </c>
      <c r="B6" s="278" t="s">
        <v>4</v>
      </c>
      <c r="C6" s="279" t="s">
        <v>5</v>
      </c>
      <c r="D6" s="279" t="s">
        <v>6</v>
      </c>
      <c r="E6" s="280" t="s">
        <v>7</v>
      </c>
      <c r="F6" s="279" t="s">
        <v>8</v>
      </c>
      <c r="G6" s="279" t="s">
        <v>9</v>
      </c>
      <c r="H6" s="282" t="s">
        <v>10</v>
      </c>
      <c r="I6" s="283" t="s">
        <v>11</v>
      </c>
      <c r="J6" s="282" t="s">
        <v>12</v>
      </c>
      <c r="K6" s="282" t="s">
        <v>13</v>
      </c>
      <c r="L6" s="284" t="s">
        <v>14</v>
      </c>
      <c r="M6" s="284" t="s">
        <v>15</v>
      </c>
      <c r="N6" s="282" t="s">
        <v>22</v>
      </c>
      <c r="O6" s="291" t="s">
        <v>74</v>
      </c>
      <c r="P6" s="287" t="s">
        <v>92</v>
      </c>
      <c r="Q6" s="287" t="s">
        <v>93</v>
      </c>
      <c r="R6" s="289" t="s">
        <v>21</v>
      </c>
      <c r="S6" s="290"/>
      <c r="T6" s="287" t="s">
        <v>25</v>
      </c>
      <c r="U6" s="289" t="s">
        <v>21</v>
      </c>
      <c r="V6" s="290"/>
      <c r="W6" s="291" t="s">
        <v>26</v>
      </c>
      <c r="X6" s="286" t="s">
        <v>16</v>
      </c>
    </row>
    <row r="7" spans="1:24" ht="81" customHeight="1" x14ac:dyDescent="0.25">
      <c r="A7" s="278"/>
      <c r="B7" s="278"/>
      <c r="C7" s="279"/>
      <c r="D7" s="279"/>
      <c r="E7" s="281"/>
      <c r="F7" s="279"/>
      <c r="G7" s="279"/>
      <c r="H7" s="282"/>
      <c r="I7" s="283"/>
      <c r="J7" s="282"/>
      <c r="K7" s="282"/>
      <c r="L7" s="285"/>
      <c r="M7" s="285"/>
      <c r="N7" s="282"/>
      <c r="O7" s="291"/>
      <c r="P7" s="288"/>
      <c r="Q7" s="288"/>
      <c r="R7" s="21" t="s">
        <v>103</v>
      </c>
      <c r="S7" s="21" t="s">
        <v>104</v>
      </c>
      <c r="T7" s="288"/>
      <c r="U7" s="80" t="s">
        <v>19</v>
      </c>
      <c r="V7" s="21" t="s">
        <v>20</v>
      </c>
      <c r="W7" s="291"/>
      <c r="X7" s="286"/>
    </row>
    <row r="8" spans="1:24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SUM(K9:K14)</f>
        <v>1085708</v>
      </c>
      <c r="L8" s="24">
        <f>SUM(L9:L14)</f>
        <v>560184</v>
      </c>
      <c r="M8" s="24">
        <f>SUM(M9:M14)</f>
        <v>525524</v>
      </c>
      <c r="N8" s="24"/>
      <c r="O8" s="24">
        <f>SUM(O9:O14)</f>
        <v>572231</v>
      </c>
      <c r="P8" s="25">
        <f t="shared" ref="P8:W8" si="0">SUM(P9:P14)</f>
        <v>242502</v>
      </c>
      <c r="Q8" s="25">
        <f t="shared" si="0"/>
        <v>152107</v>
      </c>
      <c r="R8" s="25">
        <f t="shared" si="0"/>
        <v>142516</v>
      </c>
      <c r="S8" s="25">
        <f t="shared" si="0"/>
        <v>9591</v>
      </c>
      <c r="T8" s="25">
        <f>SUM(T9:T14)</f>
        <v>90395</v>
      </c>
      <c r="U8" s="25">
        <f t="shared" si="0"/>
        <v>18143</v>
      </c>
      <c r="V8" s="25">
        <f t="shared" si="0"/>
        <v>72252</v>
      </c>
      <c r="W8" s="24">
        <f t="shared" si="0"/>
        <v>270975</v>
      </c>
      <c r="X8" s="26"/>
    </row>
    <row r="9" spans="1:24" s="100" customFormat="1" ht="144" customHeight="1" x14ac:dyDescent="0.25">
      <c r="A9" s="81">
        <v>1</v>
      </c>
      <c r="B9" s="42" t="s">
        <v>47</v>
      </c>
      <c r="C9" s="81">
        <v>2212</v>
      </c>
      <c r="D9" s="81">
        <v>6121</v>
      </c>
      <c r="E9" s="81">
        <v>61</v>
      </c>
      <c r="F9" s="82">
        <v>60004100040</v>
      </c>
      <c r="G9" s="129" t="s">
        <v>48</v>
      </c>
      <c r="H9" s="83" t="s">
        <v>49</v>
      </c>
      <c r="I9" s="84" t="s">
        <v>50</v>
      </c>
      <c r="J9" s="84" t="s">
        <v>51</v>
      </c>
      <c r="K9" s="85">
        <v>417975</v>
      </c>
      <c r="L9" s="85">
        <v>269183</v>
      </c>
      <c r="M9" s="85">
        <f t="shared" ref="M9:M14" si="1">K9-L9</f>
        <v>148792</v>
      </c>
      <c r="N9" s="86" t="s">
        <v>52</v>
      </c>
      <c r="O9" s="87">
        <v>375504</v>
      </c>
      <c r="P9" s="102">
        <f>Q9+T9</f>
        <v>42471</v>
      </c>
      <c r="Q9" s="101">
        <f>R9+S9</f>
        <v>33724</v>
      </c>
      <c r="R9" s="87">
        <v>31850</v>
      </c>
      <c r="S9" s="87">
        <v>1874</v>
      </c>
      <c r="T9" s="101">
        <f>U9+V9</f>
        <v>8747</v>
      </c>
      <c r="U9" s="89">
        <v>3747</v>
      </c>
      <c r="V9" s="89">
        <v>5000</v>
      </c>
      <c r="W9" s="89">
        <f>K9-O9-P9</f>
        <v>0</v>
      </c>
      <c r="X9" s="99" t="s">
        <v>123</v>
      </c>
    </row>
    <row r="10" spans="1:24" s="90" customFormat="1" ht="137.25" customHeight="1" x14ac:dyDescent="0.25">
      <c r="A10" s="81">
        <v>2</v>
      </c>
      <c r="B10" s="81" t="s">
        <v>53</v>
      </c>
      <c r="C10" s="81">
        <v>2212</v>
      </c>
      <c r="D10" s="81">
        <v>6121</v>
      </c>
      <c r="E10" s="81">
        <v>61</v>
      </c>
      <c r="F10" s="82">
        <v>60004100914</v>
      </c>
      <c r="G10" s="92" t="s">
        <v>54</v>
      </c>
      <c r="H10" s="127" t="s">
        <v>55</v>
      </c>
      <c r="I10" s="84" t="s">
        <v>56</v>
      </c>
      <c r="J10" s="84" t="s">
        <v>57</v>
      </c>
      <c r="K10" s="85">
        <v>112779</v>
      </c>
      <c r="L10" s="85">
        <v>48464</v>
      </c>
      <c r="M10" s="85">
        <f t="shared" si="1"/>
        <v>64315</v>
      </c>
      <c r="N10" s="86" t="s">
        <v>63</v>
      </c>
      <c r="O10" s="87">
        <v>84481</v>
      </c>
      <c r="P10" s="102">
        <f t="shared" ref="P10:P13" si="2">Q10+T10</f>
        <v>28298</v>
      </c>
      <c r="Q10" s="101">
        <f t="shared" ref="Q10:Q13" si="3">R10+S10</f>
        <v>12696</v>
      </c>
      <c r="R10" s="87">
        <f>10700+1224</f>
        <v>11924</v>
      </c>
      <c r="S10" s="87">
        <f>700+72</f>
        <v>772</v>
      </c>
      <c r="T10" s="101">
        <f t="shared" ref="T10:T14" si="4">U10+V10</f>
        <v>15602</v>
      </c>
      <c r="U10" s="89">
        <f>1400+144</f>
        <v>1544</v>
      </c>
      <c r="V10" s="89">
        <f>12200+1858</f>
        <v>14058</v>
      </c>
      <c r="W10" s="89">
        <f t="shared" ref="W10:W14" si="5">K10-O10-P10</f>
        <v>0</v>
      </c>
      <c r="X10" s="99" t="s">
        <v>136</v>
      </c>
    </row>
    <row r="11" spans="1:24" s="90" customFormat="1" ht="176.45" customHeight="1" x14ac:dyDescent="0.25">
      <c r="A11" s="81">
        <v>3</v>
      </c>
      <c r="B11" s="81" t="s">
        <v>53</v>
      </c>
      <c r="C11" s="81">
        <v>2212</v>
      </c>
      <c r="D11" s="81">
        <v>6121</v>
      </c>
      <c r="E11" s="81">
        <v>61</v>
      </c>
      <c r="F11" s="82">
        <v>60004101449</v>
      </c>
      <c r="G11" s="92" t="s">
        <v>58</v>
      </c>
      <c r="H11" s="91" t="s">
        <v>59</v>
      </c>
      <c r="I11" s="84"/>
      <c r="J11" s="84" t="s">
        <v>51</v>
      </c>
      <c r="K11" s="85">
        <v>152390</v>
      </c>
      <c r="L11" s="85">
        <v>101273</v>
      </c>
      <c r="M11" s="85">
        <f t="shared" si="1"/>
        <v>51117</v>
      </c>
      <c r="N11" s="86" t="s">
        <v>60</v>
      </c>
      <c r="O11" s="87">
        <v>1696</v>
      </c>
      <c r="P11" s="102">
        <f t="shared" si="2"/>
        <v>91031</v>
      </c>
      <c r="Q11" s="101">
        <f t="shared" si="3"/>
        <v>58535</v>
      </c>
      <c r="R11" s="87">
        <f>63765-9000</f>
        <v>54765</v>
      </c>
      <c r="S11" s="87">
        <v>3770</v>
      </c>
      <c r="T11" s="101">
        <f t="shared" si="4"/>
        <v>32496</v>
      </c>
      <c r="U11" s="89">
        <f>7502-1000</f>
        <v>6502</v>
      </c>
      <c r="V11" s="89">
        <v>25994</v>
      </c>
      <c r="W11" s="89">
        <f t="shared" si="5"/>
        <v>59663</v>
      </c>
      <c r="X11" s="128" t="s">
        <v>245</v>
      </c>
    </row>
    <row r="12" spans="1:24" s="90" customFormat="1" ht="231" customHeight="1" x14ac:dyDescent="0.25">
      <c r="A12" s="81">
        <v>4</v>
      </c>
      <c r="B12" s="81" t="s">
        <v>47</v>
      </c>
      <c r="C12" s="42">
        <v>2212</v>
      </c>
      <c r="D12" s="42">
        <v>6121</v>
      </c>
      <c r="E12" s="42">
        <v>61</v>
      </c>
      <c r="F12" s="103">
        <v>60004100917</v>
      </c>
      <c r="G12" s="92" t="s">
        <v>61</v>
      </c>
      <c r="H12" s="91" t="s">
        <v>62</v>
      </c>
      <c r="I12" s="46"/>
      <c r="J12" s="84" t="s">
        <v>51</v>
      </c>
      <c r="K12" s="85">
        <v>142727</v>
      </c>
      <c r="L12" s="85">
        <v>86644</v>
      </c>
      <c r="M12" s="85">
        <f t="shared" si="1"/>
        <v>56083</v>
      </c>
      <c r="N12" s="86" t="s">
        <v>63</v>
      </c>
      <c r="O12" s="87">
        <v>104685</v>
      </c>
      <c r="P12" s="102">
        <f t="shared" si="2"/>
        <v>38042</v>
      </c>
      <c r="Q12" s="101">
        <f t="shared" si="3"/>
        <v>20738</v>
      </c>
      <c r="R12" s="87">
        <v>19586</v>
      </c>
      <c r="S12" s="87">
        <v>1152</v>
      </c>
      <c r="T12" s="101">
        <f t="shared" si="4"/>
        <v>17304</v>
      </c>
      <c r="U12" s="89">
        <v>2304</v>
      </c>
      <c r="V12" s="89">
        <v>15000</v>
      </c>
      <c r="W12" s="89">
        <f t="shared" si="5"/>
        <v>0</v>
      </c>
      <c r="X12" s="99" t="s">
        <v>128</v>
      </c>
    </row>
    <row r="13" spans="1:24" s="90" customFormat="1" ht="226.9" customHeight="1" x14ac:dyDescent="0.25">
      <c r="A13" s="81">
        <v>5</v>
      </c>
      <c r="B13" s="81" t="s">
        <v>53</v>
      </c>
      <c r="C13" s="81">
        <v>2212</v>
      </c>
      <c r="D13" s="81">
        <v>6121</v>
      </c>
      <c r="E13" s="81">
        <v>61</v>
      </c>
      <c r="F13" s="82">
        <v>60004100918</v>
      </c>
      <c r="G13" s="92" t="s">
        <v>64</v>
      </c>
      <c r="H13" s="91" t="s">
        <v>65</v>
      </c>
      <c r="I13" s="84"/>
      <c r="J13" s="84" t="s">
        <v>101</v>
      </c>
      <c r="K13" s="85">
        <v>84629</v>
      </c>
      <c r="L13" s="85">
        <v>54620</v>
      </c>
      <c r="M13" s="85">
        <f t="shared" si="1"/>
        <v>30009</v>
      </c>
      <c r="N13" s="86" t="s">
        <v>66</v>
      </c>
      <c r="O13" s="87">
        <v>2385</v>
      </c>
      <c r="P13" s="102">
        <f t="shared" si="2"/>
        <v>42460</v>
      </c>
      <c r="Q13" s="101">
        <f t="shared" si="3"/>
        <v>26414</v>
      </c>
      <c r="R13" s="87">
        <v>24391</v>
      </c>
      <c r="S13" s="87">
        <v>2023</v>
      </c>
      <c r="T13" s="101">
        <f t="shared" si="4"/>
        <v>16046</v>
      </c>
      <c r="U13" s="89">
        <v>4046</v>
      </c>
      <c r="V13" s="89">
        <v>12000</v>
      </c>
      <c r="W13" s="89">
        <f t="shared" si="5"/>
        <v>39784</v>
      </c>
      <c r="X13" s="128" t="s">
        <v>245</v>
      </c>
    </row>
    <row r="14" spans="1:24" s="90" customFormat="1" ht="76.5" x14ac:dyDescent="0.25">
      <c r="A14" s="81">
        <v>6</v>
      </c>
      <c r="B14" s="81" t="s">
        <v>67</v>
      </c>
      <c r="C14" s="81">
        <v>2212</v>
      </c>
      <c r="D14" s="81">
        <v>6121</v>
      </c>
      <c r="E14" s="81">
        <v>61</v>
      </c>
      <c r="F14" s="82">
        <v>60004100908</v>
      </c>
      <c r="G14" s="92" t="s">
        <v>124</v>
      </c>
      <c r="H14" s="83" t="s">
        <v>125</v>
      </c>
      <c r="I14" s="84"/>
      <c r="J14" s="84" t="s">
        <v>126</v>
      </c>
      <c r="K14" s="85">
        <v>175208</v>
      </c>
      <c r="L14" s="85"/>
      <c r="M14" s="85">
        <f t="shared" si="1"/>
        <v>175208</v>
      </c>
      <c r="N14" s="86" t="s">
        <v>85</v>
      </c>
      <c r="O14" s="87">
        <v>3480</v>
      </c>
      <c r="P14" s="102">
        <f t="shared" ref="P14" si="6">Q14+T14</f>
        <v>200</v>
      </c>
      <c r="Q14" s="101">
        <f t="shared" ref="Q14" si="7">R14+S14</f>
        <v>0</v>
      </c>
      <c r="R14" s="87">
        <v>0</v>
      </c>
      <c r="S14" s="87">
        <v>0</v>
      </c>
      <c r="T14" s="101">
        <f t="shared" si="4"/>
        <v>200</v>
      </c>
      <c r="U14" s="88"/>
      <c r="V14" s="89">
        <v>200</v>
      </c>
      <c r="W14" s="89">
        <f t="shared" si="5"/>
        <v>171528</v>
      </c>
      <c r="X14" s="128" t="s">
        <v>127</v>
      </c>
    </row>
    <row r="15" spans="1:24" s="27" customFormat="1" ht="25.5" hidden="1" customHeight="1" x14ac:dyDescent="0.3">
      <c r="A15" s="50" t="s">
        <v>18</v>
      </c>
      <c r="B15" s="51"/>
      <c r="C15" s="51"/>
      <c r="D15" s="51"/>
      <c r="E15" s="51"/>
      <c r="F15" s="51"/>
      <c r="G15" s="51"/>
      <c r="H15" s="51"/>
      <c r="I15" s="51"/>
      <c r="J15" s="51"/>
      <c r="K15" s="52">
        <f>SUM(K16)</f>
        <v>0</v>
      </c>
      <c r="L15" s="52">
        <f>SUM(L16)</f>
        <v>0</v>
      </c>
      <c r="M15" s="52">
        <f>SUM(M16)</f>
        <v>0</v>
      </c>
      <c r="N15" s="53"/>
      <c r="O15" s="52">
        <f>SUM(O16)</f>
        <v>0</v>
      </c>
      <c r="P15" s="54">
        <f>SUM(P16)</f>
        <v>0</v>
      </c>
      <c r="Q15" s="54">
        <f>SUM(Q16)</f>
        <v>0</v>
      </c>
      <c r="R15" s="54">
        <f t="shared" ref="R15:V15" si="8">SUM(R16)</f>
        <v>0</v>
      </c>
      <c r="S15" s="54">
        <f t="shared" si="8"/>
        <v>0</v>
      </c>
      <c r="T15" s="54">
        <f>SUM(T16)</f>
        <v>0</v>
      </c>
      <c r="U15" s="54">
        <f t="shared" si="8"/>
        <v>0</v>
      </c>
      <c r="V15" s="54">
        <f t="shared" si="8"/>
        <v>0</v>
      </c>
      <c r="W15" s="55">
        <f>SUM(W16)</f>
        <v>0</v>
      </c>
      <c r="X15" s="56"/>
    </row>
    <row r="16" spans="1:24" s="41" customFormat="1" ht="15.75" hidden="1" x14ac:dyDescent="0.25">
      <c r="A16" s="28">
        <v>1</v>
      </c>
      <c r="B16" s="30"/>
      <c r="C16" s="29"/>
      <c r="D16" s="29"/>
      <c r="E16" s="29"/>
      <c r="F16" s="48"/>
      <c r="G16" s="44"/>
      <c r="H16" s="33"/>
      <c r="I16" s="49"/>
      <c r="J16" s="34"/>
      <c r="K16" s="35"/>
      <c r="L16" s="35"/>
      <c r="M16" s="35"/>
      <c r="N16" s="36"/>
      <c r="O16" s="37">
        <v>0</v>
      </c>
      <c r="P16" s="38">
        <f t="shared" ref="P16" si="9">Q16+T16</f>
        <v>0</v>
      </c>
      <c r="Q16" s="37">
        <f t="shared" ref="Q16" si="10">SUM(R16:S16)</f>
        <v>0</v>
      </c>
      <c r="R16" s="37"/>
      <c r="S16" s="37"/>
      <c r="T16" s="39">
        <f t="shared" ref="T16" si="11">SUM(U16:V16)</f>
        <v>0</v>
      </c>
      <c r="U16" s="39"/>
      <c r="V16" s="39"/>
      <c r="W16" s="39">
        <f t="shared" ref="W16" si="12">K16-O16-P16</f>
        <v>0</v>
      </c>
      <c r="X16" s="40"/>
    </row>
    <row r="17" spans="1:24" ht="35.25" customHeight="1" x14ac:dyDescent="0.25">
      <c r="A17" s="57" t="s">
        <v>34</v>
      </c>
      <c r="B17" s="58"/>
      <c r="C17" s="58"/>
      <c r="D17" s="58"/>
      <c r="E17" s="58"/>
      <c r="F17" s="58"/>
      <c r="G17" s="58"/>
      <c r="H17" s="58"/>
      <c r="I17" s="58"/>
      <c r="J17" s="58"/>
      <c r="K17" s="59">
        <f>K8+K15</f>
        <v>1085708</v>
      </c>
      <c r="L17" s="59">
        <f>L8+L15</f>
        <v>560184</v>
      </c>
      <c r="M17" s="59">
        <f>M8+M15</f>
        <v>525524</v>
      </c>
      <c r="N17" s="59"/>
      <c r="O17" s="59">
        <f>O8+O15</f>
        <v>572231</v>
      </c>
      <c r="P17" s="59">
        <f>P8+P15</f>
        <v>242502</v>
      </c>
      <c r="Q17" s="59">
        <f t="shared" ref="Q17:W17" si="13">Q8+Q15</f>
        <v>152107</v>
      </c>
      <c r="R17" s="59">
        <f t="shared" si="13"/>
        <v>142516</v>
      </c>
      <c r="S17" s="59">
        <f t="shared" si="13"/>
        <v>9591</v>
      </c>
      <c r="T17" s="59">
        <f t="shared" si="13"/>
        <v>90395</v>
      </c>
      <c r="U17" s="59">
        <f t="shared" si="13"/>
        <v>18143</v>
      </c>
      <c r="V17" s="59">
        <f t="shared" si="13"/>
        <v>72252</v>
      </c>
      <c r="W17" s="60">
        <f t="shared" si="13"/>
        <v>270975</v>
      </c>
      <c r="X17" s="61"/>
    </row>
    <row r="18" spans="1:24" s="7" customFormat="1" x14ac:dyDescent="0.25">
      <c r="A18" s="5"/>
      <c r="B18" s="5"/>
      <c r="C18" s="5"/>
      <c r="D18" s="5"/>
      <c r="E18" s="5"/>
      <c r="F18" s="5"/>
      <c r="G18" s="62"/>
      <c r="H18" s="5"/>
      <c r="I18" s="63"/>
      <c r="J18" s="64"/>
      <c r="K18" s="65"/>
      <c r="L18" s="65"/>
      <c r="M18" s="65"/>
      <c r="N18" s="66"/>
      <c r="O18" s="66"/>
      <c r="X18" s="67"/>
    </row>
    <row r="19" spans="1:24" s="7" customFormat="1" x14ac:dyDescent="0.25">
      <c r="A19" s="5"/>
      <c r="B19" s="5"/>
      <c r="C19" s="5"/>
      <c r="D19" s="5"/>
      <c r="E19" s="5"/>
      <c r="F19" s="5"/>
      <c r="G19" s="5"/>
      <c r="H19" s="5"/>
      <c r="I19" s="68"/>
      <c r="J19" s="69"/>
      <c r="K19" s="70"/>
      <c r="L19" s="70"/>
      <c r="M19" s="70"/>
      <c r="X19" s="67"/>
    </row>
    <row r="20" spans="1:24" s="7" customFormat="1" ht="18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X20" s="67"/>
    </row>
    <row r="21" spans="1:24" s="77" customFormat="1" x14ac:dyDescent="0.2">
      <c r="A21" s="72"/>
      <c r="B21" s="73"/>
      <c r="C21" s="72"/>
      <c r="D21" s="73"/>
      <c r="E21" s="73"/>
      <c r="F21" s="73"/>
      <c r="G21" s="73"/>
      <c r="H21" s="73"/>
      <c r="I21" s="74"/>
      <c r="J21" s="75"/>
      <c r="K21" s="76"/>
      <c r="L21" s="76"/>
      <c r="M21" s="76"/>
      <c r="X21" s="78"/>
    </row>
    <row r="22" spans="1:24" s="7" customFormat="1" x14ac:dyDescent="0.25">
      <c r="A22" s="5"/>
      <c r="B22" s="5"/>
      <c r="C22" s="5"/>
      <c r="D22" s="5"/>
      <c r="E22" s="5"/>
      <c r="F22" s="5"/>
      <c r="G22" s="5"/>
      <c r="H22" s="5"/>
      <c r="I22" s="11"/>
      <c r="J22" s="69"/>
      <c r="K22" s="70"/>
      <c r="L22" s="70"/>
      <c r="M22" s="70"/>
      <c r="X22" s="67"/>
    </row>
    <row r="23" spans="1:24" s="7" customFormat="1" x14ac:dyDescent="0.25">
      <c r="A23" s="5"/>
      <c r="B23" s="5"/>
      <c r="C23" s="5"/>
      <c r="D23" s="5"/>
      <c r="E23" s="5"/>
      <c r="F23" s="5"/>
      <c r="G23" s="5"/>
      <c r="H23" s="5"/>
      <c r="I23" s="11"/>
      <c r="J23" s="69"/>
      <c r="K23" s="70"/>
      <c r="L23" s="70"/>
      <c r="M23" s="70"/>
      <c r="X23" s="67"/>
    </row>
    <row r="24" spans="1:24" s="7" customFormat="1" x14ac:dyDescent="0.25">
      <c r="A24" s="5"/>
      <c r="B24" s="5"/>
      <c r="C24" s="5"/>
      <c r="D24" s="5"/>
      <c r="E24" s="5"/>
      <c r="F24" s="5"/>
      <c r="G24" s="5"/>
      <c r="H24" s="5"/>
      <c r="I24" s="11"/>
      <c r="J24" s="69"/>
      <c r="K24" s="70"/>
      <c r="L24" s="70"/>
      <c r="M24" s="70"/>
      <c r="X24" s="67"/>
    </row>
    <row r="25" spans="1:24" s="7" customFormat="1" x14ac:dyDescent="0.25">
      <c r="A25" s="5"/>
      <c r="B25" s="5"/>
      <c r="C25" s="5"/>
      <c r="D25" s="5"/>
      <c r="E25" s="5"/>
      <c r="F25" s="5"/>
      <c r="G25" s="5"/>
      <c r="H25" s="5"/>
      <c r="I25" s="11"/>
      <c r="J25" s="69"/>
      <c r="K25" s="70"/>
      <c r="L25" s="70"/>
      <c r="M25" s="70"/>
      <c r="X25" s="67"/>
    </row>
    <row r="26" spans="1:24" s="7" customFormat="1" x14ac:dyDescent="0.25">
      <c r="A26" s="5"/>
      <c r="B26" s="5"/>
      <c r="C26" s="5"/>
      <c r="D26" s="5"/>
      <c r="E26" s="5"/>
      <c r="F26" s="5"/>
      <c r="G26" s="5"/>
      <c r="H26" s="5"/>
      <c r="I26" s="11"/>
      <c r="J26" s="69"/>
      <c r="K26" s="70"/>
      <c r="L26" s="70"/>
      <c r="M26" s="70"/>
      <c r="X26" s="67"/>
    </row>
    <row r="27" spans="1:24" s="7" customFormat="1" x14ac:dyDescent="0.25">
      <c r="A27" s="5"/>
      <c r="B27" s="5"/>
      <c r="C27" s="5"/>
      <c r="D27" s="5"/>
      <c r="E27" s="5"/>
      <c r="F27" s="5"/>
      <c r="G27" s="5"/>
      <c r="H27" s="5"/>
      <c r="I27" s="11"/>
      <c r="J27" s="69"/>
      <c r="K27" s="70"/>
      <c r="L27" s="70"/>
      <c r="M27" s="70"/>
      <c r="X27" s="67"/>
    </row>
    <row r="28" spans="1:24" s="7" customFormat="1" x14ac:dyDescent="0.25">
      <c r="A28" s="5"/>
      <c r="B28" s="5"/>
      <c r="C28" s="5"/>
      <c r="D28" s="5"/>
      <c r="E28" s="5"/>
      <c r="F28" s="5"/>
      <c r="G28" s="5"/>
      <c r="H28" s="5"/>
      <c r="I28" s="11"/>
      <c r="J28" s="69"/>
      <c r="K28" s="70"/>
      <c r="L28" s="70"/>
      <c r="M28" s="70"/>
      <c r="X28" s="67"/>
    </row>
    <row r="29" spans="1:24" s="7" customFormat="1" x14ac:dyDescent="0.25">
      <c r="A29" s="5"/>
      <c r="B29" s="5"/>
      <c r="C29" s="5"/>
      <c r="D29" s="5"/>
      <c r="E29" s="5"/>
      <c r="F29" s="5"/>
      <c r="G29" s="5"/>
      <c r="H29" s="5"/>
      <c r="I29" s="11"/>
      <c r="J29" s="69"/>
      <c r="K29" s="70"/>
      <c r="L29" s="70"/>
      <c r="M29" s="70"/>
      <c r="X29" s="67"/>
    </row>
    <row r="30" spans="1:24" s="7" customFormat="1" x14ac:dyDescent="0.25">
      <c r="A30" s="5"/>
      <c r="B30" s="5"/>
      <c r="C30" s="5"/>
      <c r="D30" s="5"/>
      <c r="E30" s="5"/>
      <c r="F30" s="5"/>
      <c r="G30" s="5"/>
      <c r="H30" s="5"/>
      <c r="I30" s="11"/>
      <c r="J30" s="69"/>
      <c r="K30" s="70"/>
      <c r="L30" s="70"/>
      <c r="M30" s="70"/>
      <c r="X30" s="67"/>
    </row>
    <row r="31" spans="1:24" s="7" customFormat="1" x14ac:dyDescent="0.25">
      <c r="A31" s="5"/>
      <c r="B31" s="5"/>
      <c r="C31" s="5"/>
      <c r="D31" s="5"/>
      <c r="E31" s="5"/>
      <c r="F31" s="5"/>
      <c r="G31" s="5"/>
      <c r="H31" s="5"/>
      <c r="I31" s="11"/>
      <c r="J31" s="69"/>
      <c r="K31" s="70"/>
      <c r="L31" s="70"/>
      <c r="M31" s="70"/>
      <c r="X31" s="67"/>
    </row>
    <row r="32" spans="1:24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69"/>
      <c r="K32" s="70"/>
      <c r="L32" s="70"/>
      <c r="M32" s="70"/>
      <c r="X32" s="67"/>
    </row>
    <row r="33" spans="1:24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69"/>
      <c r="K33" s="70"/>
      <c r="L33" s="70"/>
      <c r="M33" s="70"/>
      <c r="X33" s="67"/>
    </row>
    <row r="34" spans="1:24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69"/>
      <c r="K34" s="70"/>
      <c r="L34" s="70"/>
      <c r="M34" s="70"/>
      <c r="X34" s="67"/>
    </row>
    <row r="35" spans="1:24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69"/>
      <c r="K35" s="70"/>
      <c r="L35" s="70"/>
      <c r="M35" s="70"/>
      <c r="X35" s="67"/>
    </row>
    <row r="36" spans="1:24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69"/>
      <c r="K36" s="70"/>
      <c r="L36" s="70"/>
      <c r="M36" s="70"/>
      <c r="X36" s="67"/>
    </row>
    <row r="37" spans="1:24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69"/>
      <c r="K37" s="70"/>
      <c r="L37" s="70"/>
      <c r="M37" s="70"/>
      <c r="X37" s="67"/>
    </row>
    <row r="38" spans="1:24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69"/>
      <c r="K38" s="70"/>
      <c r="L38" s="70"/>
      <c r="M38" s="70"/>
      <c r="X38" s="67"/>
    </row>
    <row r="39" spans="1:24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5"/>
      <c r="K39" s="70"/>
      <c r="L39" s="70"/>
      <c r="M39" s="70"/>
      <c r="X39" s="67"/>
    </row>
    <row r="40" spans="1:24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5"/>
      <c r="K40" s="70"/>
      <c r="L40" s="70"/>
      <c r="M40" s="70"/>
      <c r="X40" s="67"/>
    </row>
    <row r="41" spans="1:24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5"/>
      <c r="K41" s="70"/>
      <c r="L41" s="70"/>
      <c r="M41" s="70"/>
      <c r="X41" s="67"/>
    </row>
    <row r="42" spans="1:24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5"/>
      <c r="K42" s="70"/>
      <c r="L42" s="70"/>
      <c r="M42" s="70"/>
      <c r="X42" s="67"/>
    </row>
    <row r="43" spans="1:24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5"/>
      <c r="K43" s="70"/>
      <c r="L43" s="70"/>
      <c r="M43" s="70"/>
      <c r="X43" s="67"/>
    </row>
    <row r="44" spans="1:24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5"/>
      <c r="K44" s="70"/>
      <c r="L44" s="70"/>
      <c r="M44" s="70"/>
      <c r="X44" s="67"/>
    </row>
    <row r="45" spans="1:24" s="7" customFormat="1" x14ac:dyDescent="0.25">
      <c r="A45" s="5"/>
      <c r="B45" s="5"/>
      <c r="C45" s="5"/>
      <c r="D45" s="5"/>
      <c r="E45" s="5"/>
      <c r="F45" s="5"/>
      <c r="G45" s="5"/>
      <c r="H45" s="5"/>
      <c r="I45" s="11"/>
      <c r="J45" s="5"/>
      <c r="K45" s="70"/>
      <c r="L45" s="70"/>
      <c r="M45" s="70"/>
      <c r="X45" s="67"/>
    </row>
    <row r="46" spans="1:24" s="7" customFormat="1" x14ac:dyDescent="0.25">
      <c r="A46" s="5"/>
      <c r="B46" s="5"/>
      <c r="C46" s="5"/>
      <c r="D46" s="5"/>
      <c r="E46" s="5"/>
      <c r="F46" s="5"/>
      <c r="G46" s="5"/>
      <c r="H46" s="5"/>
      <c r="I46" s="11"/>
      <c r="J46" s="5"/>
      <c r="K46" s="70"/>
      <c r="L46" s="70"/>
      <c r="M46" s="70"/>
      <c r="X46" s="67"/>
    </row>
    <row r="47" spans="1:24" s="7" customFormat="1" x14ac:dyDescent="0.25">
      <c r="A47" s="5"/>
      <c r="B47" s="5"/>
      <c r="C47" s="5"/>
      <c r="D47" s="5"/>
      <c r="E47" s="5"/>
      <c r="F47" s="5"/>
      <c r="G47" s="5"/>
      <c r="H47" s="5"/>
      <c r="I47" s="11"/>
      <c r="J47" s="5"/>
      <c r="K47" s="70"/>
      <c r="L47" s="70"/>
      <c r="M47" s="70"/>
      <c r="X47" s="67"/>
    </row>
    <row r="48" spans="1:24" s="7" customFormat="1" x14ac:dyDescent="0.25">
      <c r="A48" s="5"/>
      <c r="B48" s="5"/>
      <c r="C48" s="5"/>
      <c r="D48" s="5"/>
      <c r="E48" s="5"/>
      <c r="F48" s="5"/>
      <c r="G48" s="5"/>
      <c r="H48" s="5"/>
      <c r="I48" s="11"/>
      <c r="J48" s="5"/>
      <c r="K48" s="70"/>
      <c r="L48" s="70"/>
      <c r="M48" s="70"/>
      <c r="X48" s="67"/>
    </row>
    <row r="49" spans="1:24" s="7" customFormat="1" x14ac:dyDescent="0.25">
      <c r="A49" s="5"/>
      <c r="B49" s="5"/>
      <c r="C49" s="5"/>
      <c r="D49" s="5"/>
      <c r="E49" s="5"/>
      <c r="F49" s="5"/>
      <c r="G49" s="5"/>
      <c r="H49" s="5"/>
      <c r="I49" s="11"/>
      <c r="J49" s="5"/>
      <c r="K49" s="70"/>
      <c r="L49" s="70"/>
      <c r="M49" s="70"/>
      <c r="X49" s="67"/>
    </row>
    <row r="50" spans="1:24" s="7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5"/>
      <c r="K50" s="70"/>
      <c r="L50" s="70"/>
      <c r="M50" s="70"/>
      <c r="X50" s="67"/>
    </row>
    <row r="51" spans="1:24" s="7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5"/>
      <c r="K51" s="70"/>
      <c r="L51" s="70"/>
      <c r="M51" s="70"/>
      <c r="X51" s="67"/>
    </row>
    <row r="52" spans="1:24" s="7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5"/>
      <c r="K52" s="70"/>
      <c r="L52" s="70"/>
      <c r="M52" s="70"/>
      <c r="X52" s="67"/>
    </row>
    <row r="53" spans="1:24" s="7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5"/>
      <c r="K53" s="70"/>
      <c r="L53" s="70"/>
      <c r="M53" s="70"/>
      <c r="X53" s="67"/>
    </row>
    <row r="54" spans="1:24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5"/>
      <c r="K54" s="70"/>
      <c r="L54" s="70"/>
      <c r="M54" s="70"/>
      <c r="X54" s="67"/>
    </row>
    <row r="55" spans="1:24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5"/>
      <c r="K55" s="70"/>
      <c r="L55" s="70"/>
      <c r="M55" s="70"/>
      <c r="X55" s="67"/>
    </row>
    <row r="56" spans="1:24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5"/>
      <c r="K56" s="70"/>
      <c r="L56" s="70"/>
      <c r="M56" s="70"/>
      <c r="X56" s="67"/>
    </row>
    <row r="57" spans="1:24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5"/>
      <c r="K57" s="70"/>
      <c r="L57" s="70"/>
      <c r="M57" s="70"/>
      <c r="X57" s="67"/>
    </row>
    <row r="58" spans="1:24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5"/>
      <c r="K58" s="70"/>
      <c r="L58" s="70"/>
      <c r="M58" s="70"/>
      <c r="X58" s="67"/>
    </row>
    <row r="59" spans="1:24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5"/>
      <c r="K59" s="70"/>
      <c r="L59" s="70"/>
      <c r="M59" s="70"/>
      <c r="X59" s="67"/>
    </row>
    <row r="60" spans="1:24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70"/>
      <c r="L60" s="70"/>
      <c r="M60" s="70"/>
      <c r="X60" s="67"/>
    </row>
    <row r="61" spans="1:24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70"/>
      <c r="L61" s="70"/>
      <c r="M61" s="70"/>
      <c r="X61" s="67"/>
    </row>
    <row r="62" spans="1:24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70"/>
      <c r="L62" s="70"/>
      <c r="M62" s="70"/>
      <c r="X62" s="67"/>
    </row>
    <row r="63" spans="1:24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70"/>
      <c r="L63" s="70"/>
      <c r="M63" s="70"/>
      <c r="X63" s="67"/>
    </row>
    <row r="64" spans="1:24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70"/>
      <c r="L64" s="70"/>
      <c r="M64" s="70"/>
      <c r="X64" s="67"/>
    </row>
    <row r="65" spans="1:24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70"/>
      <c r="L65" s="70"/>
      <c r="M65" s="70"/>
      <c r="X65" s="67"/>
    </row>
    <row r="66" spans="1:24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70"/>
      <c r="L66" s="70"/>
      <c r="M66" s="70"/>
      <c r="X66" s="67"/>
    </row>
    <row r="67" spans="1:24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70"/>
      <c r="L67" s="70"/>
      <c r="M67" s="70"/>
      <c r="X67" s="67"/>
    </row>
    <row r="68" spans="1:24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70"/>
      <c r="L68" s="70"/>
      <c r="M68" s="70"/>
      <c r="X68" s="67"/>
    </row>
    <row r="69" spans="1:24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70"/>
      <c r="L69" s="70"/>
      <c r="M69" s="70"/>
      <c r="X69" s="67"/>
    </row>
    <row r="70" spans="1:24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70"/>
      <c r="L70" s="70"/>
      <c r="M70" s="70"/>
      <c r="X70" s="67"/>
    </row>
    <row r="71" spans="1:24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70"/>
      <c r="L71" s="70"/>
      <c r="M71" s="70"/>
      <c r="X71" s="67"/>
    </row>
    <row r="72" spans="1:24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70"/>
      <c r="L72" s="70"/>
      <c r="M72" s="70"/>
      <c r="X72" s="67"/>
    </row>
    <row r="73" spans="1:24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70"/>
      <c r="L73" s="70"/>
      <c r="M73" s="70"/>
      <c r="X73" s="67"/>
    </row>
    <row r="74" spans="1:24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70"/>
      <c r="L74" s="70"/>
      <c r="M74" s="70"/>
      <c r="X74" s="67"/>
    </row>
    <row r="75" spans="1:24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70"/>
      <c r="L75" s="70"/>
      <c r="M75" s="70"/>
      <c r="X75" s="67"/>
    </row>
    <row r="76" spans="1:24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70"/>
      <c r="L76" s="70"/>
      <c r="M76" s="70"/>
      <c r="X76" s="67"/>
    </row>
    <row r="77" spans="1:24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70"/>
      <c r="L77" s="70"/>
      <c r="M77" s="70"/>
      <c r="X77" s="67"/>
    </row>
    <row r="78" spans="1:24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70"/>
      <c r="L78" s="70"/>
      <c r="M78" s="70"/>
      <c r="X78" s="67"/>
    </row>
    <row r="79" spans="1:24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70"/>
      <c r="L79" s="70"/>
      <c r="M79" s="70"/>
      <c r="X79" s="67"/>
    </row>
    <row r="80" spans="1:24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70"/>
      <c r="L80" s="70"/>
      <c r="M80" s="70"/>
      <c r="X80" s="67"/>
    </row>
    <row r="81" spans="1:24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70"/>
      <c r="L81" s="70"/>
      <c r="M81" s="70"/>
      <c r="X81" s="67"/>
    </row>
    <row r="82" spans="1:24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70"/>
      <c r="L82" s="70"/>
      <c r="M82" s="70"/>
      <c r="X82" s="67"/>
    </row>
    <row r="83" spans="1:24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70"/>
      <c r="L83" s="70"/>
      <c r="M83" s="70"/>
      <c r="X83" s="67"/>
    </row>
    <row r="84" spans="1:24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70"/>
      <c r="L84" s="70"/>
      <c r="M84" s="70"/>
      <c r="X84" s="67"/>
    </row>
    <row r="85" spans="1:24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70"/>
      <c r="L85" s="70"/>
      <c r="M85" s="70"/>
      <c r="X85" s="67"/>
    </row>
    <row r="86" spans="1:24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70"/>
      <c r="L86" s="70"/>
      <c r="M86" s="70"/>
      <c r="X86" s="67"/>
    </row>
    <row r="87" spans="1:24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70"/>
      <c r="L87" s="70"/>
      <c r="M87" s="70"/>
      <c r="X87" s="67"/>
    </row>
    <row r="88" spans="1:24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70"/>
      <c r="L88" s="70"/>
      <c r="M88" s="70"/>
      <c r="X88" s="67"/>
    </row>
    <row r="89" spans="1:24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70"/>
      <c r="L89" s="70"/>
      <c r="M89" s="70"/>
      <c r="X89" s="67"/>
    </row>
    <row r="90" spans="1:24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70"/>
      <c r="L90" s="70"/>
      <c r="M90" s="70"/>
      <c r="X90" s="67"/>
    </row>
    <row r="91" spans="1:24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70"/>
      <c r="L91" s="70"/>
      <c r="M91" s="70"/>
      <c r="X91" s="67"/>
    </row>
    <row r="92" spans="1:24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70"/>
      <c r="L92" s="70"/>
      <c r="M92" s="70"/>
      <c r="X92" s="67"/>
    </row>
    <row r="93" spans="1:24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70"/>
      <c r="L93" s="70"/>
      <c r="M93" s="70"/>
      <c r="X93" s="67"/>
    </row>
    <row r="94" spans="1:24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70"/>
      <c r="L94" s="70"/>
      <c r="M94" s="70"/>
      <c r="X94" s="67"/>
    </row>
    <row r="95" spans="1:24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70"/>
      <c r="L95" s="70"/>
      <c r="M95" s="70"/>
      <c r="X95" s="67"/>
    </row>
    <row r="96" spans="1:24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70"/>
      <c r="L96" s="70"/>
      <c r="M96" s="70"/>
      <c r="X96" s="67"/>
    </row>
    <row r="97" spans="1:24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5"/>
      <c r="K97" s="70"/>
      <c r="L97" s="70"/>
      <c r="M97" s="70"/>
      <c r="X97" s="67"/>
    </row>
    <row r="98" spans="1:24" s="7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5"/>
      <c r="K98" s="70"/>
      <c r="L98" s="70"/>
      <c r="M98" s="70"/>
      <c r="X98" s="67"/>
    </row>
    <row r="99" spans="1:24" s="7" customForma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5"/>
      <c r="K99" s="70"/>
      <c r="L99" s="70"/>
      <c r="M99" s="70"/>
      <c r="X99" s="67"/>
    </row>
    <row r="100" spans="1:24" s="7" customForma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5"/>
      <c r="K100" s="70"/>
      <c r="L100" s="70"/>
      <c r="M100" s="70"/>
      <c r="X100" s="67"/>
    </row>
    <row r="101" spans="1:24" s="7" customForma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5"/>
      <c r="K101" s="70"/>
      <c r="L101" s="70"/>
      <c r="M101" s="70"/>
      <c r="X101" s="67"/>
    </row>
  </sheetData>
  <mergeCells count="23"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X6:X7"/>
    <mergeCell ref="P6:P7"/>
    <mergeCell ref="Q6:Q7"/>
    <mergeCell ref="R6:S6"/>
    <mergeCell ref="T6:T7"/>
    <mergeCell ref="U6:V6"/>
    <mergeCell ref="W6:W7"/>
  </mergeCells>
  <pageMargins left="0.70866141732283472" right="0.70866141732283472" top="0.78740157480314965" bottom="0.78740157480314965" header="0.31496062992125984" footer="0.31496062992125984"/>
  <pageSetup paperSize="9" scale="37" firstPageNumber="162" orientation="landscape" useFirstPageNumber="1" r:id="rId1"/>
  <headerFooter>
    <oddFooter xml:space="preserve">&amp;LZastupitelstvo  Olomouckého kraje 13-12-2021
13. - Rozpočet Olomouckého kraje na rok 2022 - návrh rozpočtu
Příloha č. 5g) Projekty - investiční&amp;RStrana &amp;P (Celkem 176)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99"/>
  <sheetViews>
    <sheetView showGridLines="0" view="pageBreakPreview" zoomScale="70" zoomScaleNormal="70" zoomScaleSheetLayoutView="70" workbookViewId="0">
      <selection activeCell="N42" sqref="N42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7.7109375" style="11" customWidth="1" collapsed="1"/>
    <col min="6" max="6" width="15.5703125" style="11" hidden="1" customWidth="1" outlineLevel="1"/>
    <col min="7" max="7" width="37.85546875" style="11" customWidth="1" collapsed="1"/>
    <col min="8" max="8" width="38.85546875" style="11" customWidth="1"/>
    <col min="9" max="9" width="7.140625" style="11" customWidth="1"/>
    <col min="10" max="10" width="14.7109375" style="5" customWidth="1"/>
    <col min="11" max="12" width="14.85546875" style="7" customWidth="1"/>
    <col min="13" max="13" width="13.5703125" style="7" customWidth="1"/>
    <col min="14" max="14" width="13.7109375" style="7" customWidth="1"/>
    <col min="15" max="15" width="14.7109375" style="7" customWidth="1"/>
    <col min="16" max="16" width="14.85546875" style="7" customWidth="1"/>
    <col min="17" max="19" width="16.7109375" style="7" customWidth="1"/>
    <col min="20" max="22" width="14.85546875" style="7" customWidth="1"/>
    <col min="23" max="23" width="14.42578125" style="7" customWidth="1"/>
    <col min="24" max="24" width="17.7109375" style="67" customWidth="1"/>
    <col min="25" max="16384" width="9.140625" style="11"/>
  </cols>
  <sheetData>
    <row r="1" spans="1:25" ht="20.25" x14ac:dyDescent="0.3">
      <c r="A1" s="114" t="s">
        <v>162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8"/>
      <c r="T1" s="9"/>
      <c r="U1" s="10"/>
      <c r="V1" s="11"/>
      <c r="W1" s="11"/>
      <c r="X1" s="11"/>
    </row>
    <row r="2" spans="1:25" ht="15.75" x14ac:dyDescent="0.25">
      <c r="A2" s="141" t="s">
        <v>0</v>
      </c>
      <c r="B2" s="115"/>
      <c r="C2" s="115"/>
      <c r="D2" s="116"/>
      <c r="E2" s="116"/>
      <c r="F2" s="117"/>
      <c r="G2" s="118" t="s">
        <v>167</v>
      </c>
      <c r="H2" s="119" t="s">
        <v>163</v>
      </c>
      <c r="I2" s="13"/>
      <c r="K2" s="6"/>
      <c r="N2" s="14"/>
      <c r="O2" s="14"/>
      <c r="Q2" s="14"/>
      <c r="R2" s="14"/>
      <c r="S2" s="14"/>
      <c r="T2" s="15"/>
      <c r="U2" s="10"/>
      <c r="V2" s="11"/>
      <c r="W2" s="11"/>
      <c r="X2" s="11"/>
    </row>
    <row r="3" spans="1:25" ht="15.75" x14ac:dyDescent="0.25">
      <c r="A3" s="120"/>
      <c r="B3" s="115"/>
      <c r="C3" s="115"/>
      <c r="D3" s="116"/>
      <c r="E3" s="116"/>
      <c r="F3" s="117"/>
      <c r="G3" s="121" t="s">
        <v>1</v>
      </c>
      <c r="H3" s="122"/>
      <c r="I3" s="13"/>
      <c r="K3" s="6"/>
      <c r="N3" s="14"/>
      <c r="O3" s="14"/>
      <c r="Q3" s="14"/>
      <c r="R3" s="14"/>
      <c r="S3" s="14"/>
      <c r="T3" s="15"/>
      <c r="U3" s="10"/>
      <c r="V3" s="11"/>
      <c r="W3" s="11"/>
      <c r="X3" s="11"/>
    </row>
    <row r="4" spans="1:25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7"/>
      <c r="W4" s="19" t="s">
        <v>2</v>
      </c>
      <c r="X4" s="19" t="s">
        <v>2</v>
      </c>
      <c r="Y4" s="10"/>
    </row>
    <row r="5" spans="1:25" ht="25.5" customHeight="1" x14ac:dyDescent="0.25">
      <c r="A5" s="275" t="s">
        <v>164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7"/>
      <c r="X5" s="20"/>
    </row>
    <row r="6" spans="1:25" ht="25.5" customHeight="1" x14ac:dyDescent="0.25">
      <c r="A6" s="278" t="s">
        <v>3</v>
      </c>
      <c r="B6" s="278" t="s">
        <v>4</v>
      </c>
      <c r="C6" s="279" t="s">
        <v>5</v>
      </c>
      <c r="D6" s="279" t="s">
        <v>6</v>
      </c>
      <c r="E6" s="280" t="s">
        <v>7</v>
      </c>
      <c r="F6" s="279" t="s">
        <v>8</v>
      </c>
      <c r="G6" s="279" t="s">
        <v>9</v>
      </c>
      <c r="H6" s="282" t="s">
        <v>10</v>
      </c>
      <c r="I6" s="283" t="s">
        <v>11</v>
      </c>
      <c r="J6" s="282" t="s">
        <v>12</v>
      </c>
      <c r="K6" s="282" t="s">
        <v>13</v>
      </c>
      <c r="L6" s="284" t="s">
        <v>14</v>
      </c>
      <c r="M6" s="284" t="s">
        <v>15</v>
      </c>
      <c r="N6" s="282" t="s">
        <v>22</v>
      </c>
      <c r="O6" s="291" t="s">
        <v>74</v>
      </c>
      <c r="P6" s="287" t="s">
        <v>24</v>
      </c>
      <c r="Q6" s="287" t="s">
        <v>23</v>
      </c>
      <c r="R6" s="289" t="s">
        <v>21</v>
      </c>
      <c r="S6" s="290"/>
      <c r="T6" s="287" t="s">
        <v>25</v>
      </c>
      <c r="U6" s="289" t="s">
        <v>21</v>
      </c>
      <c r="V6" s="290"/>
      <c r="W6" s="291" t="s">
        <v>26</v>
      </c>
      <c r="X6" s="286" t="s">
        <v>16</v>
      </c>
    </row>
    <row r="7" spans="1:25" ht="81" customHeight="1" x14ac:dyDescent="0.25">
      <c r="A7" s="278"/>
      <c r="B7" s="278"/>
      <c r="C7" s="279"/>
      <c r="D7" s="279"/>
      <c r="E7" s="281"/>
      <c r="F7" s="279"/>
      <c r="G7" s="279"/>
      <c r="H7" s="282"/>
      <c r="I7" s="283"/>
      <c r="J7" s="282"/>
      <c r="K7" s="282"/>
      <c r="L7" s="285"/>
      <c r="M7" s="285"/>
      <c r="N7" s="282"/>
      <c r="O7" s="291"/>
      <c r="P7" s="288"/>
      <c r="Q7" s="288"/>
      <c r="R7" s="21" t="s">
        <v>141</v>
      </c>
      <c r="S7" s="21" t="s">
        <v>142</v>
      </c>
      <c r="T7" s="288"/>
      <c r="U7" s="80" t="s">
        <v>19</v>
      </c>
      <c r="V7" s="21" t="s">
        <v>20</v>
      </c>
      <c r="W7" s="291"/>
      <c r="X7" s="286"/>
    </row>
    <row r="8" spans="1:25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SUM(K9:K12)</f>
        <v>83516</v>
      </c>
      <c r="L8" s="24">
        <f>SUM(L9:L12)</f>
        <v>70664</v>
      </c>
      <c r="M8" s="24">
        <f>SUM(M9:M12)</f>
        <v>12852</v>
      </c>
      <c r="N8" s="24"/>
      <c r="O8" s="24">
        <f>SUM(O9:O12)</f>
        <v>30000</v>
      </c>
      <c r="P8" s="25">
        <f>SUM(P9:P12)</f>
        <v>53516</v>
      </c>
      <c r="Q8" s="25">
        <f>SUM(Q9:Q12)</f>
        <v>0</v>
      </c>
      <c r="R8" s="25">
        <f t="shared" ref="R8:V8" si="0">SUM(R9:R12)</f>
        <v>0</v>
      </c>
      <c r="S8" s="25">
        <f t="shared" si="0"/>
        <v>0</v>
      </c>
      <c r="T8" s="25">
        <f>SUM(T9:T12)</f>
        <v>5352</v>
      </c>
      <c r="U8" s="25">
        <f t="shared" si="0"/>
        <v>4566</v>
      </c>
      <c r="V8" s="25">
        <f t="shared" si="0"/>
        <v>786</v>
      </c>
      <c r="W8" s="24">
        <f>SUM(W9:W12)</f>
        <v>0</v>
      </c>
      <c r="X8" s="26"/>
    </row>
    <row r="9" spans="1:25" s="41" customFormat="1" ht="51" customHeight="1" x14ac:dyDescent="0.25">
      <c r="A9" s="28">
        <v>1</v>
      </c>
      <c r="B9" s="29" t="s">
        <v>90</v>
      </c>
      <c r="C9" s="30">
        <v>4357</v>
      </c>
      <c r="D9" s="30">
        <v>6351</v>
      </c>
      <c r="E9" s="30">
        <v>63</v>
      </c>
      <c r="F9" s="31">
        <v>66012001600</v>
      </c>
      <c r="G9" s="32" t="s">
        <v>246</v>
      </c>
      <c r="H9" s="33" t="s">
        <v>165</v>
      </c>
      <c r="I9" s="34"/>
      <c r="J9" s="34" t="s">
        <v>51</v>
      </c>
      <c r="K9" s="35">
        <v>83516</v>
      </c>
      <c r="L9" s="35">
        <v>70664</v>
      </c>
      <c r="M9" s="35">
        <v>12852</v>
      </c>
      <c r="N9" s="36" t="s">
        <v>88</v>
      </c>
      <c r="O9" s="37">
        <v>30000</v>
      </c>
      <c r="P9" s="38">
        <v>53516</v>
      </c>
      <c r="Q9" s="37">
        <v>0</v>
      </c>
      <c r="R9" s="37"/>
      <c r="S9" s="37"/>
      <c r="T9" s="38">
        <f>SUM(U9:V9)</f>
        <v>5352</v>
      </c>
      <c r="U9" s="39">
        <v>4566</v>
      </c>
      <c r="V9" s="39">
        <v>786</v>
      </c>
      <c r="W9" s="39">
        <f t="shared" ref="W9:W14" si="1">K9-O9-P9</f>
        <v>0</v>
      </c>
      <c r="X9" s="40" t="s">
        <v>168</v>
      </c>
    </row>
    <row r="10" spans="1:25" s="41" customFormat="1" ht="15.75" hidden="1" x14ac:dyDescent="0.25">
      <c r="A10" s="28">
        <v>2</v>
      </c>
      <c r="B10" s="28" t="s">
        <v>67</v>
      </c>
      <c r="C10" s="42">
        <v>4357</v>
      </c>
      <c r="D10" s="42"/>
      <c r="E10" s="42"/>
      <c r="F10" s="43"/>
      <c r="G10" s="44"/>
      <c r="H10" s="45"/>
      <c r="I10" s="46"/>
      <c r="J10" s="46"/>
      <c r="K10" s="35">
        <f>SUM(L10:M10)</f>
        <v>0</v>
      </c>
      <c r="L10" s="35"/>
      <c r="M10" s="35"/>
      <c r="N10" s="36"/>
      <c r="O10" s="37"/>
      <c r="P10" s="38">
        <f t="shared" ref="P10:P14" si="2">Q10+T10</f>
        <v>0</v>
      </c>
      <c r="Q10" s="37">
        <f t="shared" ref="Q10:Q12" si="3">SUM(R10:S10)</f>
        <v>0</v>
      </c>
      <c r="R10" s="37"/>
      <c r="S10" s="37"/>
      <c r="T10" s="39">
        <f t="shared" ref="T10:T12" si="4">SUM(U10:V10)</f>
        <v>0</v>
      </c>
      <c r="U10" s="39"/>
      <c r="V10" s="39"/>
      <c r="W10" s="39">
        <f t="shared" si="1"/>
        <v>0</v>
      </c>
      <c r="X10" s="40"/>
    </row>
    <row r="11" spans="1:25" s="41" customFormat="1" ht="15.75" hidden="1" x14ac:dyDescent="0.25">
      <c r="A11" s="28">
        <v>3</v>
      </c>
      <c r="B11" s="30" t="s">
        <v>53</v>
      </c>
      <c r="C11" s="30">
        <v>4357</v>
      </c>
      <c r="D11" s="30"/>
      <c r="E11" s="30"/>
      <c r="F11" s="47"/>
      <c r="G11" s="44"/>
      <c r="H11" s="33"/>
      <c r="I11" s="34"/>
      <c r="J11" s="34"/>
      <c r="K11" s="35">
        <f t="shared" ref="K11:K12" si="5">SUM(L11:M11)</f>
        <v>0</v>
      </c>
      <c r="L11" s="35"/>
      <c r="M11" s="35"/>
      <c r="N11" s="36"/>
      <c r="O11" s="37"/>
      <c r="P11" s="38">
        <f t="shared" si="2"/>
        <v>0</v>
      </c>
      <c r="Q11" s="37">
        <f t="shared" si="3"/>
        <v>0</v>
      </c>
      <c r="R11" s="37"/>
      <c r="S11" s="37"/>
      <c r="T11" s="39">
        <f t="shared" si="4"/>
        <v>0</v>
      </c>
      <c r="U11" s="39"/>
      <c r="V11" s="39"/>
      <c r="W11" s="39">
        <f t="shared" si="1"/>
        <v>0</v>
      </c>
      <c r="X11" s="40"/>
    </row>
    <row r="12" spans="1:25" s="41" customFormat="1" ht="15.75" hidden="1" x14ac:dyDescent="0.25">
      <c r="A12" s="28">
        <v>4</v>
      </c>
      <c r="B12" s="30" t="s">
        <v>53</v>
      </c>
      <c r="C12" s="29">
        <v>4357</v>
      </c>
      <c r="D12" s="29"/>
      <c r="E12" s="29"/>
      <c r="F12" s="48"/>
      <c r="G12" s="44"/>
      <c r="H12" s="33"/>
      <c r="I12" s="49"/>
      <c r="J12" s="34"/>
      <c r="K12" s="35">
        <f t="shared" si="5"/>
        <v>0</v>
      </c>
      <c r="L12" s="35"/>
      <c r="M12" s="35"/>
      <c r="N12" s="36"/>
      <c r="O12" s="37"/>
      <c r="P12" s="38">
        <f t="shared" si="2"/>
        <v>0</v>
      </c>
      <c r="Q12" s="37">
        <f t="shared" si="3"/>
        <v>0</v>
      </c>
      <c r="R12" s="37"/>
      <c r="S12" s="37"/>
      <c r="T12" s="39">
        <f t="shared" si="4"/>
        <v>0</v>
      </c>
      <c r="U12" s="39"/>
      <c r="V12" s="39"/>
      <c r="W12" s="39">
        <f t="shared" si="1"/>
        <v>0</v>
      </c>
      <c r="X12" s="40"/>
    </row>
    <row r="13" spans="1:25" s="27" customFormat="1" ht="25.5" hidden="1" customHeight="1" x14ac:dyDescent="0.3">
      <c r="A13" s="50" t="s">
        <v>18</v>
      </c>
      <c r="B13" s="51"/>
      <c r="C13" s="51"/>
      <c r="D13" s="51"/>
      <c r="E13" s="51"/>
      <c r="F13" s="51"/>
      <c r="G13" s="51"/>
      <c r="H13" s="51"/>
      <c r="I13" s="51"/>
      <c r="J13" s="51"/>
      <c r="K13" s="52">
        <f>SUM(K14)</f>
        <v>0</v>
      </c>
      <c r="L13" s="52">
        <f>SUM(L14)</f>
        <v>0</v>
      </c>
      <c r="M13" s="52">
        <f>SUM(M14)</f>
        <v>0</v>
      </c>
      <c r="N13" s="53"/>
      <c r="O13" s="52">
        <f>SUM(O14)</f>
        <v>0</v>
      </c>
      <c r="P13" s="54">
        <f>SUM(P14)</f>
        <v>0</v>
      </c>
      <c r="Q13" s="54">
        <f>SUM(Q14)</f>
        <v>0</v>
      </c>
      <c r="R13" s="54">
        <f t="shared" ref="R13:V13" si="6">SUM(R14)</f>
        <v>0</v>
      </c>
      <c r="S13" s="54">
        <f t="shared" si="6"/>
        <v>0</v>
      </c>
      <c r="T13" s="54">
        <f>SUM(T14)</f>
        <v>0</v>
      </c>
      <c r="U13" s="54">
        <f t="shared" si="6"/>
        <v>0</v>
      </c>
      <c r="V13" s="54">
        <f t="shared" si="6"/>
        <v>0</v>
      </c>
      <c r="W13" s="55">
        <f>SUM(W14)</f>
        <v>0</v>
      </c>
      <c r="X13" s="56"/>
    </row>
    <row r="14" spans="1:25" s="41" customFormat="1" ht="15.75" hidden="1" x14ac:dyDescent="0.25">
      <c r="A14" s="28">
        <v>1</v>
      </c>
      <c r="B14" s="30" t="s">
        <v>53</v>
      </c>
      <c r="C14" s="29">
        <v>4357</v>
      </c>
      <c r="D14" s="29"/>
      <c r="E14" s="29"/>
      <c r="F14" s="48"/>
      <c r="G14" s="44"/>
      <c r="H14" s="33"/>
      <c r="I14" s="49"/>
      <c r="J14" s="34"/>
      <c r="K14" s="35"/>
      <c r="L14" s="35"/>
      <c r="M14" s="35"/>
      <c r="N14" s="36"/>
      <c r="O14" s="37">
        <v>0</v>
      </c>
      <c r="P14" s="38">
        <f t="shared" si="2"/>
        <v>0</v>
      </c>
      <c r="Q14" s="37">
        <f t="shared" ref="Q14" si="7">SUM(R14:S14)</f>
        <v>0</v>
      </c>
      <c r="R14" s="37"/>
      <c r="S14" s="37"/>
      <c r="T14" s="39">
        <f t="shared" ref="T14" si="8">SUM(U14:V14)</f>
        <v>0</v>
      </c>
      <c r="U14" s="39"/>
      <c r="V14" s="39"/>
      <c r="W14" s="39">
        <f t="shared" si="1"/>
        <v>0</v>
      </c>
      <c r="X14" s="40"/>
    </row>
    <row r="15" spans="1:25" ht="35.25" customHeight="1" x14ac:dyDescent="0.25">
      <c r="A15" s="57" t="s">
        <v>166</v>
      </c>
      <c r="B15" s="58"/>
      <c r="C15" s="58"/>
      <c r="D15" s="58"/>
      <c r="E15" s="58"/>
      <c r="F15" s="58"/>
      <c r="G15" s="58"/>
      <c r="H15" s="58"/>
      <c r="I15" s="58"/>
      <c r="J15" s="58"/>
      <c r="K15" s="59">
        <f t="shared" ref="K15:M15" si="9">K8+K13</f>
        <v>83516</v>
      </c>
      <c r="L15" s="59">
        <f t="shared" si="9"/>
        <v>70664</v>
      </c>
      <c r="M15" s="59">
        <f t="shared" si="9"/>
        <v>12852</v>
      </c>
      <c r="N15" s="59"/>
      <c r="O15" s="59">
        <f>O8+O13</f>
        <v>30000</v>
      </c>
      <c r="P15" s="59">
        <f>P8+P13</f>
        <v>53516</v>
      </c>
      <c r="Q15" s="59">
        <f>Q8+Q13</f>
        <v>0</v>
      </c>
      <c r="R15" s="59">
        <f t="shared" ref="R15:V15" si="10">R8+R13</f>
        <v>0</v>
      </c>
      <c r="S15" s="59">
        <f t="shared" si="10"/>
        <v>0</v>
      </c>
      <c r="T15" s="59">
        <f>T8+T13</f>
        <v>5352</v>
      </c>
      <c r="U15" s="59">
        <f t="shared" si="10"/>
        <v>4566</v>
      </c>
      <c r="V15" s="59">
        <f t="shared" si="10"/>
        <v>786</v>
      </c>
      <c r="W15" s="60">
        <f>W8+W13</f>
        <v>0</v>
      </c>
      <c r="X15" s="61"/>
    </row>
    <row r="16" spans="1:25" s="7" customFormat="1" x14ac:dyDescent="0.25">
      <c r="A16" s="5"/>
      <c r="B16" s="5"/>
      <c r="C16" s="5"/>
      <c r="D16" s="5"/>
      <c r="E16" s="5"/>
      <c r="F16" s="5"/>
      <c r="G16" s="62"/>
      <c r="H16" s="5"/>
      <c r="I16" s="63"/>
      <c r="J16" s="64"/>
      <c r="K16" s="65"/>
      <c r="L16" s="65"/>
      <c r="M16" s="65"/>
      <c r="N16" s="66"/>
      <c r="O16" s="66"/>
      <c r="X16" s="67"/>
      <c r="Y16" s="11"/>
    </row>
    <row r="17" spans="1:25" s="7" customFormat="1" x14ac:dyDescent="0.25">
      <c r="A17" s="5"/>
      <c r="B17" s="5"/>
      <c r="C17" s="5"/>
      <c r="D17" s="5"/>
      <c r="E17" s="5"/>
      <c r="F17" s="5"/>
      <c r="G17" s="5"/>
      <c r="H17" s="5"/>
      <c r="I17" s="68"/>
      <c r="J17" s="69"/>
      <c r="K17" s="70"/>
      <c r="L17" s="70"/>
      <c r="M17" s="70"/>
      <c r="X17" s="67"/>
      <c r="Y17" s="11"/>
    </row>
    <row r="18" spans="1:25" s="7" customFormat="1" ht="18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X18" s="67"/>
      <c r="Y18" s="11"/>
    </row>
    <row r="19" spans="1:25" s="77" customFormat="1" x14ac:dyDescent="0.2">
      <c r="A19" s="72"/>
      <c r="B19" s="73"/>
      <c r="C19" s="72"/>
      <c r="D19" s="73"/>
      <c r="E19" s="73"/>
      <c r="F19" s="73"/>
      <c r="G19" s="73"/>
      <c r="H19" s="73"/>
      <c r="I19" s="74"/>
      <c r="J19" s="75"/>
      <c r="K19" s="76"/>
      <c r="L19" s="76"/>
      <c r="M19" s="76"/>
      <c r="X19" s="78"/>
      <c r="Y19" s="79"/>
    </row>
    <row r="20" spans="1:25" s="7" customFormat="1" x14ac:dyDescent="0.25">
      <c r="A20" s="5"/>
      <c r="B20" s="5"/>
      <c r="C20" s="5"/>
      <c r="D20" s="5"/>
      <c r="E20" s="5"/>
      <c r="F20" s="5"/>
      <c r="G20" s="5"/>
      <c r="H20" s="5"/>
      <c r="I20" s="11"/>
      <c r="J20" s="69"/>
      <c r="K20" s="70"/>
      <c r="L20" s="70"/>
      <c r="M20" s="70"/>
      <c r="X20" s="67"/>
      <c r="Y20" s="11"/>
    </row>
    <row r="21" spans="1:25" s="7" customFormat="1" x14ac:dyDescent="0.25">
      <c r="A21" s="5"/>
      <c r="B21" s="5"/>
      <c r="C21" s="5"/>
      <c r="D21" s="5"/>
      <c r="E21" s="5"/>
      <c r="F21" s="5"/>
      <c r="G21" s="5"/>
      <c r="H21" s="5"/>
      <c r="I21" s="11"/>
      <c r="J21" s="69"/>
      <c r="K21" s="70"/>
      <c r="L21" s="70"/>
      <c r="M21" s="70"/>
      <c r="X21" s="67"/>
      <c r="Y21" s="11"/>
    </row>
    <row r="22" spans="1:25" s="7" customFormat="1" x14ac:dyDescent="0.25">
      <c r="A22" s="5"/>
      <c r="B22" s="5"/>
      <c r="C22" s="5"/>
      <c r="D22" s="5"/>
      <c r="E22" s="5"/>
      <c r="F22" s="5"/>
      <c r="G22" s="5"/>
      <c r="H22" s="5"/>
      <c r="I22" s="11"/>
      <c r="J22" s="69"/>
      <c r="K22" s="70"/>
      <c r="L22" s="70"/>
      <c r="M22" s="70"/>
      <c r="X22" s="67"/>
      <c r="Y22" s="11"/>
    </row>
    <row r="23" spans="1:25" s="7" customFormat="1" x14ac:dyDescent="0.25">
      <c r="A23" s="5"/>
      <c r="B23" s="5"/>
      <c r="C23" s="5"/>
      <c r="D23" s="5"/>
      <c r="E23" s="5"/>
      <c r="F23" s="5"/>
      <c r="G23" s="5"/>
      <c r="H23" s="5"/>
      <c r="I23" s="11"/>
      <c r="J23" s="69"/>
      <c r="K23" s="70"/>
      <c r="L23" s="70"/>
      <c r="M23" s="70"/>
      <c r="X23" s="67"/>
      <c r="Y23" s="11"/>
    </row>
    <row r="24" spans="1:25" s="7" customFormat="1" x14ac:dyDescent="0.25">
      <c r="A24" s="5"/>
      <c r="B24" s="5"/>
      <c r="C24" s="5"/>
      <c r="D24" s="5"/>
      <c r="E24" s="5"/>
      <c r="F24" s="5"/>
      <c r="G24" s="5"/>
      <c r="H24" s="5"/>
      <c r="I24" s="11"/>
      <c r="J24" s="69"/>
      <c r="K24" s="70"/>
      <c r="L24" s="70"/>
      <c r="M24" s="70"/>
      <c r="X24" s="67"/>
      <c r="Y24" s="11"/>
    </row>
    <row r="25" spans="1:25" s="7" customFormat="1" x14ac:dyDescent="0.25">
      <c r="A25" s="5"/>
      <c r="B25" s="5"/>
      <c r="C25" s="5"/>
      <c r="D25" s="5"/>
      <c r="E25" s="5"/>
      <c r="F25" s="5"/>
      <c r="G25" s="5"/>
      <c r="H25" s="5"/>
      <c r="I25" s="11"/>
      <c r="J25" s="69"/>
      <c r="K25" s="70"/>
      <c r="L25" s="70"/>
      <c r="M25" s="70"/>
      <c r="X25" s="67"/>
      <c r="Y25" s="11"/>
    </row>
    <row r="26" spans="1:25" s="7" customFormat="1" x14ac:dyDescent="0.25">
      <c r="A26" s="5"/>
      <c r="B26" s="5"/>
      <c r="C26" s="5"/>
      <c r="D26" s="5"/>
      <c r="E26" s="5"/>
      <c r="F26" s="5"/>
      <c r="G26" s="5"/>
      <c r="H26" s="5"/>
      <c r="I26" s="11"/>
      <c r="J26" s="69"/>
      <c r="K26" s="70"/>
      <c r="L26" s="70"/>
      <c r="M26" s="70"/>
      <c r="X26" s="67"/>
      <c r="Y26" s="11"/>
    </row>
    <row r="27" spans="1:25" s="7" customFormat="1" x14ac:dyDescent="0.25">
      <c r="A27" s="5"/>
      <c r="B27" s="5"/>
      <c r="C27" s="5"/>
      <c r="D27" s="5"/>
      <c r="E27" s="5"/>
      <c r="F27" s="5"/>
      <c r="G27" s="5"/>
      <c r="H27" s="5"/>
      <c r="I27" s="11"/>
      <c r="J27" s="69"/>
      <c r="K27" s="70"/>
      <c r="L27" s="70"/>
      <c r="M27" s="70"/>
      <c r="X27" s="67"/>
      <c r="Y27" s="11"/>
    </row>
    <row r="28" spans="1:25" s="7" customFormat="1" x14ac:dyDescent="0.25">
      <c r="A28" s="5"/>
      <c r="B28" s="5"/>
      <c r="C28" s="5"/>
      <c r="D28" s="5"/>
      <c r="E28" s="5"/>
      <c r="F28" s="5"/>
      <c r="G28" s="5"/>
      <c r="H28" s="5"/>
      <c r="I28" s="11"/>
      <c r="J28" s="69"/>
      <c r="K28" s="70"/>
      <c r="L28" s="70"/>
      <c r="M28" s="70"/>
      <c r="X28" s="67"/>
      <c r="Y28" s="11"/>
    </row>
    <row r="29" spans="1:25" s="7" customFormat="1" x14ac:dyDescent="0.25">
      <c r="A29" s="5"/>
      <c r="B29" s="5"/>
      <c r="C29" s="5"/>
      <c r="D29" s="5"/>
      <c r="E29" s="5"/>
      <c r="F29" s="5"/>
      <c r="G29" s="5"/>
      <c r="H29" s="5"/>
      <c r="I29" s="11"/>
      <c r="J29" s="69"/>
      <c r="K29" s="70"/>
      <c r="L29" s="70"/>
      <c r="M29" s="70"/>
      <c r="X29" s="67"/>
      <c r="Y29" s="11"/>
    </row>
    <row r="30" spans="1:25" s="7" customFormat="1" x14ac:dyDescent="0.25">
      <c r="A30" s="5"/>
      <c r="B30" s="5"/>
      <c r="C30" s="5"/>
      <c r="D30" s="5"/>
      <c r="E30" s="5"/>
      <c r="F30" s="5"/>
      <c r="G30" s="5"/>
      <c r="H30" s="5"/>
      <c r="I30" s="11"/>
      <c r="J30" s="69"/>
      <c r="K30" s="70"/>
      <c r="L30" s="70"/>
      <c r="M30" s="70"/>
      <c r="X30" s="67"/>
      <c r="Y30" s="11"/>
    </row>
    <row r="31" spans="1:25" s="7" customFormat="1" x14ac:dyDescent="0.25">
      <c r="A31" s="5"/>
      <c r="B31" s="5"/>
      <c r="C31" s="5"/>
      <c r="D31" s="5"/>
      <c r="E31" s="5"/>
      <c r="F31" s="5"/>
      <c r="G31" s="5"/>
      <c r="H31" s="5"/>
      <c r="I31" s="11"/>
      <c r="J31" s="69"/>
      <c r="K31" s="70"/>
      <c r="L31" s="70"/>
      <c r="M31" s="70"/>
      <c r="X31" s="67"/>
      <c r="Y31" s="11"/>
    </row>
    <row r="32" spans="1:25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69"/>
      <c r="K32" s="70"/>
      <c r="L32" s="70"/>
      <c r="M32" s="70"/>
      <c r="X32" s="67"/>
      <c r="Y32" s="11"/>
    </row>
    <row r="33" spans="1:25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69"/>
      <c r="K33" s="70"/>
      <c r="L33" s="70"/>
      <c r="M33" s="70"/>
      <c r="X33" s="67"/>
      <c r="Y33" s="11"/>
    </row>
    <row r="34" spans="1:25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69"/>
      <c r="K34" s="70"/>
      <c r="L34" s="70"/>
      <c r="M34" s="70"/>
      <c r="X34" s="67"/>
      <c r="Y34" s="11"/>
    </row>
    <row r="35" spans="1:25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69"/>
      <c r="K35" s="70"/>
      <c r="L35" s="70"/>
      <c r="M35" s="70"/>
      <c r="X35" s="67"/>
      <c r="Y35" s="11"/>
    </row>
    <row r="36" spans="1:25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69"/>
      <c r="K36" s="70"/>
      <c r="L36" s="70"/>
      <c r="M36" s="70"/>
      <c r="X36" s="67"/>
      <c r="Y36" s="11"/>
    </row>
    <row r="37" spans="1:25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5"/>
      <c r="K37" s="70"/>
      <c r="L37" s="70"/>
      <c r="M37" s="70"/>
      <c r="X37" s="67"/>
      <c r="Y37" s="11"/>
    </row>
    <row r="38" spans="1:25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5"/>
      <c r="K38" s="70"/>
      <c r="L38" s="70"/>
      <c r="M38" s="70"/>
      <c r="X38" s="67"/>
      <c r="Y38" s="11"/>
    </row>
    <row r="39" spans="1:25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5"/>
      <c r="K39" s="70"/>
      <c r="L39" s="70"/>
      <c r="M39" s="70"/>
      <c r="X39" s="67"/>
      <c r="Y39" s="11"/>
    </row>
    <row r="40" spans="1:25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5"/>
      <c r="K40" s="70"/>
      <c r="L40" s="70"/>
      <c r="M40" s="70"/>
      <c r="X40" s="67"/>
      <c r="Y40" s="11"/>
    </row>
    <row r="41" spans="1:25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5"/>
      <c r="K41" s="70"/>
      <c r="L41" s="70"/>
      <c r="M41" s="70"/>
      <c r="X41" s="67"/>
      <c r="Y41" s="11"/>
    </row>
    <row r="42" spans="1:25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5"/>
      <c r="K42" s="70"/>
      <c r="L42" s="70"/>
      <c r="M42" s="70"/>
      <c r="X42" s="67"/>
      <c r="Y42" s="11"/>
    </row>
    <row r="43" spans="1:25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5"/>
      <c r="K43" s="70"/>
      <c r="L43" s="70"/>
      <c r="M43" s="70"/>
      <c r="X43" s="67"/>
      <c r="Y43" s="11"/>
    </row>
    <row r="44" spans="1:25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5"/>
      <c r="K44" s="70"/>
      <c r="L44" s="70"/>
      <c r="M44" s="70"/>
      <c r="X44" s="67"/>
      <c r="Y44" s="11"/>
    </row>
    <row r="45" spans="1:25" s="7" customFormat="1" x14ac:dyDescent="0.25">
      <c r="A45" s="5"/>
      <c r="B45" s="5"/>
      <c r="C45" s="5"/>
      <c r="D45" s="5"/>
      <c r="E45" s="5"/>
      <c r="F45" s="5"/>
      <c r="G45" s="5"/>
      <c r="H45" s="5"/>
      <c r="I45" s="11"/>
      <c r="J45" s="5"/>
      <c r="K45" s="70"/>
      <c r="L45" s="70"/>
      <c r="M45" s="70"/>
      <c r="X45" s="67"/>
      <c r="Y45" s="11"/>
    </row>
    <row r="46" spans="1:25" s="7" customFormat="1" x14ac:dyDescent="0.25">
      <c r="A46" s="5"/>
      <c r="B46" s="5"/>
      <c r="C46" s="5"/>
      <c r="D46" s="5"/>
      <c r="E46" s="5"/>
      <c r="F46" s="5"/>
      <c r="G46" s="5"/>
      <c r="H46" s="5"/>
      <c r="I46" s="11"/>
      <c r="J46" s="5"/>
      <c r="K46" s="70"/>
      <c r="L46" s="70"/>
      <c r="M46" s="70"/>
      <c r="X46" s="67"/>
      <c r="Y46" s="11"/>
    </row>
    <row r="47" spans="1:25" s="7" customFormat="1" x14ac:dyDescent="0.25">
      <c r="A47" s="5"/>
      <c r="B47" s="5"/>
      <c r="C47" s="5"/>
      <c r="D47" s="5"/>
      <c r="E47" s="5"/>
      <c r="F47" s="5"/>
      <c r="G47" s="5"/>
      <c r="H47" s="5"/>
      <c r="I47" s="11"/>
      <c r="J47" s="5"/>
      <c r="K47" s="70"/>
      <c r="L47" s="70"/>
      <c r="M47" s="70"/>
      <c r="X47" s="67"/>
      <c r="Y47" s="11"/>
    </row>
    <row r="48" spans="1:25" s="7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5"/>
      <c r="K48" s="70"/>
      <c r="L48" s="70"/>
      <c r="M48" s="70"/>
      <c r="X48" s="67"/>
      <c r="Y48" s="11"/>
    </row>
    <row r="49" spans="1:25" s="7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5"/>
      <c r="K49" s="70"/>
      <c r="L49" s="70"/>
      <c r="M49" s="70"/>
      <c r="X49" s="67"/>
      <c r="Y49" s="11"/>
    </row>
    <row r="50" spans="1:25" s="7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5"/>
      <c r="K50" s="70"/>
      <c r="L50" s="70"/>
      <c r="M50" s="70"/>
      <c r="X50" s="67"/>
      <c r="Y50" s="11"/>
    </row>
    <row r="51" spans="1:25" s="7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5"/>
      <c r="K51" s="70"/>
      <c r="L51" s="70"/>
      <c r="M51" s="70"/>
      <c r="X51" s="67"/>
      <c r="Y51" s="11"/>
    </row>
    <row r="52" spans="1:25" s="7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5"/>
      <c r="K52" s="70"/>
      <c r="L52" s="70"/>
      <c r="M52" s="70"/>
      <c r="X52" s="67"/>
      <c r="Y52" s="11"/>
    </row>
    <row r="53" spans="1:25" s="7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5"/>
      <c r="K53" s="70"/>
      <c r="L53" s="70"/>
      <c r="M53" s="70"/>
      <c r="X53" s="67"/>
      <c r="Y53" s="11"/>
    </row>
    <row r="54" spans="1:25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5"/>
      <c r="K54" s="70"/>
      <c r="L54" s="70"/>
      <c r="M54" s="70"/>
      <c r="X54" s="67"/>
      <c r="Y54" s="11"/>
    </row>
    <row r="55" spans="1:25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5"/>
      <c r="K55" s="70"/>
      <c r="L55" s="70"/>
      <c r="M55" s="70"/>
      <c r="X55" s="67"/>
      <c r="Y55" s="11"/>
    </row>
    <row r="56" spans="1:25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5"/>
      <c r="K56" s="70"/>
      <c r="L56" s="70"/>
      <c r="M56" s="70"/>
      <c r="X56" s="67"/>
      <c r="Y56" s="11"/>
    </row>
    <row r="57" spans="1:25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5"/>
      <c r="K57" s="70"/>
      <c r="L57" s="70"/>
      <c r="M57" s="70"/>
      <c r="X57" s="67"/>
      <c r="Y57" s="11"/>
    </row>
    <row r="58" spans="1:25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5"/>
      <c r="K58" s="70"/>
      <c r="L58" s="70"/>
      <c r="M58" s="70"/>
      <c r="X58" s="67"/>
      <c r="Y58" s="11"/>
    </row>
    <row r="59" spans="1:25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5"/>
      <c r="K59" s="70"/>
      <c r="L59" s="70"/>
      <c r="M59" s="70"/>
      <c r="X59" s="67"/>
      <c r="Y59" s="11"/>
    </row>
    <row r="60" spans="1:25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70"/>
      <c r="L60" s="70"/>
      <c r="M60" s="70"/>
      <c r="X60" s="67"/>
      <c r="Y60" s="11"/>
    </row>
    <row r="61" spans="1:25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70"/>
      <c r="L61" s="70"/>
      <c r="M61" s="70"/>
      <c r="X61" s="67"/>
      <c r="Y61" s="11"/>
    </row>
    <row r="62" spans="1:25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70"/>
      <c r="L62" s="70"/>
      <c r="M62" s="70"/>
      <c r="X62" s="67"/>
      <c r="Y62" s="11"/>
    </row>
    <row r="63" spans="1:25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70"/>
      <c r="L63" s="70"/>
      <c r="M63" s="70"/>
      <c r="X63" s="67"/>
      <c r="Y63" s="11"/>
    </row>
    <row r="64" spans="1:25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70"/>
      <c r="L64" s="70"/>
      <c r="M64" s="70"/>
      <c r="X64" s="67"/>
      <c r="Y64" s="11"/>
    </row>
    <row r="65" spans="1:25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70"/>
      <c r="L65" s="70"/>
      <c r="M65" s="70"/>
      <c r="X65" s="67"/>
      <c r="Y65" s="11"/>
    </row>
    <row r="66" spans="1:25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70"/>
      <c r="L66" s="70"/>
      <c r="M66" s="70"/>
      <c r="X66" s="67"/>
      <c r="Y66" s="11"/>
    </row>
    <row r="67" spans="1:25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70"/>
      <c r="L67" s="70"/>
      <c r="M67" s="70"/>
      <c r="X67" s="67"/>
      <c r="Y67" s="11"/>
    </row>
    <row r="68" spans="1:25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70"/>
      <c r="L68" s="70"/>
      <c r="M68" s="70"/>
      <c r="X68" s="67"/>
      <c r="Y68" s="11"/>
    </row>
    <row r="69" spans="1:25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70"/>
      <c r="L69" s="70"/>
      <c r="M69" s="70"/>
      <c r="X69" s="67"/>
      <c r="Y69" s="11"/>
    </row>
    <row r="70" spans="1:25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70"/>
      <c r="L70" s="70"/>
      <c r="M70" s="70"/>
      <c r="X70" s="67"/>
      <c r="Y70" s="11"/>
    </row>
    <row r="71" spans="1:25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70"/>
      <c r="L71" s="70"/>
      <c r="M71" s="70"/>
      <c r="X71" s="67"/>
      <c r="Y71" s="11"/>
    </row>
    <row r="72" spans="1:25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70"/>
      <c r="L72" s="70"/>
      <c r="M72" s="70"/>
      <c r="X72" s="67"/>
      <c r="Y72" s="11"/>
    </row>
    <row r="73" spans="1:25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70"/>
      <c r="L73" s="70"/>
      <c r="M73" s="70"/>
      <c r="X73" s="67"/>
      <c r="Y73" s="11"/>
    </row>
    <row r="74" spans="1:25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70"/>
      <c r="L74" s="70"/>
      <c r="M74" s="70"/>
      <c r="X74" s="67"/>
      <c r="Y74" s="11"/>
    </row>
    <row r="75" spans="1:25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70"/>
      <c r="L75" s="70"/>
      <c r="M75" s="70"/>
      <c r="X75" s="67"/>
      <c r="Y75" s="11"/>
    </row>
    <row r="76" spans="1:25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70"/>
      <c r="L76" s="70"/>
      <c r="M76" s="70"/>
      <c r="X76" s="67"/>
      <c r="Y76" s="11"/>
    </row>
    <row r="77" spans="1:25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70"/>
      <c r="L77" s="70"/>
      <c r="M77" s="70"/>
      <c r="X77" s="67"/>
      <c r="Y77" s="11"/>
    </row>
    <row r="78" spans="1:25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70"/>
      <c r="L78" s="70"/>
      <c r="M78" s="70"/>
      <c r="X78" s="67"/>
      <c r="Y78" s="11"/>
    </row>
    <row r="79" spans="1:25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70"/>
      <c r="L79" s="70"/>
      <c r="M79" s="70"/>
      <c r="X79" s="67"/>
      <c r="Y79" s="11"/>
    </row>
    <row r="80" spans="1:25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70"/>
      <c r="L80" s="70"/>
      <c r="M80" s="70"/>
      <c r="X80" s="67"/>
      <c r="Y80" s="11"/>
    </row>
    <row r="81" spans="1:25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70"/>
      <c r="L81" s="70"/>
      <c r="M81" s="70"/>
      <c r="X81" s="67"/>
      <c r="Y81" s="11"/>
    </row>
    <row r="82" spans="1:25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70"/>
      <c r="L82" s="70"/>
      <c r="M82" s="70"/>
      <c r="X82" s="67"/>
      <c r="Y82" s="11"/>
    </row>
    <row r="83" spans="1:25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70"/>
      <c r="L83" s="70"/>
      <c r="M83" s="70"/>
      <c r="X83" s="67"/>
      <c r="Y83" s="11"/>
    </row>
    <row r="84" spans="1:25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70"/>
      <c r="L84" s="70"/>
      <c r="M84" s="70"/>
      <c r="X84" s="67"/>
      <c r="Y84" s="11"/>
    </row>
    <row r="85" spans="1:25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70"/>
      <c r="L85" s="70"/>
      <c r="M85" s="70"/>
      <c r="X85" s="67"/>
      <c r="Y85" s="11"/>
    </row>
    <row r="86" spans="1:25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70"/>
      <c r="L86" s="70"/>
      <c r="M86" s="70"/>
      <c r="X86" s="67"/>
      <c r="Y86" s="11"/>
    </row>
    <row r="87" spans="1:25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70"/>
      <c r="L87" s="70"/>
      <c r="M87" s="70"/>
      <c r="X87" s="67"/>
      <c r="Y87" s="11"/>
    </row>
    <row r="88" spans="1:25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70"/>
      <c r="L88" s="70"/>
      <c r="M88" s="70"/>
      <c r="X88" s="67"/>
      <c r="Y88" s="11"/>
    </row>
    <row r="89" spans="1:25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70"/>
      <c r="L89" s="70"/>
      <c r="M89" s="70"/>
      <c r="X89" s="67"/>
      <c r="Y89" s="11"/>
    </row>
    <row r="90" spans="1:25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70"/>
      <c r="L90" s="70"/>
      <c r="M90" s="70"/>
      <c r="X90" s="67"/>
      <c r="Y90" s="11"/>
    </row>
    <row r="91" spans="1:25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70"/>
      <c r="L91" s="70"/>
      <c r="M91" s="70"/>
      <c r="X91" s="67"/>
      <c r="Y91" s="11"/>
    </row>
    <row r="92" spans="1:25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70"/>
      <c r="L92" s="70"/>
      <c r="M92" s="70"/>
      <c r="X92" s="67"/>
      <c r="Y92" s="11"/>
    </row>
    <row r="93" spans="1:25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70"/>
      <c r="L93" s="70"/>
      <c r="M93" s="70"/>
      <c r="X93" s="67"/>
      <c r="Y93" s="11"/>
    </row>
    <row r="94" spans="1:25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70"/>
      <c r="L94" s="70"/>
      <c r="M94" s="70"/>
      <c r="X94" s="67"/>
      <c r="Y94" s="11"/>
    </row>
    <row r="95" spans="1:25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70"/>
      <c r="L95" s="70"/>
      <c r="M95" s="70"/>
      <c r="X95" s="67"/>
      <c r="Y95" s="11"/>
    </row>
    <row r="96" spans="1:25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70"/>
      <c r="L96" s="70"/>
      <c r="M96" s="70"/>
      <c r="X96" s="67"/>
      <c r="Y96" s="11"/>
    </row>
    <row r="97" spans="1:25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5"/>
      <c r="K97" s="70"/>
      <c r="L97" s="70"/>
      <c r="M97" s="70"/>
      <c r="X97" s="67"/>
      <c r="Y97" s="11"/>
    </row>
    <row r="98" spans="1:25" s="7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5"/>
      <c r="K98" s="70"/>
      <c r="L98" s="70"/>
      <c r="M98" s="70"/>
      <c r="X98" s="67"/>
      <c r="Y98" s="11"/>
    </row>
    <row r="99" spans="1:25" s="7" customForma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5"/>
      <c r="K99" s="70"/>
      <c r="L99" s="70"/>
      <c r="M99" s="70"/>
      <c r="X99" s="67"/>
      <c r="Y99" s="11"/>
    </row>
  </sheetData>
  <mergeCells count="23">
    <mergeCell ref="X6:X7"/>
    <mergeCell ref="P6:P7"/>
    <mergeCell ref="Q6:Q7"/>
    <mergeCell ref="R6:S6"/>
    <mergeCell ref="T6:T7"/>
    <mergeCell ref="U6:V6"/>
    <mergeCell ref="W6:W7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ageMargins left="0.70866141732283472" right="0.70866141732283472" top="0.78740157480314965" bottom="0.78740157480314965" header="0.31496062992125984" footer="0.31496062992125984"/>
  <pageSetup paperSize="9" scale="37" firstPageNumber="163" orientation="landscape" useFirstPageNumber="1" r:id="rId1"/>
  <headerFooter>
    <oddFooter xml:space="preserve">&amp;LZastupitelstvo  Olomouckého kraje 13-12-2021
13. - Rozpočet Olomouckého kraje na rok 2022 - návrh rozpočtu
Příloha č. 5g) Projekty - investiční&amp;RStrana &amp;P (Celkem 176)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99"/>
  <sheetViews>
    <sheetView showGridLines="0" view="pageBreakPreview" zoomScale="70" zoomScaleNormal="70" zoomScaleSheetLayoutView="70" workbookViewId="0">
      <selection activeCell="AB9" sqref="AB9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6.28515625" style="11" customWidth="1" collapsed="1"/>
    <col min="6" max="6" width="17.42578125" style="11" hidden="1" customWidth="1" outlineLevel="1"/>
    <col min="7" max="7" width="8.42578125" style="11" hidden="1" customWidth="1" outlineLevel="1"/>
    <col min="8" max="8" width="37.85546875" style="11" customWidth="1" collapsed="1"/>
    <col min="9" max="9" width="38.85546875" style="11" customWidth="1"/>
    <col min="10" max="10" width="7.140625" style="11" customWidth="1"/>
    <col min="11" max="11" width="14.7109375" style="5" customWidth="1"/>
    <col min="12" max="13" width="14.85546875" style="7" customWidth="1"/>
    <col min="14" max="14" width="13.5703125" style="7" customWidth="1"/>
    <col min="15" max="15" width="16" style="7" customWidth="1"/>
    <col min="16" max="16" width="14.7109375" style="7" customWidth="1"/>
    <col min="17" max="17" width="14.85546875" style="7" customWidth="1"/>
    <col min="18" max="20" width="16.7109375" style="7" customWidth="1"/>
    <col min="21" max="23" width="14.85546875" style="7" customWidth="1"/>
    <col min="24" max="24" width="14.42578125" style="7" customWidth="1"/>
    <col min="25" max="25" width="17.7109375" style="67" customWidth="1"/>
    <col min="26" max="16384" width="9.140625" style="11"/>
  </cols>
  <sheetData>
    <row r="1" spans="1:26" ht="18" x14ac:dyDescent="0.25">
      <c r="A1" s="132" t="s">
        <v>148</v>
      </c>
      <c r="B1" s="1"/>
      <c r="C1" s="1"/>
      <c r="D1" s="1"/>
      <c r="E1" s="1"/>
      <c r="F1" s="1"/>
      <c r="G1" s="2"/>
      <c r="H1" s="3"/>
      <c r="I1" s="4"/>
      <c r="J1" s="1"/>
      <c r="L1" s="6"/>
      <c r="O1" s="8"/>
      <c r="P1" s="8"/>
      <c r="R1" s="8"/>
      <c r="S1" s="8"/>
      <c r="T1" s="8"/>
      <c r="U1" s="9"/>
      <c r="V1" s="10"/>
      <c r="W1" s="11"/>
      <c r="X1" s="11"/>
      <c r="Y1" s="11"/>
    </row>
    <row r="2" spans="1:26" ht="15.75" x14ac:dyDescent="0.25">
      <c r="A2" s="12" t="s">
        <v>0</v>
      </c>
      <c r="B2" s="133"/>
      <c r="C2" s="133"/>
      <c r="G2" s="134"/>
      <c r="H2" s="137" t="s">
        <v>232</v>
      </c>
      <c r="I2" s="135" t="s">
        <v>149</v>
      </c>
      <c r="J2" s="13"/>
      <c r="L2" s="6"/>
      <c r="O2" s="14"/>
      <c r="P2" s="14"/>
      <c r="R2" s="14"/>
      <c r="S2" s="14"/>
      <c r="T2" s="14"/>
      <c r="U2" s="15"/>
      <c r="V2" s="10"/>
      <c r="W2" s="11"/>
      <c r="X2" s="11"/>
      <c r="Y2" s="11"/>
    </row>
    <row r="3" spans="1:26" ht="15.75" x14ac:dyDescent="0.25">
      <c r="A3" s="16"/>
      <c r="B3" s="133"/>
      <c r="C3" s="133"/>
      <c r="G3" s="134"/>
      <c r="H3" s="138" t="s">
        <v>155</v>
      </c>
      <c r="I3" s="136"/>
      <c r="J3" s="13"/>
      <c r="L3" s="6"/>
      <c r="O3" s="14"/>
      <c r="P3" s="14"/>
      <c r="R3" s="14"/>
      <c r="S3" s="14"/>
      <c r="T3" s="14"/>
      <c r="U3" s="15"/>
      <c r="V3" s="10"/>
      <c r="W3" s="11"/>
      <c r="X3" s="11"/>
      <c r="Y3" s="11"/>
    </row>
    <row r="4" spans="1:26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  <c r="N4" s="17"/>
      <c r="O4" s="18"/>
      <c r="P4" s="17"/>
      <c r="Q4" s="17"/>
      <c r="R4" s="17"/>
      <c r="S4" s="17"/>
      <c r="T4" s="17"/>
      <c r="U4" s="17"/>
      <c r="V4" s="17"/>
      <c r="W4" s="17"/>
      <c r="X4" s="19" t="s">
        <v>2</v>
      </c>
      <c r="Y4" s="19" t="s">
        <v>2</v>
      </c>
      <c r="Z4" s="10"/>
    </row>
    <row r="5" spans="1:26" ht="25.5" customHeight="1" x14ac:dyDescent="0.25">
      <c r="A5" s="275" t="s">
        <v>150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7"/>
      <c r="Y5" s="20"/>
    </row>
    <row r="6" spans="1:26" ht="25.5" customHeight="1" x14ac:dyDescent="0.25">
      <c r="A6" s="278" t="s">
        <v>3</v>
      </c>
      <c r="B6" s="278" t="s">
        <v>4</v>
      </c>
      <c r="C6" s="279" t="s">
        <v>5</v>
      </c>
      <c r="D6" s="279" t="s">
        <v>6</v>
      </c>
      <c r="E6" s="280" t="s">
        <v>7</v>
      </c>
      <c r="F6" s="279" t="s">
        <v>8</v>
      </c>
      <c r="G6" s="279" t="s">
        <v>176</v>
      </c>
      <c r="H6" s="279" t="s">
        <v>9</v>
      </c>
      <c r="I6" s="282" t="s">
        <v>10</v>
      </c>
      <c r="J6" s="283" t="s">
        <v>11</v>
      </c>
      <c r="K6" s="282" t="s">
        <v>12</v>
      </c>
      <c r="L6" s="282" t="s">
        <v>13</v>
      </c>
      <c r="M6" s="284" t="s">
        <v>14</v>
      </c>
      <c r="N6" s="284" t="s">
        <v>15</v>
      </c>
      <c r="O6" s="282" t="s">
        <v>22</v>
      </c>
      <c r="P6" s="291" t="s">
        <v>151</v>
      </c>
      <c r="Q6" s="287" t="s">
        <v>92</v>
      </c>
      <c r="R6" s="287" t="s">
        <v>93</v>
      </c>
      <c r="S6" s="289" t="s">
        <v>21</v>
      </c>
      <c r="T6" s="290"/>
      <c r="U6" s="287" t="s">
        <v>25</v>
      </c>
      <c r="V6" s="289" t="s">
        <v>21</v>
      </c>
      <c r="W6" s="290"/>
      <c r="X6" s="291" t="s">
        <v>26</v>
      </c>
      <c r="Y6" s="286" t="s">
        <v>16</v>
      </c>
    </row>
    <row r="7" spans="1:26" ht="81" customHeight="1" x14ac:dyDescent="0.25">
      <c r="A7" s="278"/>
      <c r="B7" s="278"/>
      <c r="C7" s="279"/>
      <c r="D7" s="279"/>
      <c r="E7" s="281"/>
      <c r="F7" s="279"/>
      <c r="G7" s="279"/>
      <c r="H7" s="279"/>
      <c r="I7" s="282"/>
      <c r="J7" s="283"/>
      <c r="K7" s="282"/>
      <c r="L7" s="282"/>
      <c r="M7" s="285"/>
      <c r="N7" s="285"/>
      <c r="O7" s="282"/>
      <c r="P7" s="291"/>
      <c r="Q7" s="288"/>
      <c r="R7" s="288"/>
      <c r="S7" s="21" t="s">
        <v>141</v>
      </c>
      <c r="T7" s="21" t="s">
        <v>142</v>
      </c>
      <c r="U7" s="288"/>
      <c r="V7" s="80" t="s">
        <v>19</v>
      </c>
      <c r="W7" s="21" t="s">
        <v>20</v>
      </c>
      <c r="X7" s="291"/>
      <c r="Y7" s="286"/>
    </row>
    <row r="8" spans="1:26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4">
        <f>SUM(L9:L12)</f>
        <v>28435</v>
      </c>
      <c r="M8" s="24">
        <f>SUM(M9:M12)</f>
        <v>25591</v>
      </c>
      <c r="N8" s="24">
        <f>SUM(N9:N12)</f>
        <v>2844</v>
      </c>
      <c r="O8" s="24"/>
      <c r="P8" s="24">
        <f t="shared" ref="P8:X8" si="0">SUM(P9:P12)</f>
        <v>28265</v>
      </c>
      <c r="Q8" s="25">
        <f t="shared" si="0"/>
        <v>170</v>
      </c>
      <c r="R8" s="25">
        <f t="shared" si="0"/>
        <v>0</v>
      </c>
      <c r="S8" s="25">
        <f t="shared" si="0"/>
        <v>0</v>
      </c>
      <c r="T8" s="25">
        <f t="shared" si="0"/>
        <v>0</v>
      </c>
      <c r="U8" s="25">
        <f t="shared" si="0"/>
        <v>170</v>
      </c>
      <c r="V8" s="25">
        <f t="shared" si="0"/>
        <v>170</v>
      </c>
      <c r="W8" s="25">
        <f t="shared" si="0"/>
        <v>0</v>
      </c>
      <c r="X8" s="24">
        <f t="shared" si="0"/>
        <v>0</v>
      </c>
      <c r="Y8" s="26"/>
    </row>
    <row r="9" spans="1:26" s="41" customFormat="1" ht="102" x14ac:dyDescent="0.25">
      <c r="A9" s="28">
        <v>1</v>
      </c>
      <c r="B9" s="29" t="s">
        <v>53</v>
      </c>
      <c r="C9" s="30">
        <v>3315</v>
      </c>
      <c r="D9" s="30">
        <v>6351</v>
      </c>
      <c r="E9" s="30">
        <v>63</v>
      </c>
      <c r="F9" s="30">
        <v>66013001602</v>
      </c>
      <c r="G9" s="31">
        <v>1602</v>
      </c>
      <c r="H9" s="32" t="s">
        <v>152</v>
      </c>
      <c r="I9" s="199" t="s">
        <v>153</v>
      </c>
      <c r="J9" s="34"/>
      <c r="K9" s="34"/>
      <c r="L9" s="35">
        <f>SUM(M9:N9)</f>
        <v>28435</v>
      </c>
      <c r="M9" s="35">
        <v>25591</v>
      </c>
      <c r="N9" s="35">
        <v>2844</v>
      </c>
      <c r="O9" s="139" t="s">
        <v>154</v>
      </c>
      <c r="P9" s="37">
        <v>28265</v>
      </c>
      <c r="Q9" s="38">
        <v>170</v>
      </c>
      <c r="R9" s="37">
        <f>SUM(S9:T9)</f>
        <v>0</v>
      </c>
      <c r="S9" s="37">
        <v>0</v>
      </c>
      <c r="T9" s="37">
        <v>0</v>
      </c>
      <c r="U9" s="39">
        <f>SUM(V9:W9)</f>
        <v>170</v>
      </c>
      <c r="V9" s="39">
        <v>170</v>
      </c>
      <c r="W9" s="39"/>
      <c r="X9" s="39">
        <f>L9-P9-Q9</f>
        <v>0</v>
      </c>
      <c r="Y9" s="40" t="s">
        <v>160</v>
      </c>
    </row>
    <row r="10" spans="1:26" s="41" customFormat="1" ht="15.75" hidden="1" x14ac:dyDescent="0.25">
      <c r="A10" s="28"/>
      <c r="B10" s="28"/>
      <c r="C10" s="42"/>
      <c r="D10" s="42"/>
      <c r="E10" s="42"/>
      <c r="F10" s="42"/>
      <c r="G10" s="43"/>
      <c r="H10" s="44"/>
      <c r="I10" s="45"/>
      <c r="J10" s="46"/>
      <c r="K10" s="46"/>
      <c r="L10" s="35">
        <f>SUM(M10:N10)</f>
        <v>0</v>
      </c>
      <c r="M10" s="35"/>
      <c r="N10" s="35"/>
      <c r="O10" s="36"/>
      <c r="P10" s="37"/>
      <c r="Q10" s="38">
        <f t="shared" ref="Q10:Q14" si="1">R10+U10</f>
        <v>0</v>
      </c>
      <c r="R10" s="37">
        <f t="shared" ref="R10:R12" si="2">SUM(S10:T10)</f>
        <v>0</v>
      </c>
      <c r="S10" s="37"/>
      <c r="T10" s="37"/>
      <c r="U10" s="39">
        <f t="shared" ref="U10:U12" si="3">SUM(V10:W10)</f>
        <v>0</v>
      </c>
      <c r="V10" s="39"/>
      <c r="W10" s="39"/>
      <c r="X10" s="39">
        <f>L10-P10-Q10</f>
        <v>0</v>
      </c>
      <c r="Y10" s="40"/>
    </row>
    <row r="11" spans="1:26" s="41" customFormat="1" ht="15.75" hidden="1" x14ac:dyDescent="0.25">
      <c r="A11" s="28"/>
      <c r="B11" s="30"/>
      <c r="C11" s="30"/>
      <c r="D11" s="30"/>
      <c r="E11" s="30"/>
      <c r="F11" s="30"/>
      <c r="G11" s="47"/>
      <c r="H11" s="44"/>
      <c r="I11" s="33"/>
      <c r="J11" s="34"/>
      <c r="K11" s="34"/>
      <c r="L11" s="35">
        <f t="shared" ref="L11:L12" si="4">SUM(M11:N11)</f>
        <v>0</v>
      </c>
      <c r="M11" s="35"/>
      <c r="N11" s="35"/>
      <c r="O11" s="36"/>
      <c r="P11" s="37"/>
      <c r="Q11" s="38">
        <f t="shared" si="1"/>
        <v>0</v>
      </c>
      <c r="R11" s="37">
        <f t="shared" si="2"/>
        <v>0</v>
      </c>
      <c r="S11" s="37"/>
      <c r="T11" s="37"/>
      <c r="U11" s="39">
        <f t="shared" si="3"/>
        <v>0</v>
      </c>
      <c r="V11" s="39"/>
      <c r="W11" s="39"/>
      <c r="X11" s="39">
        <f t="shared" ref="X11:X14" si="5">L11-P11-Q11</f>
        <v>0</v>
      </c>
      <c r="Y11" s="40"/>
    </row>
    <row r="12" spans="1:26" s="41" customFormat="1" ht="15.75" hidden="1" x14ac:dyDescent="0.25">
      <c r="A12" s="28"/>
      <c r="B12" s="30"/>
      <c r="C12" s="29"/>
      <c r="D12" s="29"/>
      <c r="E12" s="29"/>
      <c r="F12" s="29"/>
      <c r="G12" s="48"/>
      <c r="H12" s="44"/>
      <c r="I12" s="33"/>
      <c r="J12" s="49"/>
      <c r="K12" s="34"/>
      <c r="L12" s="35">
        <f t="shared" si="4"/>
        <v>0</v>
      </c>
      <c r="M12" s="35"/>
      <c r="N12" s="35"/>
      <c r="O12" s="36"/>
      <c r="P12" s="37"/>
      <c r="Q12" s="38">
        <f t="shared" si="1"/>
        <v>0</v>
      </c>
      <c r="R12" s="37">
        <f t="shared" si="2"/>
        <v>0</v>
      </c>
      <c r="S12" s="37"/>
      <c r="T12" s="37"/>
      <c r="U12" s="39">
        <f t="shared" si="3"/>
        <v>0</v>
      </c>
      <c r="V12" s="39"/>
      <c r="W12" s="39"/>
      <c r="X12" s="39">
        <f t="shared" si="5"/>
        <v>0</v>
      </c>
      <c r="Y12" s="40"/>
    </row>
    <row r="13" spans="1:26" s="27" customFormat="1" ht="25.5" hidden="1" customHeight="1" x14ac:dyDescent="0.3">
      <c r="A13" s="50" t="s">
        <v>18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2">
        <f>SUM(L14)</f>
        <v>0</v>
      </c>
      <c r="M13" s="52">
        <f>SUM(M14)</f>
        <v>0</v>
      </c>
      <c r="N13" s="52">
        <f>SUM(N14)</f>
        <v>0</v>
      </c>
      <c r="O13" s="53"/>
      <c r="P13" s="52">
        <f>SUM(P14)</f>
        <v>0</v>
      </c>
      <c r="Q13" s="54">
        <f>SUM(Q14)</f>
        <v>0</v>
      </c>
      <c r="R13" s="54">
        <f>SUM(R14)</f>
        <v>0</v>
      </c>
      <c r="S13" s="54">
        <f t="shared" ref="S13:W13" si="6">SUM(S14)</f>
        <v>0</v>
      </c>
      <c r="T13" s="54">
        <f t="shared" si="6"/>
        <v>0</v>
      </c>
      <c r="U13" s="54">
        <f>SUM(U14)</f>
        <v>0</v>
      </c>
      <c r="V13" s="54">
        <f t="shared" si="6"/>
        <v>0</v>
      </c>
      <c r="W13" s="54">
        <f t="shared" si="6"/>
        <v>0</v>
      </c>
      <c r="X13" s="55">
        <f>SUM(X14)</f>
        <v>0</v>
      </c>
      <c r="Y13" s="56"/>
    </row>
    <row r="14" spans="1:26" s="41" customFormat="1" ht="15.75" hidden="1" x14ac:dyDescent="0.25">
      <c r="A14" s="28"/>
      <c r="B14" s="30"/>
      <c r="C14" s="29"/>
      <c r="D14" s="29"/>
      <c r="E14" s="29"/>
      <c r="F14" s="29"/>
      <c r="G14" s="48"/>
      <c r="H14" s="44"/>
      <c r="I14" s="33"/>
      <c r="J14" s="49"/>
      <c r="K14" s="34"/>
      <c r="L14" s="35"/>
      <c r="M14" s="35"/>
      <c r="N14" s="35"/>
      <c r="O14" s="36"/>
      <c r="P14" s="37">
        <v>0</v>
      </c>
      <c r="Q14" s="38">
        <f t="shared" si="1"/>
        <v>0</v>
      </c>
      <c r="R14" s="37">
        <f t="shared" ref="R14" si="7">SUM(S14:T14)</f>
        <v>0</v>
      </c>
      <c r="S14" s="37"/>
      <c r="T14" s="37"/>
      <c r="U14" s="39">
        <f t="shared" ref="U14" si="8">SUM(V14:W14)</f>
        <v>0</v>
      </c>
      <c r="V14" s="39"/>
      <c r="W14" s="39"/>
      <c r="X14" s="39">
        <f t="shared" si="5"/>
        <v>0</v>
      </c>
      <c r="Y14" s="40"/>
    </row>
    <row r="15" spans="1:26" ht="35.25" customHeight="1" x14ac:dyDescent="0.25">
      <c r="A15" s="57" t="s">
        <v>161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9">
        <f>L8+L13</f>
        <v>28435</v>
      </c>
      <c r="M15" s="59">
        <f>M8+M13</f>
        <v>25591</v>
      </c>
      <c r="N15" s="59">
        <f>N8+N13</f>
        <v>2844</v>
      </c>
      <c r="O15" s="59"/>
      <c r="P15" s="59">
        <f t="shared" ref="P15:X15" si="9">P8+P13</f>
        <v>28265</v>
      </c>
      <c r="Q15" s="59">
        <f t="shared" si="9"/>
        <v>170</v>
      </c>
      <c r="R15" s="59">
        <f t="shared" si="9"/>
        <v>0</v>
      </c>
      <c r="S15" s="59">
        <f t="shared" si="9"/>
        <v>0</v>
      </c>
      <c r="T15" s="59">
        <f t="shared" si="9"/>
        <v>0</v>
      </c>
      <c r="U15" s="59">
        <f t="shared" si="9"/>
        <v>170</v>
      </c>
      <c r="V15" s="59">
        <f t="shared" si="9"/>
        <v>170</v>
      </c>
      <c r="W15" s="59">
        <f t="shared" si="9"/>
        <v>0</v>
      </c>
      <c r="X15" s="60">
        <f t="shared" si="9"/>
        <v>0</v>
      </c>
      <c r="Y15" s="61"/>
    </row>
    <row r="16" spans="1:26" s="7" customFormat="1" x14ac:dyDescent="0.25">
      <c r="A16" s="5"/>
      <c r="B16" s="5"/>
      <c r="C16" s="5"/>
      <c r="D16" s="5"/>
      <c r="E16" s="5"/>
      <c r="F16" s="5"/>
      <c r="G16" s="5"/>
      <c r="H16" s="62"/>
      <c r="I16" s="5"/>
      <c r="J16" s="63"/>
      <c r="K16" s="64"/>
      <c r="L16" s="65"/>
      <c r="M16" s="65"/>
      <c r="N16" s="65"/>
      <c r="O16" s="66"/>
      <c r="P16" s="66"/>
      <c r="Y16" s="67"/>
      <c r="Z16" s="11"/>
    </row>
    <row r="17" spans="1:26" s="7" customFormat="1" x14ac:dyDescent="0.25">
      <c r="A17" s="5"/>
      <c r="B17" s="5"/>
      <c r="C17" s="5"/>
      <c r="D17" s="5"/>
      <c r="E17" s="5"/>
      <c r="F17" s="5"/>
      <c r="G17" s="5"/>
      <c r="H17" s="5"/>
      <c r="I17" s="5"/>
      <c r="J17" s="68"/>
      <c r="K17" s="69"/>
      <c r="L17" s="70"/>
      <c r="M17" s="70"/>
      <c r="N17" s="70"/>
      <c r="Y17" s="67"/>
      <c r="Z17" s="11"/>
    </row>
    <row r="18" spans="1:26" s="7" customFormat="1" ht="18" x14ac:dyDescent="0.25">
      <c r="A18" s="71"/>
      <c r="B18" s="71"/>
      <c r="C18" s="71"/>
      <c r="D18" s="71"/>
      <c r="E18" s="71"/>
      <c r="F18" s="71"/>
      <c r="G18" s="71"/>
      <c r="H18" s="140"/>
      <c r="I18" s="71"/>
      <c r="J18" s="71"/>
      <c r="K18" s="71"/>
      <c r="L18" s="71"/>
      <c r="M18" s="71"/>
      <c r="N18" s="71"/>
      <c r="O18" s="71"/>
      <c r="P18" s="71"/>
      <c r="Q18" s="71"/>
      <c r="Y18" s="67"/>
      <c r="Z18" s="11"/>
    </row>
    <row r="19" spans="1:26" s="77" customFormat="1" x14ac:dyDescent="0.2">
      <c r="A19" s="72"/>
      <c r="B19" s="73"/>
      <c r="C19" s="72"/>
      <c r="D19" s="73"/>
      <c r="E19" s="73"/>
      <c r="F19" s="73"/>
      <c r="G19" s="73"/>
      <c r="H19" s="73"/>
      <c r="I19" s="73"/>
      <c r="J19" s="74"/>
      <c r="K19" s="75"/>
      <c r="L19" s="76"/>
      <c r="M19" s="76"/>
      <c r="N19" s="76"/>
      <c r="Y19" s="78"/>
      <c r="Z19" s="79"/>
    </row>
    <row r="20" spans="1:26" s="7" customFormat="1" x14ac:dyDescent="0.25">
      <c r="A20" s="5"/>
      <c r="B20" s="5"/>
      <c r="C20" s="5"/>
      <c r="D20" s="5"/>
      <c r="E20" s="5"/>
      <c r="F20" s="5"/>
      <c r="G20" s="5"/>
      <c r="H20" s="5"/>
      <c r="I20" s="5"/>
      <c r="J20" s="11"/>
      <c r="K20" s="69"/>
      <c r="L20" s="70"/>
      <c r="M20" s="70"/>
      <c r="N20" s="70"/>
      <c r="Y20" s="67"/>
      <c r="Z20" s="11"/>
    </row>
    <row r="21" spans="1:26" s="7" customFormat="1" x14ac:dyDescent="0.25">
      <c r="A21" s="5"/>
      <c r="B21" s="5"/>
      <c r="C21" s="5"/>
      <c r="D21" s="5"/>
      <c r="E21" s="5"/>
      <c r="F21" s="5"/>
      <c r="G21" s="5"/>
      <c r="H21" s="5"/>
      <c r="I21" s="5"/>
      <c r="J21" s="11"/>
      <c r="K21" s="69"/>
      <c r="L21" s="70"/>
      <c r="M21" s="70"/>
      <c r="N21" s="70"/>
      <c r="Y21" s="67"/>
      <c r="Z21" s="11"/>
    </row>
    <row r="22" spans="1:26" s="7" customFormat="1" x14ac:dyDescent="0.25">
      <c r="A22" s="5"/>
      <c r="B22" s="5"/>
      <c r="C22" s="5"/>
      <c r="D22" s="5"/>
      <c r="E22" s="5"/>
      <c r="F22" s="5"/>
      <c r="G22" s="5"/>
      <c r="H22" s="5"/>
      <c r="I22" s="5"/>
      <c r="J22" s="11"/>
      <c r="K22" s="69"/>
      <c r="L22" s="70"/>
      <c r="M22" s="70"/>
      <c r="N22" s="70"/>
      <c r="Y22" s="67"/>
      <c r="Z22" s="11"/>
    </row>
    <row r="23" spans="1:26" s="7" customFormat="1" x14ac:dyDescent="0.25">
      <c r="A23" s="5"/>
      <c r="B23" s="5"/>
      <c r="C23" s="5"/>
      <c r="D23" s="5"/>
      <c r="E23" s="5"/>
      <c r="F23" s="5"/>
      <c r="G23" s="5"/>
      <c r="H23" s="5"/>
      <c r="I23" s="5"/>
      <c r="J23" s="11"/>
      <c r="K23" s="69"/>
      <c r="L23" s="70"/>
      <c r="M23" s="70"/>
      <c r="N23" s="70"/>
      <c r="Y23" s="67"/>
      <c r="Z23" s="11"/>
    </row>
    <row r="24" spans="1:26" s="7" customFormat="1" x14ac:dyDescent="0.25">
      <c r="A24" s="5"/>
      <c r="B24" s="5"/>
      <c r="C24" s="5"/>
      <c r="D24" s="5"/>
      <c r="E24" s="5"/>
      <c r="F24" s="5"/>
      <c r="G24" s="5"/>
      <c r="H24" s="5"/>
      <c r="I24" s="5"/>
      <c r="J24" s="11"/>
      <c r="K24" s="69"/>
      <c r="L24" s="70"/>
      <c r="M24" s="70"/>
      <c r="N24" s="70"/>
      <c r="Y24" s="67"/>
      <c r="Z24" s="11"/>
    </row>
    <row r="25" spans="1:26" s="7" customFormat="1" x14ac:dyDescent="0.25">
      <c r="A25" s="5"/>
      <c r="B25" s="5"/>
      <c r="C25" s="5"/>
      <c r="D25" s="5"/>
      <c r="E25" s="5"/>
      <c r="F25" s="5"/>
      <c r="G25" s="5"/>
      <c r="H25" s="5"/>
      <c r="I25" s="5"/>
      <c r="J25" s="11"/>
      <c r="K25" s="69"/>
      <c r="L25" s="70"/>
      <c r="M25" s="70"/>
      <c r="N25" s="70"/>
      <c r="Y25" s="67"/>
      <c r="Z25" s="11"/>
    </row>
    <row r="26" spans="1:26" s="7" customFormat="1" x14ac:dyDescent="0.25">
      <c r="A26" s="5"/>
      <c r="B26" s="5"/>
      <c r="C26" s="5"/>
      <c r="D26" s="5"/>
      <c r="E26" s="5"/>
      <c r="F26" s="5"/>
      <c r="G26" s="5"/>
      <c r="H26" s="5"/>
      <c r="I26" s="5"/>
      <c r="J26" s="11"/>
      <c r="K26" s="69"/>
      <c r="L26" s="70"/>
      <c r="M26" s="70"/>
      <c r="N26" s="70"/>
      <c r="Y26" s="67"/>
      <c r="Z26" s="11"/>
    </row>
    <row r="27" spans="1:26" s="7" customFormat="1" x14ac:dyDescent="0.25">
      <c r="A27" s="5"/>
      <c r="B27" s="5"/>
      <c r="C27" s="5"/>
      <c r="D27" s="5"/>
      <c r="E27" s="5"/>
      <c r="F27" s="5"/>
      <c r="G27" s="5"/>
      <c r="H27" s="5"/>
      <c r="I27" s="5"/>
      <c r="J27" s="11"/>
      <c r="K27" s="69"/>
      <c r="L27" s="70"/>
      <c r="M27" s="70"/>
      <c r="N27" s="70"/>
      <c r="Y27" s="67"/>
      <c r="Z27" s="11"/>
    </row>
    <row r="28" spans="1:26" s="7" customFormat="1" x14ac:dyDescent="0.25">
      <c r="A28" s="5"/>
      <c r="B28" s="5"/>
      <c r="C28" s="5"/>
      <c r="D28" s="5"/>
      <c r="E28" s="5"/>
      <c r="F28" s="5"/>
      <c r="G28" s="5"/>
      <c r="H28" s="5"/>
      <c r="I28" s="5"/>
      <c r="J28" s="11"/>
      <c r="K28" s="69"/>
      <c r="L28" s="70"/>
      <c r="M28" s="70"/>
      <c r="N28" s="70"/>
      <c r="Y28" s="67"/>
      <c r="Z28" s="11"/>
    </row>
    <row r="29" spans="1:26" s="7" customFormat="1" x14ac:dyDescent="0.25">
      <c r="A29" s="5"/>
      <c r="B29" s="5"/>
      <c r="C29" s="5"/>
      <c r="D29" s="5"/>
      <c r="E29" s="5"/>
      <c r="F29" s="5"/>
      <c r="G29" s="5"/>
      <c r="H29" s="5"/>
      <c r="I29" s="5"/>
      <c r="J29" s="11"/>
      <c r="K29" s="69"/>
      <c r="L29" s="70"/>
      <c r="M29" s="70"/>
      <c r="N29" s="70"/>
      <c r="Y29" s="67"/>
      <c r="Z29" s="11"/>
    </row>
    <row r="30" spans="1:26" s="7" customFormat="1" x14ac:dyDescent="0.25">
      <c r="A30" s="5"/>
      <c r="B30" s="5"/>
      <c r="C30" s="5"/>
      <c r="D30" s="5"/>
      <c r="E30" s="5"/>
      <c r="F30" s="5"/>
      <c r="G30" s="5"/>
      <c r="H30" s="5"/>
      <c r="I30" s="5"/>
      <c r="J30" s="11"/>
      <c r="K30" s="69"/>
      <c r="L30" s="70"/>
      <c r="M30" s="70"/>
      <c r="N30" s="70"/>
      <c r="Y30" s="67"/>
      <c r="Z30" s="11"/>
    </row>
    <row r="31" spans="1:26" s="7" customFormat="1" x14ac:dyDescent="0.25">
      <c r="A31" s="5"/>
      <c r="B31" s="5"/>
      <c r="C31" s="5"/>
      <c r="D31" s="5"/>
      <c r="E31" s="5"/>
      <c r="F31" s="5"/>
      <c r="G31" s="5"/>
      <c r="H31" s="5"/>
      <c r="I31" s="5"/>
      <c r="J31" s="11"/>
      <c r="K31" s="69"/>
      <c r="L31" s="70"/>
      <c r="M31" s="70"/>
      <c r="N31" s="70"/>
      <c r="Y31" s="67"/>
      <c r="Z31" s="11"/>
    </row>
    <row r="32" spans="1:26" s="7" customFormat="1" x14ac:dyDescent="0.25">
      <c r="A32" s="5"/>
      <c r="B32" s="5"/>
      <c r="C32" s="5"/>
      <c r="D32" s="5"/>
      <c r="E32" s="5"/>
      <c r="F32" s="5"/>
      <c r="G32" s="5"/>
      <c r="H32" s="5"/>
      <c r="I32" s="5"/>
      <c r="J32" s="11"/>
      <c r="K32" s="69"/>
      <c r="L32" s="70"/>
      <c r="M32" s="70"/>
      <c r="N32" s="70"/>
      <c r="Y32" s="67"/>
      <c r="Z32" s="11"/>
    </row>
    <row r="33" spans="1:26" s="7" customFormat="1" x14ac:dyDescent="0.25">
      <c r="A33" s="5"/>
      <c r="B33" s="5"/>
      <c r="C33" s="5"/>
      <c r="D33" s="5"/>
      <c r="E33" s="5"/>
      <c r="F33" s="5"/>
      <c r="G33" s="5"/>
      <c r="H33" s="5"/>
      <c r="I33" s="5"/>
      <c r="J33" s="11"/>
      <c r="K33" s="69"/>
      <c r="L33" s="70"/>
      <c r="M33" s="70"/>
      <c r="N33" s="70"/>
      <c r="Y33" s="67"/>
      <c r="Z33" s="11"/>
    </row>
    <row r="34" spans="1:26" s="7" customFormat="1" x14ac:dyDescent="0.25">
      <c r="A34" s="5"/>
      <c r="B34" s="5"/>
      <c r="C34" s="5"/>
      <c r="D34" s="5"/>
      <c r="E34" s="5"/>
      <c r="F34" s="5"/>
      <c r="G34" s="5"/>
      <c r="H34" s="5"/>
      <c r="I34" s="5"/>
      <c r="J34" s="11"/>
      <c r="K34" s="69"/>
      <c r="L34" s="70"/>
      <c r="M34" s="70"/>
      <c r="N34" s="70"/>
      <c r="Y34" s="67"/>
      <c r="Z34" s="11"/>
    </row>
    <row r="35" spans="1:26" s="7" customFormat="1" x14ac:dyDescent="0.25">
      <c r="A35" s="5"/>
      <c r="B35" s="5"/>
      <c r="C35" s="5"/>
      <c r="D35" s="5"/>
      <c r="E35" s="5"/>
      <c r="F35" s="5"/>
      <c r="G35" s="5"/>
      <c r="H35" s="5"/>
      <c r="I35" s="5"/>
      <c r="J35" s="11"/>
      <c r="K35" s="69"/>
      <c r="L35" s="70"/>
      <c r="M35" s="70"/>
      <c r="N35" s="70"/>
      <c r="Y35" s="67"/>
      <c r="Z35" s="11"/>
    </row>
    <row r="36" spans="1:26" s="7" customFormat="1" x14ac:dyDescent="0.25">
      <c r="A36" s="5"/>
      <c r="B36" s="5"/>
      <c r="C36" s="5"/>
      <c r="D36" s="5"/>
      <c r="E36" s="5"/>
      <c r="F36" s="5"/>
      <c r="G36" s="5"/>
      <c r="H36" s="5"/>
      <c r="I36" s="5"/>
      <c r="J36" s="11"/>
      <c r="K36" s="69"/>
      <c r="L36" s="70"/>
      <c r="M36" s="70"/>
      <c r="N36" s="70"/>
      <c r="Y36" s="67"/>
      <c r="Z36" s="11"/>
    </row>
    <row r="37" spans="1:26" s="7" customFormat="1" x14ac:dyDescent="0.25">
      <c r="A37" s="5"/>
      <c r="B37" s="5"/>
      <c r="C37" s="5"/>
      <c r="D37" s="5"/>
      <c r="E37" s="5"/>
      <c r="F37" s="5"/>
      <c r="G37" s="5"/>
      <c r="H37" s="5"/>
      <c r="I37" s="5"/>
      <c r="J37" s="11"/>
      <c r="K37" s="5"/>
      <c r="L37" s="70"/>
      <c r="M37" s="70"/>
      <c r="N37" s="70"/>
      <c r="Y37" s="67"/>
      <c r="Z37" s="11"/>
    </row>
    <row r="38" spans="1:26" s="7" customFormat="1" x14ac:dyDescent="0.25">
      <c r="A38" s="5"/>
      <c r="B38" s="5"/>
      <c r="C38" s="5"/>
      <c r="D38" s="5"/>
      <c r="E38" s="5"/>
      <c r="F38" s="5"/>
      <c r="G38" s="5"/>
      <c r="H38" s="5"/>
      <c r="I38" s="5"/>
      <c r="J38" s="11"/>
      <c r="K38" s="5"/>
      <c r="L38" s="70"/>
      <c r="M38" s="70"/>
      <c r="N38" s="70"/>
      <c r="Y38" s="67"/>
      <c r="Z38" s="11"/>
    </row>
    <row r="39" spans="1:26" s="7" customFormat="1" x14ac:dyDescent="0.25">
      <c r="A39" s="5"/>
      <c r="B39" s="5"/>
      <c r="C39" s="5"/>
      <c r="D39" s="5"/>
      <c r="E39" s="5"/>
      <c r="F39" s="5"/>
      <c r="G39" s="5"/>
      <c r="H39" s="5"/>
      <c r="I39" s="5"/>
      <c r="J39" s="11"/>
      <c r="K39" s="5"/>
      <c r="L39" s="70"/>
      <c r="M39" s="70"/>
      <c r="N39" s="70"/>
      <c r="Y39" s="67"/>
      <c r="Z39" s="11"/>
    </row>
    <row r="40" spans="1:26" s="7" customFormat="1" x14ac:dyDescent="0.25">
      <c r="A40" s="5"/>
      <c r="B40" s="5"/>
      <c r="C40" s="5"/>
      <c r="D40" s="5"/>
      <c r="E40" s="5"/>
      <c r="F40" s="5"/>
      <c r="G40" s="5"/>
      <c r="H40" s="5"/>
      <c r="I40" s="5"/>
      <c r="J40" s="11"/>
      <c r="K40" s="5"/>
      <c r="L40" s="70"/>
      <c r="M40" s="70"/>
      <c r="N40" s="70"/>
      <c r="Y40" s="67"/>
      <c r="Z40" s="11"/>
    </row>
    <row r="41" spans="1:26" s="7" customFormat="1" x14ac:dyDescent="0.25">
      <c r="A41" s="5"/>
      <c r="B41" s="5"/>
      <c r="C41" s="5"/>
      <c r="D41" s="5"/>
      <c r="E41" s="5"/>
      <c r="F41" s="5"/>
      <c r="G41" s="5"/>
      <c r="H41" s="5"/>
      <c r="I41" s="5"/>
      <c r="J41" s="11"/>
      <c r="K41" s="5"/>
      <c r="L41" s="70"/>
      <c r="M41" s="70"/>
      <c r="N41" s="70"/>
      <c r="Y41" s="67"/>
      <c r="Z41" s="11"/>
    </row>
    <row r="42" spans="1:26" s="7" customFormat="1" x14ac:dyDescent="0.25">
      <c r="A42" s="5"/>
      <c r="B42" s="5"/>
      <c r="C42" s="5"/>
      <c r="D42" s="5"/>
      <c r="E42" s="5"/>
      <c r="F42" s="5"/>
      <c r="G42" s="5"/>
      <c r="H42" s="5"/>
      <c r="I42" s="5"/>
      <c r="J42" s="11"/>
      <c r="K42" s="5"/>
      <c r="L42" s="70"/>
      <c r="M42" s="70"/>
      <c r="N42" s="70"/>
      <c r="Y42" s="67"/>
      <c r="Z42" s="11"/>
    </row>
    <row r="43" spans="1:26" s="7" customFormat="1" x14ac:dyDescent="0.25">
      <c r="A43" s="5"/>
      <c r="B43" s="5"/>
      <c r="C43" s="5"/>
      <c r="D43" s="5"/>
      <c r="E43" s="5"/>
      <c r="F43" s="5"/>
      <c r="G43" s="5"/>
      <c r="H43" s="5"/>
      <c r="I43" s="5"/>
      <c r="J43" s="11"/>
      <c r="K43" s="5"/>
      <c r="L43" s="70"/>
      <c r="M43" s="70"/>
      <c r="N43" s="70"/>
      <c r="Y43" s="67"/>
      <c r="Z43" s="11"/>
    </row>
    <row r="44" spans="1:26" s="7" customFormat="1" x14ac:dyDescent="0.25">
      <c r="A44" s="5"/>
      <c r="B44" s="5"/>
      <c r="C44" s="5"/>
      <c r="D44" s="5"/>
      <c r="E44" s="5"/>
      <c r="F44" s="5"/>
      <c r="G44" s="5"/>
      <c r="H44" s="5"/>
      <c r="I44" s="5"/>
      <c r="J44" s="11"/>
      <c r="K44" s="5"/>
      <c r="L44" s="70"/>
      <c r="M44" s="70"/>
      <c r="N44" s="70"/>
      <c r="Y44" s="67"/>
      <c r="Z44" s="11"/>
    </row>
    <row r="45" spans="1:26" s="7" customFormat="1" x14ac:dyDescent="0.25">
      <c r="A45" s="5"/>
      <c r="B45" s="5"/>
      <c r="C45" s="5"/>
      <c r="D45" s="5"/>
      <c r="E45" s="5"/>
      <c r="F45" s="5"/>
      <c r="G45" s="5"/>
      <c r="H45" s="5"/>
      <c r="I45" s="5"/>
      <c r="J45" s="11"/>
      <c r="K45" s="5"/>
      <c r="L45" s="70"/>
      <c r="M45" s="70"/>
      <c r="N45" s="70"/>
      <c r="Y45" s="67"/>
      <c r="Z45" s="11"/>
    </row>
    <row r="46" spans="1:26" s="7" customFormat="1" x14ac:dyDescent="0.25">
      <c r="A46" s="5"/>
      <c r="B46" s="5"/>
      <c r="C46" s="5"/>
      <c r="D46" s="5"/>
      <c r="E46" s="5"/>
      <c r="F46" s="5"/>
      <c r="G46" s="5"/>
      <c r="H46" s="5"/>
      <c r="I46" s="5"/>
      <c r="J46" s="11"/>
      <c r="K46" s="5"/>
      <c r="L46" s="70"/>
      <c r="M46" s="70"/>
      <c r="N46" s="70"/>
      <c r="Y46" s="67"/>
      <c r="Z46" s="11"/>
    </row>
    <row r="47" spans="1:26" s="7" customFormat="1" x14ac:dyDescent="0.25">
      <c r="A47" s="5"/>
      <c r="B47" s="5"/>
      <c r="C47" s="5"/>
      <c r="D47" s="5"/>
      <c r="E47" s="5"/>
      <c r="F47" s="5"/>
      <c r="G47" s="5"/>
      <c r="H47" s="5"/>
      <c r="I47" s="5"/>
      <c r="J47" s="11"/>
      <c r="K47" s="5"/>
      <c r="L47" s="70"/>
      <c r="M47" s="70"/>
      <c r="N47" s="70"/>
      <c r="Y47" s="67"/>
      <c r="Z47" s="11"/>
    </row>
    <row r="48" spans="1:26" s="7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5"/>
      <c r="L48" s="70"/>
      <c r="M48" s="70"/>
      <c r="N48" s="70"/>
      <c r="Y48" s="67"/>
      <c r="Z48" s="11"/>
    </row>
    <row r="49" spans="1:26" s="7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5"/>
      <c r="L49" s="70"/>
      <c r="M49" s="70"/>
      <c r="N49" s="70"/>
      <c r="Y49" s="67"/>
      <c r="Z49" s="11"/>
    </row>
    <row r="50" spans="1:26" s="7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5"/>
      <c r="L50" s="70"/>
      <c r="M50" s="70"/>
      <c r="N50" s="70"/>
      <c r="Y50" s="67"/>
      <c r="Z50" s="11"/>
    </row>
    <row r="51" spans="1:26" s="7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5"/>
      <c r="L51" s="70"/>
      <c r="M51" s="70"/>
      <c r="N51" s="70"/>
      <c r="Y51" s="67"/>
      <c r="Z51" s="11"/>
    </row>
    <row r="52" spans="1:26" s="7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5"/>
      <c r="L52" s="70"/>
      <c r="M52" s="70"/>
      <c r="N52" s="70"/>
      <c r="Y52" s="67"/>
      <c r="Z52" s="11"/>
    </row>
    <row r="53" spans="1:26" s="7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5"/>
      <c r="L53" s="70"/>
      <c r="M53" s="70"/>
      <c r="N53" s="70"/>
      <c r="Y53" s="67"/>
      <c r="Z53" s="11"/>
    </row>
    <row r="54" spans="1:26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5"/>
      <c r="L54" s="70"/>
      <c r="M54" s="70"/>
      <c r="N54" s="70"/>
      <c r="Y54" s="67"/>
      <c r="Z54" s="11"/>
    </row>
    <row r="55" spans="1:26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5"/>
      <c r="L55" s="70"/>
      <c r="M55" s="70"/>
      <c r="N55" s="70"/>
      <c r="Y55" s="67"/>
      <c r="Z55" s="11"/>
    </row>
    <row r="56" spans="1:26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5"/>
      <c r="L56" s="70"/>
      <c r="M56" s="70"/>
      <c r="N56" s="70"/>
      <c r="Y56" s="67"/>
      <c r="Z56" s="11"/>
    </row>
    <row r="57" spans="1:26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5"/>
      <c r="L57" s="70"/>
      <c r="M57" s="70"/>
      <c r="N57" s="70"/>
      <c r="Y57" s="67"/>
      <c r="Z57" s="11"/>
    </row>
    <row r="58" spans="1:26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5"/>
      <c r="L58" s="70"/>
      <c r="M58" s="70"/>
      <c r="N58" s="70"/>
      <c r="Y58" s="67"/>
      <c r="Z58" s="11"/>
    </row>
    <row r="59" spans="1:26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5"/>
      <c r="L59" s="70"/>
      <c r="M59" s="70"/>
      <c r="N59" s="70"/>
      <c r="Y59" s="67"/>
      <c r="Z59" s="11"/>
    </row>
    <row r="60" spans="1:26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5"/>
      <c r="L60" s="70"/>
      <c r="M60" s="70"/>
      <c r="N60" s="70"/>
      <c r="Y60" s="67"/>
      <c r="Z60" s="11"/>
    </row>
    <row r="61" spans="1:26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5"/>
      <c r="L61" s="70"/>
      <c r="M61" s="70"/>
      <c r="N61" s="70"/>
      <c r="Y61" s="67"/>
      <c r="Z61" s="11"/>
    </row>
    <row r="62" spans="1:26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5"/>
      <c r="L62" s="70"/>
      <c r="M62" s="70"/>
      <c r="N62" s="70"/>
      <c r="Y62" s="67"/>
      <c r="Z62" s="11"/>
    </row>
    <row r="63" spans="1:26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5"/>
      <c r="L63" s="70"/>
      <c r="M63" s="70"/>
      <c r="N63" s="70"/>
      <c r="Y63" s="67"/>
      <c r="Z63" s="11"/>
    </row>
    <row r="64" spans="1:26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5"/>
      <c r="L64" s="70"/>
      <c r="M64" s="70"/>
      <c r="N64" s="70"/>
      <c r="Y64" s="67"/>
      <c r="Z64" s="11"/>
    </row>
    <row r="65" spans="1:26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5"/>
      <c r="L65" s="70"/>
      <c r="M65" s="70"/>
      <c r="N65" s="70"/>
      <c r="Y65" s="67"/>
      <c r="Z65" s="11"/>
    </row>
    <row r="66" spans="1:26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5"/>
      <c r="L66" s="70"/>
      <c r="M66" s="70"/>
      <c r="N66" s="70"/>
      <c r="Y66" s="67"/>
      <c r="Z66" s="11"/>
    </row>
    <row r="67" spans="1:26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5"/>
      <c r="L67" s="70"/>
      <c r="M67" s="70"/>
      <c r="N67" s="70"/>
      <c r="Y67" s="67"/>
      <c r="Z67" s="11"/>
    </row>
    <row r="68" spans="1:26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5"/>
      <c r="L68" s="70"/>
      <c r="M68" s="70"/>
      <c r="N68" s="70"/>
      <c r="Y68" s="67"/>
      <c r="Z68" s="11"/>
    </row>
    <row r="69" spans="1:26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5"/>
      <c r="L69" s="70"/>
      <c r="M69" s="70"/>
      <c r="N69" s="70"/>
      <c r="Y69" s="67"/>
      <c r="Z69" s="11"/>
    </row>
    <row r="70" spans="1:26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5"/>
      <c r="L70" s="70"/>
      <c r="M70" s="70"/>
      <c r="N70" s="70"/>
      <c r="Y70" s="67"/>
      <c r="Z70" s="11"/>
    </row>
    <row r="71" spans="1:26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5"/>
      <c r="L71" s="70"/>
      <c r="M71" s="70"/>
      <c r="N71" s="70"/>
      <c r="Y71" s="67"/>
      <c r="Z71" s="11"/>
    </row>
    <row r="72" spans="1:26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5"/>
      <c r="L72" s="70"/>
      <c r="M72" s="70"/>
      <c r="N72" s="70"/>
      <c r="Y72" s="67"/>
      <c r="Z72" s="11"/>
    </row>
    <row r="73" spans="1:26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5"/>
      <c r="L73" s="70"/>
      <c r="M73" s="70"/>
      <c r="N73" s="70"/>
      <c r="Y73" s="67"/>
      <c r="Z73" s="11"/>
    </row>
    <row r="74" spans="1:26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5"/>
      <c r="L74" s="70"/>
      <c r="M74" s="70"/>
      <c r="N74" s="70"/>
      <c r="Y74" s="67"/>
      <c r="Z74" s="11"/>
    </row>
    <row r="75" spans="1:26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5"/>
      <c r="L75" s="70"/>
      <c r="M75" s="70"/>
      <c r="N75" s="70"/>
      <c r="Y75" s="67"/>
      <c r="Z75" s="11"/>
    </row>
    <row r="76" spans="1:26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5"/>
      <c r="L76" s="70"/>
      <c r="M76" s="70"/>
      <c r="N76" s="70"/>
      <c r="Y76" s="67"/>
      <c r="Z76" s="11"/>
    </row>
    <row r="77" spans="1:26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5"/>
      <c r="L77" s="70"/>
      <c r="M77" s="70"/>
      <c r="N77" s="70"/>
      <c r="Y77" s="67"/>
      <c r="Z77" s="11"/>
    </row>
    <row r="78" spans="1:26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5"/>
      <c r="L78" s="70"/>
      <c r="M78" s="70"/>
      <c r="N78" s="70"/>
      <c r="Y78" s="67"/>
      <c r="Z78" s="11"/>
    </row>
    <row r="79" spans="1:26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5"/>
      <c r="L79" s="70"/>
      <c r="M79" s="70"/>
      <c r="N79" s="70"/>
      <c r="Y79" s="67"/>
      <c r="Z79" s="11"/>
    </row>
    <row r="80" spans="1:26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5"/>
      <c r="L80" s="70"/>
      <c r="M80" s="70"/>
      <c r="N80" s="70"/>
      <c r="Y80" s="67"/>
      <c r="Z80" s="11"/>
    </row>
    <row r="81" spans="1:26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5"/>
      <c r="L81" s="70"/>
      <c r="M81" s="70"/>
      <c r="N81" s="70"/>
      <c r="Y81" s="67"/>
      <c r="Z81" s="11"/>
    </row>
    <row r="82" spans="1:26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5"/>
      <c r="L82" s="70"/>
      <c r="M82" s="70"/>
      <c r="N82" s="70"/>
      <c r="Y82" s="67"/>
      <c r="Z82" s="11"/>
    </row>
    <row r="83" spans="1:26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5"/>
      <c r="L83" s="70"/>
      <c r="M83" s="70"/>
      <c r="N83" s="70"/>
      <c r="Y83" s="67"/>
      <c r="Z83" s="11"/>
    </row>
    <row r="84" spans="1:26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5"/>
      <c r="L84" s="70"/>
      <c r="M84" s="70"/>
      <c r="N84" s="70"/>
      <c r="Y84" s="67"/>
      <c r="Z84" s="11"/>
    </row>
    <row r="85" spans="1:26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5"/>
      <c r="L85" s="70"/>
      <c r="M85" s="70"/>
      <c r="N85" s="70"/>
      <c r="Y85" s="67"/>
      <c r="Z85" s="11"/>
    </row>
    <row r="86" spans="1:26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5"/>
      <c r="L86" s="70"/>
      <c r="M86" s="70"/>
      <c r="N86" s="70"/>
      <c r="Y86" s="67"/>
      <c r="Z86" s="11"/>
    </row>
    <row r="87" spans="1:26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5"/>
      <c r="L87" s="70"/>
      <c r="M87" s="70"/>
      <c r="N87" s="70"/>
      <c r="Y87" s="67"/>
      <c r="Z87" s="11"/>
    </row>
    <row r="88" spans="1:26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5"/>
      <c r="L88" s="70"/>
      <c r="M88" s="70"/>
      <c r="N88" s="70"/>
      <c r="Y88" s="67"/>
      <c r="Z88" s="11"/>
    </row>
    <row r="89" spans="1:26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5"/>
      <c r="L89" s="70"/>
      <c r="M89" s="70"/>
      <c r="N89" s="70"/>
      <c r="Y89" s="67"/>
      <c r="Z89" s="11"/>
    </row>
    <row r="90" spans="1:26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5"/>
      <c r="L90" s="70"/>
      <c r="M90" s="70"/>
      <c r="N90" s="70"/>
      <c r="Y90" s="67"/>
      <c r="Z90" s="11"/>
    </row>
    <row r="91" spans="1:26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5"/>
      <c r="L91" s="70"/>
      <c r="M91" s="70"/>
      <c r="N91" s="70"/>
      <c r="Y91" s="67"/>
      <c r="Z91" s="11"/>
    </row>
    <row r="92" spans="1:26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5"/>
      <c r="L92" s="70"/>
      <c r="M92" s="70"/>
      <c r="N92" s="70"/>
      <c r="Y92" s="67"/>
      <c r="Z92" s="11"/>
    </row>
    <row r="93" spans="1:26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5"/>
      <c r="L93" s="70"/>
      <c r="M93" s="70"/>
      <c r="N93" s="70"/>
      <c r="Y93" s="67"/>
      <c r="Z93" s="11"/>
    </row>
    <row r="94" spans="1:26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5"/>
      <c r="L94" s="70"/>
      <c r="M94" s="70"/>
      <c r="N94" s="70"/>
      <c r="Y94" s="67"/>
      <c r="Z94" s="11"/>
    </row>
    <row r="95" spans="1:26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5"/>
      <c r="L95" s="70"/>
      <c r="M95" s="70"/>
      <c r="N95" s="70"/>
      <c r="Y95" s="67"/>
      <c r="Z95" s="11"/>
    </row>
    <row r="96" spans="1:26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5"/>
      <c r="L96" s="70"/>
      <c r="M96" s="70"/>
      <c r="N96" s="70"/>
      <c r="Y96" s="67"/>
      <c r="Z96" s="11"/>
    </row>
    <row r="97" spans="1:26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5"/>
      <c r="L97" s="70"/>
      <c r="M97" s="70"/>
      <c r="N97" s="70"/>
      <c r="Y97" s="67"/>
      <c r="Z97" s="11"/>
    </row>
    <row r="98" spans="1:26" s="7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5"/>
      <c r="L98" s="70"/>
      <c r="M98" s="70"/>
      <c r="N98" s="70"/>
      <c r="Y98" s="67"/>
      <c r="Z98" s="11"/>
    </row>
    <row r="99" spans="1:26" s="7" customForma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5"/>
      <c r="L99" s="70"/>
      <c r="M99" s="70"/>
      <c r="N99" s="70"/>
      <c r="Y99" s="67"/>
      <c r="Z99" s="11"/>
    </row>
  </sheetData>
  <mergeCells count="24">
    <mergeCell ref="O6:O7"/>
    <mergeCell ref="Y6:Y7"/>
    <mergeCell ref="Q6:Q7"/>
    <mergeCell ref="R6:R7"/>
    <mergeCell ref="S6:T6"/>
    <mergeCell ref="U6:U7"/>
    <mergeCell ref="V6:W6"/>
    <mergeCell ref="X6:X7"/>
    <mergeCell ref="F6:F7"/>
    <mergeCell ref="P6:P7"/>
    <mergeCell ref="A5:X5"/>
    <mergeCell ref="A6:A7"/>
    <mergeCell ref="B6:B7"/>
    <mergeCell ref="C6:C7"/>
    <mergeCell ref="D6:D7"/>
    <mergeCell ref="E6:E7"/>
    <mergeCell ref="G6:G7"/>
    <mergeCell ref="H6:H7"/>
    <mergeCell ref="I6:I7"/>
    <mergeCell ref="J6:J7"/>
    <mergeCell ref="K6:K7"/>
    <mergeCell ref="L6:L7"/>
    <mergeCell ref="M6:M7"/>
    <mergeCell ref="N6:N7"/>
  </mergeCells>
  <pageMargins left="0.23622047244094491" right="0.23622047244094491" top="0.74803149606299213" bottom="0.74803149606299213" header="0.31496062992125984" footer="0.31496062992125984"/>
  <pageSetup paperSize="9" scale="36" firstPageNumber="164" orientation="landscape" useFirstPageNumber="1" r:id="rId1"/>
  <headerFooter>
    <oddFooter xml:space="preserve">&amp;LZastupitelstvo  Olomouckého kraje 13-12-2021
13. - Rozpočet Olomouckého kraje na rok 2022 - návrh rozpočtu
Příloha č. 5g) Projekty - investiční&amp;RStrana &amp;P (Celkem 176)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96"/>
  <sheetViews>
    <sheetView showGridLines="0" view="pageBreakPreview" zoomScale="80" zoomScaleNormal="70" zoomScaleSheetLayoutView="80" workbookViewId="0">
      <selection activeCell="U17" sqref="U17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5.42578125" style="11" customWidth="1" collapsed="1"/>
    <col min="6" max="6" width="15.5703125" style="11" hidden="1" customWidth="1" outlineLevel="1"/>
    <col min="7" max="7" width="37.85546875" style="11" customWidth="1" collapsed="1"/>
    <col min="8" max="8" width="38.85546875" style="11" customWidth="1"/>
    <col min="9" max="9" width="7.140625" style="11" customWidth="1"/>
    <col min="10" max="10" width="14.7109375" style="5" customWidth="1"/>
    <col min="11" max="12" width="14.85546875" style="7" customWidth="1"/>
    <col min="13" max="13" width="13.5703125" style="7" customWidth="1"/>
    <col min="14" max="14" width="13.7109375" style="7" customWidth="1"/>
    <col min="15" max="15" width="14.7109375" style="7" customWidth="1"/>
    <col min="16" max="16" width="14.85546875" style="7" customWidth="1"/>
    <col min="17" max="19" width="16.7109375" style="7" customWidth="1"/>
    <col min="20" max="22" width="14.85546875" style="7" customWidth="1"/>
    <col min="23" max="23" width="14.42578125" style="7" customWidth="1"/>
    <col min="24" max="24" width="17.7109375" style="67" customWidth="1"/>
    <col min="25" max="16384" width="9.140625" style="11"/>
  </cols>
  <sheetData>
    <row r="1" spans="1:25" ht="20.25" x14ac:dyDescent="0.3">
      <c r="A1" s="114" t="s">
        <v>27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8"/>
      <c r="T1" s="9"/>
      <c r="U1" s="10"/>
      <c r="V1" s="11"/>
      <c r="W1" s="11"/>
      <c r="X1" s="11"/>
    </row>
    <row r="2" spans="1:25" ht="15.75" x14ac:dyDescent="0.25">
      <c r="A2" s="12" t="s">
        <v>0</v>
      </c>
      <c r="B2" s="115"/>
      <c r="C2" s="115"/>
      <c r="D2" s="116"/>
      <c r="E2" s="116"/>
      <c r="F2" s="117"/>
      <c r="G2" s="118" t="s">
        <v>28</v>
      </c>
      <c r="H2" s="119" t="s">
        <v>29</v>
      </c>
      <c r="I2" s="13"/>
      <c r="K2" s="6"/>
      <c r="N2" s="14"/>
      <c r="O2" s="14"/>
      <c r="Q2" s="14"/>
      <c r="R2" s="14"/>
      <c r="S2" s="14"/>
      <c r="T2" s="15"/>
      <c r="U2" s="10"/>
      <c r="V2" s="11"/>
      <c r="W2" s="11"/>
      <c r="X2" s="11"/>
    </row>
    <row r="3" spans="1:25" ht="15.75" x14ac:dyDescent="0.25">
      <c r="A3" s="16"/>
      <c r="B3" s="115"/>
      <c r="C3" s="115"/>
      <c r="D3" s="116"/>
      <c r="E3" s="116"/>
      <c r="F3" s="117"/>
      <c r="G3" s="121" t="s">
        <v>1</v>
      </c>
      <c r="H3" s="122"/>
      <c r="I3" s="13"/>
      <c r="K3" s="6"/>
      <c r="N3" s="14"/>
      <c r="O3" s="14"/>
      <c r="Q3" s="14"/>
      <c r="R3" s="14"/>
      <c r="S3" s="14"/>
      <c r="T3" s="15"/>
      <c r="U3" s="10"/>
      <c r="V3" s="11"/>
      <c r="W3" s="11"/>
      <c r="X3" s="11"/>
    </row>
    <row r="4" spans="1:25" ht="17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8"/>
      <c r="O4" s="17"/>
      <c r="P4" s="17"/>
      <c r="Q4" s="17"/>
      <c r="R4" s="17"/>
      <c r="S4" s="17"/>
      <c r="T4" s="17"/>
      <c r="U4" s="17"/>
      <c r="V4" s="17"/>
      <c r="W4" s="19" t="s">
        <v>2</v>
      </c>
      <c r="X4" s="19" t="s">
        <v>2</v>
      </c>
      <c r="Y4" s="10"/>
    </row>
    <row r="5" spans="1:25" ht="25.5" customHeight="1" x14ac:dyDescent="0.25">
      <c r="A5" s="275" t="s">
        <v>42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7"/>
      <c r="X5" s="20"/>
    </row>
    <row r="6" spans="1:25" ht="25.5" customHeight="1" x14ac:dyDescent="0.25">
      <c r="A6" s="278" t="s">
        <v>3</v>
      </c>
      <c r="B6" s="278" t="s">
        <v>4</v>
      </c>
      <c r="C6" s="279" t="s">
        <v>5</v>
      </c>
      <c r="D6" s="279" t="s">
        <v>6</v>
      </c>
      <c r="E6" s="280" t="s">
        <v>7</v>
      </c>
      <c r="F6" s="279" t="s">
        <v>8</v>
      </c>
      <c r="G6" s="279" t="s">
        <v>9</v>
      </c>
      <c r="H6" s="282" t="s">
        <v>10</v>
      </c>
      <c r="I6" s="283" t="s">
        <v>11</v>
      </c>
      <c r="J6" s="282" t="s">
        <v>12</v>
      </c>
      <c r="K6" s="282" t="s">
        <v>13</v>
      </c>
      <c r="L6" s="284" t="s">
        <v>14</v>
      </c>
      <c r="M6" s="284" t="s">
        <v>15</v>
      </c>
      <c r="N6" s="282" t="s">
        <v>22</v>
      </c>
      <c r="O6" s="291" t="s">
        <v>74</v>
      </c>
      <c r="P6" s="287" t="s">
        <v>24</v>
      </c>
      <c r="Q6" s="287" t="s">
        <v>23</v>
      </c>
      <c r="R6" s="289" t="s">
        <v>21</v>
      </c>
      <c r="S6" s="290"/>
      <c r="T6" s="287" t="s">
        <v>25</v>
      </c>
      <c r="U6" s="289" t="s">
        <v>21</v>
      </c>
      <c r="V6" s="290"/>
      <c r="W6" s="291" t="s">
        <v>26</v>
      </c>
      <c r="X6" s="286" t="s">
        <v>16</v>
      </c>
    </row>
    <row r="7" spans="1:25" ht="81" customHeight="1" x14ac:dyDescent="0.25">
      <c r="A7" s="278"/>
      <c r="B7" s="278"/>
      <c r="C7" s="279"/>
      <c r="D7" s="279"/>
      <c r="E7" s="281"/>
      <c r="F7" s="279"/>
      <c r="G7" s="279"/>
      <c r="H7" s="282"/>
      <c r="I7" s="283"/>
      <c r="J7" s="282"/>
      <c r="K7" s="282"/>
      <c r="L7" s="285"/>
      <c r="M7" s="285"/>
      <c r="N7" s="282"/>
      <c r="O7" s="291"/>
      <c r="P7" s="288"/>
      <c r="Q7" s="288"/>
      <c r="R7" s="21" t="s">
        <v>103</v>
      </c>
      <c r="S7" s="21" t="s">
        <v>104</v>
      </c>
      <c r="T7" s="288"/>
      <c r="U7" s="80" t="s">
        <v>19</v>
      </c>
      <c r="V7" s="21" t="s">
        <v>20</v>
      </c>
      <c r="W7" s="291"/>
      <c r="X7" s="286"/>
    </row>
    <row r="8" spans="1:25" s="27" customFormat="1" ht="25.5" customHeight="1" x14ac:dyDescent="0.3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>
        <f>SUM(K9:K11)</f>
        <v>117410</v>
      </c>
      <c r="L8" s="24">
        <f>SUM(L9:L11)</f>
        <v>70529</v>
      </c>
      <c r="M8" s="24">
        <f>SUM(M9:M11)</f>
        <v>20139</v>
      </c>
      <c r="N8" s="24"/>
      <c r="O8" s="24">
        <f t="shared" ref="O8:W8" si="0">SUM(O9:O11)</f>
        <v>35282</v>
      </c>
      <c r="P8" s="25">
        <f t="shared" si="0"/>
        <v>39128</v>
      </c>
      <c r="Q8" s="25">
        <f t="shared" si="0"/>
        <v>30715</v>
      </c>
      <c r="R8" s="25">
        <f t="shared" si="0"/>
        <v>29009</v>
      </c>
      <c r="S8" s="25">
        <f t="shared" si="0"/>
        <v>1706</v>
      </c>
      <c r="T8" s="25">
        <f t="shared" si="0"/>
        <v>8413</v>
      </c>
      <c r="U8" s="25">
        <f t="shared" si="0"/>
        <v>3413</v>
      </c>
      <c r="V8" s="25">
        <f t="shared" si="0"/>
        <v>5000</v>
      </c>
      <c r="W8" s="24">
        <f t="shared" si="0"/>
        <v>43000</v>
      </c>
      <c r="X8" s="26"/>
    </row>
    <row r="9" spans="1:25" s="41" customFormat="1" ht="120" x14ac:dyDescent="0.25">
      <c r="A9" s="28">
        <v>1</v>
      </c>
      <c r="B9" s="29" t="s">
        <v>67</v>
      </c>
      <c r="C9" s="30">
        <v>3315</v>
      </c>
      <c r="D9" s="30">
        <v>6121</v>
      </c>
      <c r="E9" s="30">
        <v>61</v>
      </c>
      <c r="F9" s="31">
        <v>60003101242</v>
      </c>
      <c r="G9" s="32" t="s">
        <v>68</v>
      </c>
      <c r="H9" s="33" t="s">
        <v>69</v>
      </c>
      <c r="I9" s="34" t="s">
        <v>70</v>
      </c>
      <c r="J9" s="34" t="s">
        <v>51</v>
      </c>
      <c r="K9" s="35">
        <v>117410</v>
      </c>
      <c r="L9" s="35">
        <v>70529</v>
      </c>
      <c r="M9" s="35">
        <v>20139</v>
      </c>
      <c r="N9" s="36" t="s">
        <v>102</v>
      </c>
      <c r="O9" s="37">
        <v>35282</v>
      </c>
      <c r="P9" s="38">
        <f>Q9+T9</f>
        <v>39128</v>
      </c>
      <c r="Q9" s="37">
        <f>SUM(R9:S9)</f>
        <v>30715</v>
      </c>
      <c r="R9" s="37">
        <v>29009</v>
      </c>
      <c r="S9" s="37">
        <v>1706</v>
      </c>
      <c r="T9" s="39">
        <f>SUM(U9:V9)</f>
        <v>8413</v>
      </c>
      <c r="U9" s="39">
        <v>3413</v>
      </c>
      <c r="V9" s="39">
        <v>5000</v>
      </c>
      <c r="W9" s="39">
        <f t="shared" ref="W9:W11" si="1">K9-O9-P9</f>
        <v>43000</v>
      </c>
      <c r="X9" s="40"/>
    </row>
    <row r="10" spans="1:25" s="41" customFormat="1" ht="15.75" hidden="1" x14ac:dyDescent="0.25">
      <c r="A10" s="28"/>
      <c r="B10" s="28"/>
      <c r="C10" s="42"/>
      <c r="D10" s="42"/>
      <c r="E10" s="42"/>
      <c r="F10" s="43"/>
      <c r="G10" s="44"/>
      <c r="H10" s="45"/>
      <c r="I10" s="46"/>
      <c r="J10" s="46"/>
      <c r="K10" s="35"/>
      <c r="L10" s="35"/>
      <c r="M10" s="35"/>
      <c r="N10" s="36"/>
      <c r="O10" s="37"/>
      <c r="P10" s="38">
        <f t="shared" ref="P10:P11" si="2">Q10+T10</f>
        <v>0</v>
      </c>
      <c r="Q10" s="37">
        <f t="shared" ref="Q10:Q11" si="3">SUM(R10:S10)</f>
        <v>0</v>
      </c>
      <c r="R10" s="37"/>
      <c r="S10" s="37"/>
      <c r="T10" s="39">
        <f t="shared" ref="T10:T11" si="4">SUM(U10:V10)</f>
        <v>0</v>
      </c>
      <c r="U10" s="39"/>
      <c r="V10" s="39"/>
      <c r="W10" s="39">
        <f>K10-O10-P10</f>
        <v>0</v>
      </c>
      <c r="X10" s="40"/>
    </row>
    <row r="11" spans="1:25" s="41" customFormat="1" ht="15.75" hidden="1" x14ac:dyDescent="0.25">
      <c r="A11" s="28"/>
      <c r="B11" s="30"/>
      <c r="C11" s="29"/>
      <c r="D11" s="29"/>
      <c r="E11" s="29"/>
      <c r="F11" s="48"/>
      <c r="G11" s="44"/>
      <c r="H11" s="33"/>
      <c r="I11" s="49"/>
      <c r="J11" s="34"/>
      <c r="K11" s="35"/>
      <c r="L11" s="35"/>
      <c r="M11" s="35"/>
      <c r="N11" s="36"/>
      <c r="O11" s="37"/>
      <c r="P11" s="38">
        <f t="shared" si="2"/>
        <v>0</v>
      </c>
      <c r="Q11" s="37">
        <f t="shared" si="3"/>
        <v>0</v>
      </c>
      <c r="R11" s="37"/>
      <c r="S11" s="37"/>
      <c r="T11" s="39">
        <f t="shared" si="4"/>
        <v>0</v>
      </c>
      <c r="U11" s="39"/>
      <c r="V11" s="39"/>
      <c r="W11" s="39">
        <f t="shared" si="1"/>
        <v>0</v>
      </c>
      <c r="X11" s="40"/>
    </row>
    <row r="12" spans="1:25" ht="35.25" customHeight="1" x14ac:dyDescent="0.25">
      <c r="A12" s="57" t="s">
        <v>43</v>
      </c>
      <c r="B12" s="58"/>
      <c r="C12" s="58"/>
      <c r="D12" s="58"/>
      <c r="E12" s="58"/>
      <c r="F12" s="58"/>
      <c r="G12" s="58"/>
      <c r="H12" s="58"/>
      <c r="I12" s="58"/>
      <c r="J12" s="58"/>
      <c r="K12" s="59">
        <f>K8</f>
        <v>117410</v>
      </c>
      <c r="L12" s="59">
        <f t="shared" ref="L12:M12" si="5">L8</f>
        <v>70529</v>
      </c>
      <c r="M12" s="59">
        <f t="shared" si="5"/>
        <v>20139</v>
      </c>
      <c r="N12" s="59"/>
      <c r="O12" s="59">
        <f t="shared" ref="O12:W12" si="6">O8</f>
        <v>35282</v>
      </c>
      <c r="P12" s="59">
        <f t="shared" si="6"/>
        <v>39128</v>
      </c>
      <c r="Q12" s="59">
        <f t="shared" si="6"/>
        <v>30715</v>
      </c>
      <c r="R12" s="59">
        <f t="shared" si="6"/>
        <v>29009</v>
      </c>
      <c r="S12" s="59">
        <f t="shared" si="6"/>
        <v>1706</v>
      </c>
      <c r="T12" s="59">
        <f t="shared" si="6"/>
        <v>8413</v>
      </c>
      <c r="U12" s="59">
        <f t="shared" si="6"/>
        <v>3413</v>
      </c>
      <c r="V12" s="59">
        <f t="shared" si="6"/>
        <v>5000</v>
      </c>
      <c r="W12" s="60">
        <f t="shared" si="6"/>
        <v>43000</v>
      </c>
      <c r="X12" s="61"/>
    </row>
    <row r="13" spans="1:25" s="7" customFormat="1" x14ac:dyDescent="0.25">
      <c r="A13" s="5"/>
      <c r="B13" s="5"/>
      <c r="C13" s="5"/>
      <c r="D13" s="5"/>
      <c r="E13" s="5"/>
      <c r="F13" s="5"/>
      <c r="G13" s="62"/>
      <c r="H13" s="5"/>
      <c r="I13" s="63"/>
      <c r="J13" s="64"/>
      <c r="K13" s="65"/>
      <c r="L13" s="65"/>
      <c r="M13" s="65"/>
      <c r="N13" s="66"/>
      <c r="O13" s="66"/>
      <c r="X13" s="67"/>
      <c r="Y13" s="11"/>
    </row>
    <row r="14" spans="1:25" s="7" customFormat="1" ht="76.150000000000006" customHeight="1" x14ac:dyDescent="0.25">
      <c r="A14" s="5"/>
      <c r="B14" s="5"/>
      <c r="C14" s="5"/>
      <c r="D14" s="5"/>
      <c r="E14" s="5"/>
      <c r="F14" s="5"/>
      <c r="G14" s="5"/>
      <c r="H14" s="5"/>
      <c r="I14" s="68"/>
      <c r="J14" s="69"/>
      <c r="K14" s="70"/>
      <c r="L14" s="70"/>
      <c r="M14" s="70"/>
      <c r="X14" s="67"/>
      <c r="Y14" s="11"/>
    </row>
    <row r="15" spans="1:25" s="7" customFormat="1" ht="18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X15" s="67"/>
      <c r="Y15" s="11"/>
    </row>
    <row r="16" spans="1:25" s="77" customFormat="1" x14ac:dyDescent="0.2">
      <c r="A16" s="72"/>
      <c r="B16" s="73"/>
      <c r="C16" s="72"/>
      <c r="D16" s="73"/>
      <c r="E16" s="73"/>
      <c r="F16" s="73"/>
      <c r="G16" s="73"/>
      <c r="H16" s="73"/>
      <c r="I16" s="74"/>
      <c r="J16" s="75"/>
      <c r="K16" s="76"/>
      <c r="L16" s="76"/>
      <c r="M16" s="76"/>
      <c r="X16" s="78"/>
      <c r="Y16" s="79"/>
    </row>
    <row r="17" spans="1:25" s="7" customFormat="1" x14ac:dyDescent="0.25">
      <c r="A17" s="5"/>
      <c r="B17" s="5"/>
      <c r="C17" s="5"/>
      <c r="D17" s="5"/>
      <c r="E17" s="5"/>
      <c r="F17" s="5"/>
      <c r="G17" s="5"/>
      <c r="H17" s="5"/>
      <c r="I17" s="11"/>
      <c r="J17" s="69"/>
      <c r="K17" s="70"/>
      <c r="L17" s="70"/>
      <c r="M17" s="70"/>
      <c r="X17" s="67"/>
      <c r="Y17" s="11"/>
    </row>
    <row r="18" spans="1:25" s="7" customFormat="1" x14ac:dyDescent="0.25">
      <c r="A18" s="5"/>
      <c r="B18" s="5"/>
      <c r="C18" s="5"/>
      <c r="D18" s="5"/>
      <c r="E18" s="5"/>
      <c r="F18" s="5"/>
      <c r="G18" s="5"/>
      <c r="H18" s="5"/>
      <c r="I18" s="11"/>
      <c r="J18" s="69"/>
      <c r="K18" s="70"/>
      <c r="L18" s="70"/>
      <c r="M18" s="70"/>
      <c r="X18" s="67"/>
      <c r="Y18" s="11"/>
    </row>
    <row r="19" spans="1:25" s="7" customFormat="1" x14ac:dyDescent="0.25">
      <c r="A19" s="5"/>
      <c r="B19" s="5"/>
      <c r="C19" s="5"/>
      <c r="D19" s="5"/>
      <c r="E19" s="5"/>
      <c r="F19" s="5"/>
      <c r="G19" s="5"/>
      <c r="H19" s="5"/>
      <c r="I19" s="11"/>
      <c r="J19" s="69"/>
      <c r="K19" s="70"/>
      <c r="L19" s="70"/>
      <c r="M19" s="70"/>
      <c r="X19" s="67"/>
      <c r="Y19" s="11"/>
    </row>
    <row r="20" spans="1:25" s="7" customFormat="1" x14ac:dyDescent="0.25">
      <c r="A20" s="5"/>
      <c r="B20" s="5"/>
      <c r="C20" s="5"/>
      <c r="D20" s="5"/>
      <c r="E20" s="5"/>
      <c r="F20" s="5"/>
      <c r="G20" s="5"/>
      <c r="H20" s="5"/>
      <c r="I20" s="11"/>
      <c r="J20" s="69"/>
      <c r="K20" s="70"/>
      <c r="L20" s="70"/>
      <c r="M20" s="70"/>
      <c r="X20" s="67"/>
      <c r="Y20" s="11"/>
    </row>
    <row r="21" spans="1:25" s="7" customFormat="1" x14ac:dyDescent="0.25">
      <c r="A21" s="5"/>
      <c r="B21" s="5"/>
      <c r="C21" s="5"/>
      <c r="D21" s="5"/>
      <c r="E21" s="5"/>
      <c r="F21" s="5"/>
      <c r="G21" s="5"/>
      <c r="H21" s="5"/>
      <c r="I21" s="11"/>
      <c r="J21" s="69"/>
      <c r="K21" s="70"/>
      <c r="L21" s="70"/>
      <c r="M21" s="70"/>
      <c r="X21" s="67"/>
      <c r="Y21" s="11"/>
    </row>
    <row r="22" spans="1:25" s="7" customFormat="1" x14ac:dyDescent="0.25">
      <c r="A22" s="5"/>
      <c r="B22" s="5"/>
      <c r="C22" s="5"/>
      <c r="D22" s="5"/>
      <c r="E22" s="5"/>
      <c r="F22" s="5"/>
      <c r="G22" s="5"/>
      <c r="H22" s="5"/>
      <c r="I22" s="11"/>
      <c r="J22" s="69"/>
      <c r="K22" s="70"/>
      <c r="L22" s="70"/>
      <c r="M22" s="70"/>
      <c r="X22" s="67"/>
      <c r="Y22" s="11"/>
    </row>
    <row r="23" spans="1:25" s="7" customFormat="1" x14ac:dyDescent="0.25">
      <c r="A23" s="5"/>
      <c r="B23" s="5"/>
      <c r="C23" s="5"/>
      <c r="D23" s="5"/>
      <c r="E23" s="5"/>
      <c r="F23" s="5"/>
      <c r="G23" s="5"/>
      <c r="H23" s="5"/>
      <c r="I23" s="11"/>
      <c r="J23" s="69"/>
      <c r="K23" s="70"/>
      <c r="L23" s="70"/>
      <c r="M23" s="70"/>
      <c r="X23" s="67"/>
      <c r="Y23" s="11"/>
    </row>
    <row r="24" spans="1:25" s="7" customFormat="1" x14ac:dyDescent="0.25">
      <c r="A24" s="5"/>
      <c r="B24" s="5"/>
      <c r="C24" s="5"/>
      <c r="D24" s="5"/>
      <c r="E24" s="5"/>
      <c r="F24" s="5"/>
      <c r="G24" s="5"/>
      <c r="H24" s="5"/>
      <c r="I24" s="11"/>
      <c r="J24" s="69"/>
      <c r="K24" s="70"/>
      <c r="L24" s="70"/>
      <c r="M24" s="70"/>
      <c r="X24" s="67"/>
      <c r="Y24" s="11"/>
    </row>
    <row r="25" spans="1:25" s="7" customFormat="1" x14ac:dyDescent="0.25">
      <c r="A25" s="5"/>
      <c r="B25" s="5"/>
      <c r="C25" s="5"/>
      <c r="D25" s="5"/>
      <c r="E25" s="5"/>
      <c r="F25" s="5"/>
      <c r="G25" s="5"/>
      <c r="H25" s="5"/>
      <c r="I25" s="11"/>
      <c r="J25" s="69"/>
      <c r="K25" s="70"/>
      <c r="L25" s="70"/>
      <c r="M25" s="70"/>
      <c r="X25" s="67"/>
      <c r="Y25" s="11"/>
    </row>
    <row r="26" spans="1:25" s="7" customFormat="1" x14ac:dyDescent="0.25">
      <c r="A26" s="5"/>
      <c r="B26" s="5"/>
      <c r="C26" s="5"/>
      <c r="D26" s="5"/>
      <c r="E26" s="5"/>
      <c r="F26" s="5"/>
      <c r="G26" s="5"/>
      <c r="H26" s="5"/>
      <c r="I26" s="11"/>
      <c r="J26" s="69"/>
      <c r="K26" s="70"/>
      <c r="L26" s="70"/>
      <c r="M26" s="70"/>
      <c r="X26" s="67"/>
      <c r="Y26" s="11"/>
    </row>
    <row r="27" spans="1:25" s="7" customFormat="1" x14ac:dyDescent="0.25">
      <c r="A27" s="5"/>
      <c r="B27" s="5"/>
      <c r="C27" s="5"/>
      <c r="D27" s="5"/>
      <c r="E27" s="5"/>
      <c r="F27" s="5"/>
      <c r="G27" s="5"/>
      <c r="H27" s="5"/>
      <c r="I27" s="11"/>
      <c r="J27" s="69"/>
      <c r="K27" s="70"/>
      <c r="L27" s="70"/>
      <c r="M27" s="70"/>
      <c r="X27" s="67"/>
      <c r="Y27" s="11"/>
    </row>
    <row r="28" spans="1:25" s="7" customFormat="1" x14ac:dyDescent="0.25">
      <c r="A28" s="5"/>
      <c r="B28" s="5"/>
      <c r="C28" s="5"/>
      <c r="D28" s="5"/>
      <c r="E28" s="5"/>
      <c r="F28" s="5"/>
      <c r="G28" s="5"/>
      <c r="H28" s="5"/>
      <c r="I28" s="11"/>
      <c r="J28" s="69"/>
      <c r="K28" s="70"/>
      <c r="L28" s="70"/>
      <c r="M28" s="70"/>
      <c r="X28" s="67"/>
      <c r="Y28" s="11"/>
    </row>
    <row r="29" spans="1:25" s="7" customFormat="1" x14ac:dyDescent="0.25">
      <c r="A29" s="5"/>
      <c r="B29" s="5"/>
      <c r="C29" s="5"/>
      <c r="D29" s="5"/>
      <c r="E29" s="5"/>
      <c r="F29" s="5"/>
      <c r="G29" s="5"/>
      <c r="H29" s="5"/>
      <c r="I29" s="11"/>
      <c r="J29" s="69"/>
      <c r="K29" s="70"/>
      <c r="L29" s="70"/>
      <c r="M29" s="70"/>
      <c r="X29" s="67"/>
      <c r="Y29" s="11"/>
    </row>
    <row r="30" spans="1:25" s="7" customFormat="1" x14ac:dyDescent="0.25">
      <c r="A30" s="5"/>
      <c r="B30" s="5"/>
      <c r="C30" s="5"/>
      <c r="D30" s="5"/>
      <c r="E30" s="5"/>
      <c r="F30" s="5"/>
      <c r="G30" s="5"/>
      <c r="H30" s="5"/>
      <c r="I30" s="11"/>
      <c r="J30" s="69"/>
      <c r="K30" s="70"/>
      <c r="L30" s="70"/>
      <c r="M30" s="70"/>
      <c r="X30" s="67"/>
      <c r="Y30" s="11"/>
    </row>
    <row r="31" spans="1:25" s="7" customFormat="1" x14ac:dyDescent="0.25">
      <c r="A31" s="5"/>
      <c r="B31" s="5"/>
      <c r="C31" s="5"/>
      <c r="D31" s="5"/>
      <c r="E31" s="5"/>
      <c r="F31" s="5"/>
      <c r="G31" s="5"/>
      <c r="H31" s="5"/>
      <c r="I31" s="11"/>
      <c r="J31" s="69"/>
      <c r="K31" s="70"/>
      <c r="L31" s="70"/>
      <c r="M31" s="70"/>
      <c r="X31" s="67"/>
      <c r="Y31" s="11"/>
    </row>
    <row r="32" spans="1:25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69"/>
      <c r="K32" s="70"/>
      <c r="L32" s="70"/>
      <c r="M32" s="70"/>
      <c r="X32" s="67"/>
      <c r="Y32" s="11"/>
    </row>
    <row r="33" spans="1:25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69"/>
      <c r="K33" s="70"/>
      <c r="L33" s="70"/>
      <c r="M33" s="70"/>
      <c r="X33" s="67"/>
      <c r="Y33" s="11"/>
    </row>
    <row r="34" spans="1:25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5"/>
      <c r="K34" s="70"/>
      <c r="L34" s="70"/>
      <c r="M34" s="70"/>
      <c r="X34" s="67"/>
      <c r="Y34" s="11"/>
    </row>
    <row r="35" spans="1:25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5"/>
      <c r="K35" s="70"/>
      <c r="L35" s="70"/>
      <c r="M35" s="70"/>
      <c r="X35" s="67"/>
      <c r="Y35" s="11"/>
    </row>
    <row r="36" spans="1:25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5"/>
      <c r="K36" s="70"/>
      <c r="L36" s="70"/>
      <c r="M36" s="70"/>
      <c r="X36" s="67"/>
      <c r="Y36" s="11"/>
    </row>
    <row r="37" spans="1:25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5"/>
      <c r="K37" s="70"/>
      <c r="L37" s="70"/>
      <c r="M37" s="70"/>
      <c r="X37" s="67"/>
      <c r="Y37" s="11"/>
    </row>
    <row r="38" spans="1:25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5"/>
      <c r="K38" s="70"/>
      <c r="L38" s="70"/>
      <c r="M38" s="70"/>
      <c r="X38" s="67"/>
      <c r="Y38" s="11"/>
    </row>
    <row r="39" spans="1:25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5"/>
      <c r="K39" s="70"/>
      <c r="L39" s="70"/>
      <c r="M39" s="70"/>
      <c r="X39" s="67"/>
      <c r="Y39" s="11"/>
    </row>
    <row r="40" spans="1:25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5"/>
      <c r="K40" s="70"/>
      <c r="L40" s="70"/>
      <c r="M40" s="70"/>
      <c r="X40" s="67"/>
      <c r="Y40" s="11"/>
    </row>
    <row r="41" spans="1:25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5"/>
      <c r="K41" s="70"/>
      <c r="L41" s="70"/>
      <c r="M41" s="70"/>
      <c r="X41" s="67"/>
      <c r="Y41" s="11"/>
    </row>
    <row r="42" spans="1:25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5"/>
      <c r="K42" s="70"/>
      <c r="L42" s="70"/>
      <c r="M42" s="70"/>
      <c r="X42" s="67"/>
      <c r="Y42" s="11"/>
    </row>
    <row r="43" spans="1:25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5"/>
      <c r="K43" s="70"/>
      <c r="L43" s="70"/>
      <c r="M43" s="70"/>
      <c r="X43" s="67"/>
      <c r="Y43" s="11"/>
    </row>
    <row r="44" spans="1:25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5"/>
      <c r="K44" s="70"/>
      <c r="L44" s="70"/>
      <c r="M44" s="70"/>
      <c r="X44" s="67"/>
      <c r="Y44" s="11"/>
    </row>
    <row r="45" spans="1:25" s="7" customForma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5"/>
      <c r="K45" s="70"/>
      <c r="L45" s="70"/>
      <c r="M45" s="70"/>
      <c r="X45" s="67"/>
      <c r="Y45" s="11"/>
    </row>
    <row r="46" spans="1:25" s="7" customForma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5"/>
      <c r="K46" s="70"/>
      <c r="L46" s="70"/>
      <c r="M46" s="70"/>
      <c r="X46" s="67"/>
      <c r="Y46" s="11"/>
    </row>
    <row r="47" spans="1:25" s="7" customForma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5"/>
      <c r="K47" s="70"/>
      <c r="L47" s="70"/>
      <c r="M47" s="70"/>
      <c r="X47" s="67"/>
      <c r="Y47" s="11"/>
    </row>
    <row r="48" spans="1:25" s="7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5"/>
      <c r="K48" s="70"/>
      <c r="L48" s="70"/>
      <c r="M48" s="70"/>
      <c r="X48" s="67"/>
      <c r="Y48" s="11"/>
    </row>
    <row r="49" spans="1:25" s="7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5"/>
      <c r="K49" s="70"/>
      <c r="L49" s="70"/>
      <c r="M49" s="70"/>
      <c r="X49" s="67"/>
      <c r="Y49" s="11"/>
    </row>
    <row r="50" spans="1:25" s="7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5"/>
      <c r="K50" s="70"/>
      <c r="L50" s="70"/>
      <c r="M50" s="70"/>
      <c r="X50" s="67"/>
      <c r="Y50" s="11"/>
    </row>
    <row r="51" spans="1:25" s="7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5"/>
      <c r="K51" s="70"/>
      <c r="L51" s="70"/>
      <c r="M51" s="70"/>
      <c r="X51" s="67"/>
      <c r="Y51" s="11"/>
    </row>
    <row r="52" spans="1:25" s="7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5"/>
      <c r="K52" s="70"/>
      <c r="L52" s="70"/>
      <c r="M52" s="70"/>
      <c r="X52" s="67"/>
      <c r="Y52" s="11"/>
    </row>
    <row r="53" spans="1:25" s="7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5"/>
      <c r="K53" s="70"/>
      <c r="L53" s="70"/>
      <c r="M53" s="70"/>
      <c r="X53" s="67"/>
      <c r="Y53" s="11"/>
    </row>
    <row r="54" spans="1:25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5"/>
      <c r="K54" s="70"/>
      <c r="L54" s="70"/>
      <c r="M54" s="70"/>
      <c r="X54" s="67"/>
      <c r="Y54" s="11"/>
    </row>
    <row r="55" spans="1:25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5"/>
      <c r="K55" s="70"/>
      <c r="L55" s="70"/>
      <c r="M55" s="70"/>
      <c r="X55" s="67"/>
      <c r="Y55" s="11"/>
    </row>
    <row r="56" spans="1:25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5"/>
      <c r="K56" s="70"/>
      <c r="L56" s="70"/>
      <c r="M56" s="70"/>
      <c r="X56" s="67"/>
      <c r="Y56" s="11"/>
    </row>
    <row r="57" spans="1:25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5"/>
      <c r="K57" s="70"/>
      <c r="L57" s="70"/>
      <c r="M57" s="70"/>
      <c r="X57" s="67"/>
      <c r="Y57" s="11"/>
    </row>
    <row r="58" spans="1:25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5"/>
      <c r="K58" s="70"/>
      <c r="L58" s="70"/>
      <c r="M58" s="70"/>
      <c r="X58" s="67"/>
      <c r="Y58" s="11"/>
    </row>
    <row r="59" spans="1:25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5"/>
      <c r="K59" s="70"/>
      <c r="L59" s="70"/>
      <c r="M59" s="70"/>
      <c r="X59" s="67"/>
      <c r="Y59" s="11"/>
    </row>
    <row r="60" spans="1:25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70"/>
      <c r="L60" s="70"/>
      <c r="M60" s="70"/>
      <c r="X60" s="67"/>
      <c r="Y60" s="11"/>
    </row>
    <row r="61" spans="1:25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70"/>
      <c r="L61" s="70"/>
      <c r="M61" s="70"/>
      <c r="X61" s="67"/>
      <c r="Y61" s="11"/>
    </row>
    <row r="62" spans="1:25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70"/>
      <c r="L62" s="70"/>
      <c r="M62" s="70"/>
      <c r="X62" s="67"/>
      <c r="Y62" s="11"/>
    </row>
    <row r="63" spans="1:25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70"/>
      <c r="L63" s="70"/>
      <c r="M63" s="70"/>
      <c r="X63" s="67"/>
      <c r="Y63" s="11"/>
    </row>
    <row r="64" spans="1:25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70"/>
      <c r="L64" s="70"/>
      <c r="M64" s="70"/>
      <c r="X64" s="67"/>
      <c r="Y64" s="11"/>
    </row>
    <row r="65" spans="1:25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70"/>
      <c r="L65" s="70"/>
      <c r="M65" s="70"/>
      <c r="X65" s="67"/>
      <c r="Y65" s="11"/>
    </row>
    <row r="66" spans="1:25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70"/>
      <c r="L66" s="70"/>
      <c r="M66" s="70"/>
      <c r="X66" s="67"/>
      <c r="Y66" s="11"/>
    </row>
    <row r="67" spans="1:25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70"/>
      <c r="L67" s="70"/>
      <c r="M67" s="70"/>
      <c r="X67" s="67"/>
      <c r="Y67" s="11"/>
    </row>
    <row r="68" spans="1:25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70"/>
      <c r="L68" s="70"/>
      <c r="M68" s="70"/>
      <c r="X68" s="67"/>
      <c r="Y68" s="11"/>
    </row>
    <row r="69" spans="1:25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70"/>
      <c r="L69" s="70"/>
      <c r="M69" s="70"/>
      <c r="X69" s="67"/>
      <c r="Y69" s="11"/>
    </row>
    <row r="70" spans="1:25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70"/>
      <c r="L70" s="70"/>
      <c r="M70" s="70"/>
      <c r="X70" s="67"/>
      <c r="Y70" s="11"/>
    </row>
    <row r="71" spans="1:25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70"/>
      <c r="L71" s="70"/>
      <c r="M71" s="70"/>
      <c r="X71" s="67"/>
      <c r="Y71" s="11"/>
    </row>
    <row r="72" spans="1:25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70"/>
      <c r="L72" s="70"/>
      <c r="M72" s="70"/>
      <c r="X72" s="67"/>
      <c r="Y72" s="11"/>
    </row>
    <row r="73" spans="1:25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70"/>
      <c r="L73" s="70"/>
      <c r="M73" s="70"/>
      <c r="X73" s="67"/>
      <c r="Y73" s="11"/>
    </row>
    <row r="74" spans="1:25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70"/>
      <c r="L74" s="70"/>
      <c r="M74" s="70"/>
      <c r="X74" s="67"/>
      <c r="Y74" s="11"/>
    </row>
    <row r="75" spans="1:25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70"/>
      <c r="L75" s="70"/>
      <c r="M75" s="70"/>
      <c r="X75" s="67"/>
      <c r="Y75" s="11"/>
    </row>
    <row r="76" spans="1:25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70"/>
      <c r="L76" s="70"/>
      <c r="M76" s="70"/>
      <c r="X76" s="67"/>
      <c r="Y76" s="11"/>
    </row>
    <row r="77" spans="1:25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70"/>
      <c r="L77" s="70"/>
      <c r="M77" s="70"/>
      <c r="X77" s="67"/>
      <c r="Y77" s="11"/>
    </row>
    <row r="78" spans="1:25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70"/>
      <c r="L78" s="70"/>
      <c r="M78" s="70"/>
      <c r="X78" s="67"/>
      <c r="Y78" s="11"/>
    </row>
    <row r="79" spans="1:25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70"/>
      <c r="L79" s="70"/>
      <c r="M79" s="70"/>
      <c r="X79" s="67"/>
      <c r="Y79" s="11"/>
    </row>
    <row r="80" spans="1:25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70"/>
      <c r="L80" s="70"/>
      <c r="M80" s="70"/>
      <c r="X80" s="67"/>
      <c r="Y80" s="11"/>
    </row>
    <row r="81" spans="1:25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70"/>
      <c r="L81" s="70"/>
      <c r="M81" s="70"/>
      <c r="X81" s="67"/>
      <c r="Y81" s="11"/>
    </row>
    <row r="82" spans="1:25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70"/>
      <c r="L82" s="70"/>
      <c r="M82" s="70"/>
      <c r="X82" s="67"/>
      <c r="Y82" s="11"/>
    </row>
    <row r="83" spans="1:25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70"/>
      <c r="L83" s="70"/>
      <c r="M83" s="70"/>
      <c r="X83" s="67"/>
      <c r="Y83" s="11"/>
    </row>
    <row r="84" spans="1:25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70"/>
      <c r="L84" s="70"/>
      <c r="M84" s="70"/>
      <c r="X84" s="67"/>
      <c r="Y84" s="11"/>
    </row>
    <row r="85" spans="1:25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70"/>
      <c r="L85" s="70"/>
      <c r="M85" s="70"/>
      <c r="X85" s="67"/>
      <c r="Y85" s="11"/>
    </row>
    <row r="86" spans="1:25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70"/>
      <c r="L86" s="70"/>
      <c r="M86" s="70"/>
      <c r="X86" s="67"/>
      <c r="Y86" s="11"/>
    </row>
    <row r="87" spans="1:25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70"/>
      <c r="L87" s="70"/>
      <c r="M87" s="70"/>
      <c r="X87" s="67"/>
      <c r="Y87" s="11"/>
    </row>
    <row r="88" spans="1:25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70"/>
      <c r="L88" s="70"/>
      <c r="M88" s="70"/>
      <c r="X88" s="67"/>
      <c r="Y88" s="11"/>
    </row>
    <row r="89" spans="1:25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70"/>
      <c r="L89" s="70"/>
      <c r="M89" s="70"/>
      <c r="X89" s="67"/>
      <c r="Y89" s="11"/>
    </row>
    <row r="90" spans="1:25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70"/>
      <c r="L90" s="70"/>
      <c r="M90" s="70"/>
      <c r="X90" s="67"/>
      <c r="Y90" s="11"/>
    </row>
    <row r="91" spans="1:25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70"/>
      <c r="L91" s="70"/>
      <c r="M91" s="70"/>
      <c r="X91" s="67"/>
      <c r="Y91" s="11"/>
    </row>
    <row r="92" spans="1:25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70"/>
      <c r="L92" s="70"/>
      <c r="M92" s="70"/>
      <c r="X92" s="67"/>
      <c r="Y92" s="11"/>
    </row>
    <row r="93" spans="1:25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70"/>
      <c r="L93" s="70"/>
      <c r="M93" s="70"/>
      <c r="X93" s="67"/>
      <c r="Y93" s="11"/>
    </row>
    <row r="94" spans="1:25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70"/>
      <c r="L94" s="70"/>
      <c r="M94" s="70"/>
      <c r="X94" s="67"/>
      <c r="Y94" s="11"/>
    </row>
    <row r="95" spans="1:25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70"/>
      <c r="L95" s="70"/>
      <c r="M95" s="70"/>
      <c r="X95" s="67"/>
      <c r="Y95" s="11"/>
    </row>
    <row r="96" spans="1:25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70"/>
      <c r="L96" s="70"/>
      <c r="M96" s="70"/>
      <c r="X96" s="67"/>
      <c r="Y96" s="11"/>
    </row>
  </sheetData>
  <mergeCells count="23"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X6:X7"/>
    <mergeCell ref="P6:P7"/>
    <mergeCell ref="Q6:Q7"/>
    <mergeCell ref="R6:S6"/>
    <mergeCell ref="T6:T7"/>
    <mergeCell ref="U6:V6"/>
    <mergeCell ref="W6:W7"/>
  </mergeCells>
  <pageMargins left="0.70866141732283472" right="0.70866141732283472" top="0.78740157480314965" bottom="0.78740157480314965" header="0.31496062992125984" footer="0.31496062992125984"/>
  <pageSetup paperSize="9" scale="37" firstPageNumber="165" orientation="landscape" useFirstPageNumber="1" r:id="rId1"/>
  <headerFooter>
    <oddFooter xml:space="preserve">&amp;LZastupitelstvo  Olomouckého kraje 13-12-2021
13. - Rozpočet Olomouckého kraje na rok 2022 - návrh rozpočtu
Příloha č. 5g) Projekty - investiční&amp;RStrana &amp;P (Celkem 176)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Souhrn</vt:lpstr>
      <vt:lpstr>Oblast školství - ORJ 10</vt:lpstr>
      <vt:lpstr>Oblast školství - ORJ 52</vt:lpstr>
      <vt:lpstr>Oblast sociální - ORJ 52 </vt:lpstr>
      <vt:lpstr>Sociální - ORJ 59 </vt:lpstr>
      <vt:lpstr>Oblast dopravy - ORJ 50</vt:lpstr>
      <vt:lpstr>Oblast dopravy - ORJ 12</vt:lpstr>
      <vt:lpstr>Oblast kultury - ORJ 13</vt:lpstr>
      <vt:lpstr>Oblast kultury - ORJ 52</vt:lpstr>
      <vt:lpstr>Oblast zdravotnictví - ORJ 52</vt:lpstr>
      <vt:lpstr>Zdravotnictví - ORJ 59 </vt:lpstr>
      <vt:lpstr>Životní prostředí - ORJ 59</vt:lpstr>
      <vt:lpstr>Úz. plánování - ORJ 59</vt:lpstr>
      <vt:lpstr>'Oblast dopravy - ORJ 12'!Oblast_tisku</vt:lpstr>
      <vt:lpstr>'Oblast dopravy - ORJ 50'!Oblast_tisku</vt:lpstr>
      <vt:lpstr>'Oblast kultury - ORJ 13'!Oblast_tisku</vt:lpstr>
      <vt:lpstr>'Oblast kultury - ORJ 52'!Oblast_tisku</vt:lpstr>
      <vt:lpstr>'Oblast sociální - ORJ 52 '!Oblast_tisku</vt:lpstr>
      <vt:lpstr>'Oblast školství - ORJ 10'!Oblast_tisku</vt:lpstr>
      <vt:lpstr>'Oblast školství - ORJ 52'!Oblast_tisku</vt:lpstr>
      <vt:lpstr>'Oblast zdravotnictví - ORJ 52'!Oblast_tisku</vt:lpstr>
      <vt:lpstr>'Sociální - ORJ 59 '!Oblast_tisku</vt:lpstr>
      <vt:lpstr>Souhrn!Oblast_tisku</vt:lpstr>
      <vt:lpstr>'Úz. plánování - ORJ 59'!Oblast_tisku</vt:lpstr>
      <vt:lpstr>'Zdravotnictví - ORJ 59 '!Oblast_tisku</vt:lpstr>
      <vt:lpstr>'Životní prostředí - ORJ 59'!Oblast_tisku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2021-11-24T10:28:59Z</cp:lastPrinted>
  <dcterms:created xsi:type="dcterms:W3CDTF">2018-04-30T07:38:17Z</dcterms:created>
  <dcterms:modified xsi:type="dcterms:W3CDTF">2021-11-24T10:29:01Z</dcterms:modified>
</cp:coreProperties>
</file>