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OdRF\Rozpočet Olomouckého kraje\2022\ZOK 13.12.2021\"/>
    </mc:Choice>
  </mc:AlternateContent>
  <bookViews>
    <workbookView xWindow="0" yWindow="0" windowWidth="28800" windowHeight="11700" activeTab="1"/>
  </bookViews>
  <sheets>
    <sheet name="Souhrn" sheetId="3" r:id="rId1"/>
    <sheet name="Oblast školství - ORJ 10" sheetId="4" r:id="rId2"/>
    <sheet name="Oblast školství - ORJ 64" sheetId="9" r:id="rId3"/>
    <sheet name="Oblast sociální - ORJ 11" sheetId="2" r:id="rId4"/>
    <sheet name="Oblast sociální - ORJ 60" sheetId="8" r:id="rId5"/>
    <sheet name="Oblast sociální - ORJ 64" sheetId="10" r:id="rId6"/>
    <sheet name="Oblast kultury - ORJ 13" sheetId="14" r:id="rId7"/>
    <sheet name="Oblast životní prostředí-ORJ 59" sheetId="7" r:id="rId8"/>
    <sheet name="Oblast životní prostředí-ORJ 64" sheetId="15" r:id="rId9"/>
    <sheet name="Oblast cestovní ruch - ORJ 59" sheetId="6" r:id="rId10"/>
    <sheet name="Oblast region. rozvoj - ORJ 74" sheetId="11" r:id="rId11"/>
    <sheet name="Oblast region. rozvoj - ORJ 33" sheetId="13" r:id="rId12"/>
    <sheet name="Oblast lidské zdroje -  ORJ 76" sheetId="12" r:id="rId13"/>
    <sheet name="ORJ 30" sheetId="5" r:id="rId14"/>
  </sheets>
  <definedNames>
    <definedName name="_xlnm._FilterDatabase" localSheetId="10" hidden="1">'Oblast region. rozvoj - ORJ 74'!$A$7:$X$72</definedName>
    <definedName name="_xlnm.Print_Titles" localSheetId="10">'Oblast region. rozvoj - ORJ 74'!$6:$7</definedName>
    <definedName name="_xlnm.Print_Area" localSheetId="9">'Oblast cestovní ruch - ORJ 59'!$A$1:$W$10</definedName>
    <definedName name="_xlnm.Print_Area" localSheetId="6">'Oblast kultury - ORJ 13'!$A$1:$X$15</definedName>
    <definedName name="_xlnm.Print_Area" localSheetId="12">'Oblast lidské zdroje -  ORJ 76'!$A$1:$W$33</definedName>
    <definedName name="_xlnm.Print_Area" localSheetId="11">'Oblast region. rozvoj - ORJ 33'!$A$1:$W$12</definedName>
    <definedName name="_xlnm.Print_Area" localSheetId="10">'Oblast region. rozvoj - ORJ 74'!$A$1:$X$72</definedName>
    <definedName name="_xlnm.Print_Area" localSheetId="3">'Oblast sociální - ORJ 11'!$A$1:$X$10</definedName>
    <definedName name="_xlnm.Print_Area" localSheetId="4">'Oblast sociální - ORJ 60'!$A$1:$W$16</definedName>
    <definedName name="_xlnm.Print_Area" localSheetId="5">'Oblast sociální - ORJ 64'!$A$1:$W$17</definedName>
    <definedName name="_xlnm.Print_Area" localSheetId="1">'Oblast školství - ORJ 10'!$A$1:$X$12</definedName>
    <definedName name="_xlnm.Print_Area" localSheetId="2">'Oblast školství - ORJ 64'!$A$1:$W$13</definedName>
    <definedName name="_xlnm.Print_Area" localSheetId="7">'Oblast životní prostředí-ORJ 59'!$A$1:$W$10</definedName>
    <definedName name="_xlnm.Print_Area" localSheetId="8">'Oblast životní prostředí-ORJ 64'!$A$1:$X$11</definedName>
    <definedName name="_xlnm.Print_Area" localSheetId="13">'ORJ 30'!$A$1:$W$11</definedName>
    <definedName name="_xlnm.Print_Area" localSheetId="0">Souhrn!$A$1:$H$22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10" i="2" l="1"/>
  <c r="W10" i="2"/>
  <c r="V10" i="2"/>
  <c r="U10" i="2"/>
  <c r="T10" i="2"/>
  <c r="S10" i="2"/>
  <c r="R10" i="2"/>
  <c r="Q10" i="2"/>
  <c r="P10" i="2"/>
  <c r="N10" i="2"/>
  <c r="M10" i="2"/>
  <c r="L10" i="2"/>
  <c r="W10" i="7" l="1"/>
  <c r="V10" i="7"/>
  <c r="U10" i="7"/>
  <c r="T10" i="7"/>
  <c r="S10" i="7"/>
  <c r="R10" i="7"/>
  <c r="Q10" i="7"/>
  <c r="P10" i="7"/>
  <c r="O10" i="7"/>
  <c r="W8" i="7"/>
  <c r="V8" i="7"/>
  <c r="U8" i="7"/>
  <c r="T8" i="7"/>
  <c r="S8" i="7"/>
  <c r="P8" i="7"/>
  <c r="O8" i="7"/>
  <c r="M8" i="7"/>
  <c r="L8" i="7"/>
  <c r="K8" i="7"/>
  <c r="H15" i="3"/>
  <c r="G15" i="3"/>
  <c r="D15" i="3"/>
  <c r="X11" i="15"/>
  <c r="W11" i="15"/>
  <c r="V11" i="15"/>
  <c r="U11" i="15"/>
  <c r="T11" i="15"/>
  <c r="S11" i="15"/>
  <c r="R11" i="15"/>
  <c r="Q11" i="15"/>
  <c r="O11" i="15"/>
  <c r="M11" i="15"/>
  <c r="L11" i="15"/>
  <c r="L8" i="15" s="1"/>
  <c r="K11" i="15"/>
  <c r="P9" i="15"/>
  <c r="P11" i="15" s="1"/>
  <c r="P8" i="15" s="1"/>
  <c r="W8" i="15"/>
  <c r="V8" i="15"/>
  <c r="U8" i="15"/>
  <c r="T8" i="15"/>
  <c r="S8" i="15"/>
  <c r="R8" i="15"/>
  <c r="Q8" i="15"/>
  <c r="O8" i="15"/>
  <c r="M8" i="15"/>
  <c r="K8" i="15"/>
  <c r="R69" i="11" l="1"/>
  <c r="R56" i="11"/>
  <c r="R49" i="11"/>
  <c r="R35" i="11"/>
  <c r="R21" i="11"/>
  <c r="Q8" i="7"/>
  <c r="R8" i="7"/>
  <c r="R8" i="11" l="1"/>
  <c r="T8" i="10"/>
  <c r="T8" i="8"/>
  <c r="T12" i="9"/>
  <c r="T9" i="9"/>
  <c r="T8" i="9"/>
  <c r="U8" i="9"/>
  <c r="U13" i="9"/>
  <c r="R10" i="14" l="1"/>
  <c r="Q10" i="14" s="1"/>
  <c r="R9" i="14"/>
  <c r="U14" i="14"/>
  <c r="R14" i="14"/>
  <c r="R13" i="14" s="1"/>
  <c r="W13" i="14"/>
  <c r="V13" i="14"/>
  <c r="U13" i="14"/>
  <c r="T13" i="14"/>
  <c r="S13" i="14"/>
  <c r="P13" i="14"/>
  <c r="N13" i="14"/>
  <c r="M13" i="14"/>
  <c r="L13" i="14"/>
  <c r="U12" i="14"/>
  <c r="R12" i="14"/>
  <c r="L12" i="14"/>
  <c r="U11" i="14"/>
  <c r="R11" i="14"/>
  <c r="Q11" i="14" s="1"/>
  <c r="L11" i="14"/>
  <c r="L9" i="14"/>
  <c r="W8" i="14"/>
  <c r="W15" i="14" s="1"/>
  <c r="V8" i="14"/>
  <c r="V15" i="14" s="1"/>
  <c r="G11" i="3" s="1"/>
  <c r="T8" i="14"/>
  <c r="S8" i="14"/>
  <c r="S15" i="14" s="1"/>
  <c r="P8" i="14"/>
  <c r="N8" i="14"/>
  <c r="M8" i="14"/>
  <c r="L8" i="14" l="1"/>
  <c r="T15" i="14"/>
  <c r="N15" i="14"/>
  <c r="L15" i="14"/>
  <c r="P15" i="14"/>
  <c r="U8" i="14"/>
  <c r="U15" i="14" s="1"/>
  <c r="M15" i="14"/>
  <c r="Q12" i="14"/>
  <c r="X12" i="14" s="1"/>
  <c r="Q14" i="14"/>
  <c r="X14" i="14" s="1"/>
  <c r="X13" i="14" s="1"/>
  <c r="R8" i="14"/>
  <c r="R15" i="14" s="1"/>
  <c r="Q9" i="14"/>
  <c r="Q8" i="14" s="1"/>
  <c r="X11" i="14"/>
  <c r="K11" i="12"/>
  <c r="K10" i="12"/>
  <c r="K9" i="12"/>
  <c r="K15" i="12"/>
  <c r="K14" i="12"/>
  <c r="K13" i="12"/>
  <c r="K19" i="12"/>
  <c r="K18" i="12"/>
  <c r="K17" i="12"/>
  <c r="K20" i="12"/>
  <c r="K28" i="12"/>
  <c r="K27" i="12"/>
  <c r="K26" i="12"/>
  <c r="K25" i="12"/>
  <c r="K24" i="12"/>
  <c r="K23" i="12"/>
  <c r="K22" i="12"/>
  <c r="K29" i="12"/>
  <c r="Q13" i="14" l="1"/>
  <c r="X8" i="14"/>
  <c r="X15" i="14" s="1"/>
  <c r="Q15" i="14"/>
  <c r="W9" i="7"/>
  <c r="T9" i="13" l="1"/>
  <c r="Q9" i="13"/>
  <c r="P9" i="13" l="1"/>
  <c r="C18" i="3"/>
  <c r="T11" i="13"/>
  <c r="T10" i="13" s="1"/>
  <c r="Q11" i="13"/>
  <c r="P11" i="13" s="1"/>
  <c r="V10" i="13"/>
  <c r="U10" i="13"/>
  <c r="S10" i="13"/>
  <c r="R10" i="13"/>
  <c r="Q10" i="13"/>
  <c r="O10" i="13"/>
  <c r="M10" i="13"/>
  <c r="L10" i="13"/>
  <c r="K10" i="13"/>
  <c r="V8" i="13"/>
  <c r="V12" i="13" s="1"/>
  <c r="U8" i="13"/>
  <c r="U12" i="13" s="1"/>
  <c r="T8" i="13"/>
  <c r="S8" i="13"/>
  <c r="S12" i="13" s="1"/>
  <c r="R8" i="13"/>
  <c r="R12" i="13" s="1"/>
  <c r="D18" i="3" s="1"/>
  <c r="Q8" i="13"/>
  <c r="Q12" i="13" s="1"/>
  <c r="O8" i="13"/>
  <c r="O12" i="13" s="1"/>
  <c r="M8" i="13"/>
  <c r="M12" i="13" s="1"/>
  <c r="L8" i="13"/>
  <c r="L12" i="13" s="1"/>
  <c r="K8" i="13"/>
  <c r="K12" i="13" s="1"/>
  <c r="W30" i="12"/>
  <c r="V30" i="12"/>
  <c r="U30" i="12"/>
  <c r="T30" i="12"/>
  <c r="S30" i="12"/>
  <c r="R30" i="12"/>
  <c r="P30" i="12"/>
  <c r="O30" i="12"/>
  <c r="K30" i="12"/>
  <c r="Q29" i="12"/>
  <c r="Q26" i="12"/>
  <c r="Q24" i="12"/>
  <c r="Q23" i="12"/>
  <c r="L30" i="12"/>
  <c r="M30" i="12"/>
  <c r="W21" i="12"/>
  <c r="V21" i="12"/>
  <c r="U21" i="12"/>
  <c r="T21" i="12"/>
  <c r="S21" i="12"/>
  <c r="R21" i="12"/>
  <c r="Q21" i="12"/>
  <c r="P21" i="12"/>
  <c r="O21" i="12"/>
  <c r="M21" i="12"/>
  <c r="K21" i="12"/>
  <c r="L21" i="12"/>
  <c r="W16" i="12"/>
  <c r="V16" i="12"/>
  <c r="U16" i="12"/>
  <c r="T16" i="12"/>
  <c r="S16" i="12"/>
  <c r="R16" i="12"/>
  <c r="P16" i="12"/>
  <c r="O16" i="12"/>
  <c r="M16" i="12"/>
  <c r="L16" i="12"/>
  <c r="K16" i="12"/>
  <c r="Q16" i="12"/>
  <c r="W12" i="12"/>
  <c r="V12" i="12"/>
  <c r="U12" i="12"/>
  <c r="T12" i="12"/>
  <c r="S12" i="12"/>
  <c r="R12" i="12"/>
  <c r="P12" i="12"/>
  <c r="O12" i="12"/>
  <c r="M12" i="12"/>
  <c r="L12" i="12"/>
  <c r="Q11" i="12"/>
  <c r="Q10" i="12"/>
  <c r="Q9" i="12"/>
  <c r="K12" i="12"/>
  <c r="N72" i="11"/>
  <c r="T71" i="11"/>
  <c r="T70" i="11" s="1"/>
  <c r="Q71" i="11"/>
  <c r="V70" i="11"/>
  <c r="U70" i="11"/>
  <c r="S70" i="11"/>
  <c r="R70" i="11"/>
  <c r="Q70" i="11"/>
  <c r="O70" i="11"/>
  <c r="M70" i="11"/>
  <c r="L70" i="11"/>
  <c r="K70" i="11"/>
  <c r="V69" i="11"/>
  <c r="U69" i="11"/>
  <c r="S69" i="11"/>
  <c r="O69" i="11"/>
  <c r="N69" i="11"/>
  <c r="M69" i="11"/>
  <c r="K69" i="11"/>
  <c r="T68" i="11"/>
  <c r="Q68" i="11"/>
  <c r="L68" i="11"/>
  <c r="T67" i="11"/>
  <c r="Q67" i="11"/>
  <c r="P67" i="11" s="1"/>
  <c r="W67" i="11" s="1"/>
  <c r="L67" i="11"/>
  <c r="T66" i="11"/>
  <c r="Q66" i="11"/>
  <c r="P66" i="11" s="1"/>
  <c r="W66" i="11" s="1"/>
  <c r="L66" i="11"/>
  <c r="T65" i="11"/>
  <c r="Q65" i="11"/>
  <c r="L65" i="11"/>
  <c r="T64" i="11"/>
  <c r="Q64" i="11"/>
  <c r="L64" i="11"/>
  <c r="T63" i="11"/>
  <c r="Q63" i="11"/>
  <c r="P63" i="11" s="1"/>
  <c r="W63" i="11" s="1"/>
  <c r="L63" i="11"/>
  <c r="T62" i="11"/>
  <c r="Q62" i="11"/>
  <c r="P62" i="11" s="1"/>
  <c r="W62" i="11" s="1"/>
  <c r="L62" i="11"/>
  <c r="T61" i="11"/>
  <c r="Q61" i="11"/>
  <c r="L61" i="11"/>
  <c r="T60" i="11"/>
  <c r="Q60" i="11"/>
  <c r="L60" i="11"/>
  <c r="T59" i="11"/>
  <c r="Q59" i="11"/>
  <c r="L59" i="11"/>
  <c r="T58" i="11"/>
  <c r="Q58" i="11"/>
  <c r="L58" i="11"/>
  <c r="T57" i="11"/>
  <c r="Q57" i="11"/>
  <c r="L57" i="11"/>
  <c r="V56" i="11"/>
  <c r="U56" i="11"/>
  <c r="S56" i="11"/>
  <c r="N56" i="11"/>
  <c r="M56" i="11"/>
  <c r="K56" i="11"/>
  <c r="T55" i="11"/>
  <c r="Q55" i="11"/>
  <c r="L55" i="11"/>
  <c r="T54" i="11"/>
  <c r="Q54" i="11"/>
  <c r="L54" i="11"/>
  <c r="T53" i="11"/>
  <c r="Q53" i="11"/>
  <c r="L53" i="11"/>
  <c r="T52" i="11"/>
  <c r="Q52" i="11"/>
  <c r="L52" i="11"/>
  <c r="T51" i="11"/>
  <c r="Q51" i="11"/>
  <c r="L51" i="11"/>
  <c r="T50" i="11"/>
  <c r="Q50" i="11"/>
  <c r="L50" i="11"/>
  <c r="W49" i="11"/>
  <c r="V49" i="11"/>
  <c r="U49" i="11"/>
  <c r="S49" i="11"/>
  <c r="K49" i="11"/>
  <c r="T48" i="11"/>
  <c r="Q48" i="11"/>
  <c r="M48" i="11"/>
  <c r="L48" i="11"/>
  <c r="T47" i="11"/>
  <c r="Q47" i="11"/>
  <c r="M47" i="11"/>
  <c r="L47" i="11"/>
  <c r="T46" i="11"/>
  <c r="Q46" i="11"/>
  <c r="M46" i="11"/>
  <c r="L46" i="11"/>
  <c r="T45" i="11"/>
  <c r="Q45" i="11"/>
  <c r="M45" i="11"/>
  <c r="L45" i="11"/>
  <c r="T44" i="11"/>
  <c r="Q44" i="11"/>
  <c r="M44" i="11"/>
  <c r="L44" i="11"/>
  <c r="T43" i="11"/>
  <c r="Q43" i="11"/>
  <c r="M43" i="11"/>
  <c r="L43" i="11"/>
  <c r="T42" i="11"/>
  <c r="Q42" i="11"/>
  <c r="M42" i="11"/>
  <c r="L42" i="11"/>
  <c r="T41" i="11"/>
  <c r="Q41" i="11"/>
  <c r="M41" i="11"/>
  <c r="L41" i="11"/>
  <c r="T40" i="11"/>
  <c r="Q40" i="11"/>
  <c r="M40" i="11"/>
  <c r="L40" i="11"/>
  <c r="T39" i="11"/>
  <c r="Q39" i="11"/>
  <c r="M39" i="11"/>
  <c r="L39" i="11"/>
  <c r="T38" i="11"/>
  <c r="Q38" i="11"/>
  <c r="M38" i="11"/>
  <c r="L38" i="11"/>
  <c r="T37" i="11"/>
  <c r="Q37" i="11"/>
  <c r="M37" i="11"/>
  <c r="L37" i="11"/>
  <c r="T36" i="11"/>
  <c r="Q36" i="11"/>
  <c r="O36" i="11"/>
  <c r="M36" i="11"/>
  <c r="L36" i="11"/>
  <c r="W35" i="11"/>
  <c r="V35" i="11"/>
  <c r="U35" i="11"/>
  <c r="S35" i="11"/>
  <c r="T34" i="11"/>
  <c r="Q34" i="11"/>
  <c r="M34" i="11"/>
  <c r="L34" i="11"/>
  <c r="T33" i="11"/>
  <c r="Q33" i="11"/>
  <c r="M33" i="11"/>
  <c r="L33" i="11"/>
  <c r="T32" i="11"/>
  <c r="Q32" i="11"/>
  <c r="M32" i="11"/>
  <c r="L32" i="11"/>
  <c r="T31" i="11"/>
  <c r="Q31" i="11"/>
  <c r="M31" i="11"/>
  <c r="L31" i="11"/>
  <c r="T30" i="11"/>
  <c r="Q30" i="11"/>
  <c r="M30" i="11"/>
  <c r="L30" i="11"/>
  <c r="T29" i="11"/>
  <c r="Q29" i="11"/>
  <c r="M29" i="11"/>
  <c r="L29" i="11"/>
  <c r="T28" i="11"/>
  <c r="Q28" i="11"/>
  <c r="K28" i="11"/>
  <c r="L28" i="11" s="1"/>
  <c r="T27" i="11"/>
  <c r="Q27" i="11"/>
  <c r="M27" i="11"/>
  <c r="L27" i="11"/>
  <c r="T26" i="11"/>
  <c r="Q26" i="11"/>
  <c r="M26" i="11"/>
  <c r="L26" i="11"/>
  <c r="T25" i="11"/>
  <c r="Q25" i="11"/>
  <c r="M25" i="11"/>
  <c r="L25" i="11"/>
  <c r="T24" i="11"/>
  <c r="Q24" i="11"/>
  <c r="M24" i="11"/>
  <c r="L24" i="11"/>
  <c r="T23" i="11"/>
  <c r="Q23" i="11"/>
  <c r="M23" i="11"/>
  <c r="L23" i="11"/>
  <c r="T22" i="11"/>
  <c r="Q22" i="11"/>
  <c r="O22" i="11"/>
  <c r="K22" i="11"/>
  <c r="K35" i="11" s="1"/>
  <c r="V21" i="11"/>
  <c r="U21" i="11"/>
  <c r="S21" i="11"/>
  <c r="K21" i="11"/>
  <c r="T20" i="11"/>
  <c r="Q20" i="11"/>
  <c r="M20" i="11"/>
  <c r="L20" i="11"/>
  <c r="T19" i="11"/>
  <c r="Q19" i="11"/>
  <c r="T18" i="11"/>
  <c r="Q18" i="11"/>
  <c r="O18" i="11"/>
  <c r="M18" i="11"/>
  <c r="L18" i="11"/>
  <c r="T17" i="11"/>
  <c r="Q17" i="11"/>
  <c r="M17" i="11"/>
  <c r="L17" i="11"/>
  <c r="T16" i="11"/>
  <c r="Q16" i="11"/>
  <c r="M16" i="11"/>
  <c r="L16" i="11"/>
  <c r="T15" i="11"/>
  <c r="Q15" i="11"/>
  <c r="M15" i="11"/>
  <c r="L15" i="11"/>
  <c r="T14" i="11"/>
  <c r="Q14" i="11"/>
  <c r="O14" i="11"/>
  <c r="M14" i="11"/>
  <c r="L14" i="11"/>
  <c r="T13" i="11"/>
  <c r="Q13" i="11"/>
  <c r="O13" i="11"/>
  <c r="M13" i="11"/>
  <c r="L13" i="11"/>
  <c r="T12" i="11"/>
  <c r="Q12" i="11"/>
  <c r="M12" i="11"/>
  <c r="L12" i="11"/>
  <c r="T11" i="11"/>
  <c r="Q11" i="11"/>
  <c r="O11" i="11"/>
  <c r="M11" i="11"/>
  <c r="L11" i="11"/>
  <c r="T10" i="11"/>
  <c r="Q10" i="11"/>
  <c r="O10" i="11"/>
  <c r="M10" i="11"/>
  <c r="L10" i="11"/>
  <c r="T9" i="11"/>
  <c r="Q9" i="11"/>
  <c r="O9" i="11"/>
  <c r="M9" i="11"/>
  <c r="L9" i="11"/>
  <c r="O8" i="12" l="1"/>
  <c r="O33" i="12" s="1"/>
  <c r="U8" i="12"/>
  <c r="U33" i="12" s="1"/>
  <c r="R8" i="12"/>
  <c r="R33" i="12" s="1"/>
  <c r="D19" i="3" s="1"/>
  <c r="V8" i="12"/>
  <c r="V33" i="12" s="1"/>
  <c r="T8" i="12"/>
  <c r="T33" i="12" s="1"/>
  <c r="G19" i="3" s="1"/>
  <c r="Q12" i="12"/>
  <c r="M8" i="12"/>
  <c r="M33" i="12" s="1"/>
  <c r="S8" i="12"/>
  <c r="S33" i="12" s="1"/>
  <c r="C19" i="3" s="1"/>
  <c r="W8" i="12"/>
  <c r="W33" i="12" s="1"/>
  <c r="L8" i="12"/>
  <c r="L33" i="12" s="1"/>
  <c r="Q30" i="12"/>
  <c r="P8" i="12"/>
  <c r="P33" i="12" s="1"/>
  <c r="M28" i="11"/>
  <c r="P9" i="11"/>
  <c r="P17" i="11"/>
  <c r="W17" i="11" s="1"/>
  <c r="P40" i="11"/>
  <c r="P41" i="11"/>
  <c r="P43" i="11"/>
  <c r="P47" i="11"/>
  <c r="O47" i="11" s="1"/>
  <c r="P48" i="11"/>
  <c r="P60" i="11"/>
  <c r="W60" i="11" s="1"/>
  <c r="P12" i="11"/>
  <c r="W12" i="11" s="1"/>
  <c r="S8" i="11"/>
  <c r="S72" i="11" s="1"/>
  <c r="C17" i="3" s="1"/>
  <c r="M49" i="11"/>
  <c r="P52" i="11"/>
  <c r="O52" i="11" s="1"/>
  <c r="W52" i="11" s="1"/>
  <c r="P61" i="11"/>
  <c r="W61" i="11" s="1"/>
  <c r="P59" i="11"/>
  <c r="W59" i="11" s="1"/>
  <c r="P32" i="11"/>
  <c r="O32" i="11" s="1"/>
  <c r="Q56" i="11"/>
  <c r="P55" i="11"/>
  <c r="O55" i="11" s="1"/>
  <c r="W55" i="11" s="1"/>
  <c r="P44" i="11"/>
  <c r="P54" i="11"/>
  <c r="W54" i="11" s="1"/>
  <c r="O21" i="11"/>
  <c r="P11" i="11"/>
  <c r="W11" i="11" s="1"/>
  <c r="P13" i="11"/>
  <c r="W13" i="11" s="1"/>
  <c r="P22" i="11"/>
  <c r="P23" i="11"/>
  <c r="P24" i="11"/>
  <c r="P25" i="11"/>
  <c r="P27" i="11"/>
  <c r="P28" i="11"/>
  <c r="P30" i="11"/>
  <c r="P31" i="11"/>
  <c r="P34" i="11"/>
  <c r="T56" i="11"/>
  <c r="T69" i="11"/>
  <c r="Q49" i="11"/>
  <c r="P65" i="11"/>
  <c r="W65" i="11" s="1"/>
  <c r="P15" i="11"/>
  <c r="W15" i="11" s="1"/>
  <c r="P16" i="11"/>
  <c r="W16" i="11" s="1"/>
  <c r="P18" i="11"/>
  <c r="W18" i="11" s="1"/>
  <c r="P36" i="11"/>
  <c r="P38" i="11"/>
  <c r="P45" i="11"/>
  <c r="P58" i="11"/>
  <c r="W58" i="11" s="1"/>
  <c r="P64" i="11"/>
  <c r="W64" i="11" s="1"/>
  <c r="P68" i="11"/>
  <c r="W68" i="11" s="1"/>
  <c r="T21" i="11"/>
  <c r="K8" i="11"/>
  <c r="K72" i="11" s="1"/>
  <c r="T35" i="11"/>
  <c r="P39" i="11"/>
  <c r="W9" i="11"/>
  <c r="P14" i="11"/>
  <c r="P19" i="11"/>
  <c r="W19" i="11" s="1"/>
  <c r="P20" i="11"/>
  <c r="W20" i="11" s="1"/>
  <c r="L22" i="11"/>
  <c r="L35" i="11" s="1"/>
  <c r="P26" i="11"/>
  <c r="P29" i="11"/>
  <c r="P33" i="11"/>
  <c r="U8" i="11"/>
  <c r="U72" i="11" s="1"/>
  <c r="L49" i="11"/>
  <c r="V8" i="11"/>
  <c r="V72" i="11" s="1"/>
  <c r="P42" i="11"/>
  <c r="L69" i="11"/>
  <c r="W14" i="11"/>
  <c r="P37" i="11"/>
  <c r="P46" i="11"/>
  <c r="L56" i="11"/>
  <c r="P51" i="11"/>
  <c r="W51" i="11" s="1"/>
  <c r="P53" i="11"/>
  <c r="O53" i="11" s="1"/>
  <c r="W53" i="11" s="1"/>
  <c r="Q69" i="11"/>
  <c r="P71" i="11"/>
  <c r="P70" i="11" s="1"/>
  <c r="K8" i="12"/>
  <c r="K33" i="12" s="1"/>
  <c r="P8" i="13"/>
  <c r="W9" i="13"/>
  <c r="W8" i="13" s="1"/>
  <c r="W12" i="13" s="1"/>
  <c r="W11" i="13"/>
  <c r="W10" i="13" s="1"/>
  <c r="P10" i="13"/>
  <c r="P12" i="13"/>
  <c r="T12" i="13"/>
  <c r="G18" i="3" s="1"/>
  <c r="H18" i="3" s="1"/>
  <c r="R72" i="11"/>
  <c r="D17" i="3" s="1"/>
  <c r="M21" i="11"/>
  <c r="P10" i="11"/>
  <c r="W10" i="11" s="1"/>
  <c r="Q21" i="11"/>
  <c r="L21" i="11"/>
  <c r="O38" i="11"/>
  <c r="P50" i="11"/>
  <c r="P57" i="11"/>
  <c r="Q35" i="11"/>
  <c r="T49" i="11"/>
  <c r="M22" i="11"/>
  <c r="M35" i="11" s="1"/>
  <c r="O37" i="11"/>
  <c r="O49" i="11" s="1"/>
  <c r="Q8" i="12" l="1"/>
  <c r="Q33" i="12" s="1"/>
  <c r="H19" i="3"/>
  <c r="W71" i="11"/>
  <c r="W70" i="11" s="1"/>
  <c r="O35" i="11"/>
  <c r="P35" i="11"/>
  <c r="P49" i="11"/>
  <c r="T8" i="11"/>
  <c r="T72" i="11" s="1"/>
  <c r="G17" i="3" s="1"/>
  <c r="H17" i="3" s="1"/>
  <c r="W21" i="11"/>
  <c r="L8" i="11"/>
  <c r="L72" i="11" s="1"/>
  <c r="P21" i="11"/>
  <c r="M8" i="11"/>
  <c r="M72" i="11" s="1"/>
  <c r="P69" i="11"/>
  <c r="W57" i="11"/>
  <c r="W69" i="11" s="1"/>
  <c r="P56" i="11"/>
  <c r="O50" i="11"/>
  <c r="Q8" i="11"/>
  <c r="Q72" i="11" s="1"/>
  <c r="P8" i="11" l="1"/>
  <c r="P72" i="11" s="1"/>
  <c r="W50" i="11"/>
  <c r="W56" i="11" s="1"/>
  <c r="W8" i="11" s="1"/>
  <c r="W72" i="11" s="1"/>
  <c r="O56" i="11"/>
  <c r="O8" i="11" l="1"/>
  <c r="O72" i="11" s="1"/>
  <c r="G20" i="3"/>
  <c r="G16" i="3"/>
  <c r="D16" i="3"/>
  <c r="C16" i="3"/>
  <c r="D9" i="3"/>
  <c r="C9" i="3"/>
  <c r="D8" i="3"/>
  <c r="C8" i="3"/>
  <c r="P8" i="8"/>
  <c r="G6" i="3"/>
  <c r="D6" i="3"/>
  <c r="C6" i="3"/>
  <c r="T15" i="10"/>
  <c r="Q15" i="10"/>
  <c r="P15" i="10" s="1"/>
  <c r="V14" i="10"/>
  <c r="U14" i="10"/>
  <c r="T14" i="10"/>
  <c r="T17" i="10" s="1"/>
  <c r="G9" i="3" s="1"/>
  <c r="S14" i="10"/>
  <c r="R14" i="10"/>
  <c r="O14" i="10"/>
  <c r="M14" i="10"/>
  <c r="L14" i="10"/>
  <c r="K14" i="10"/>
  <c r="K17" i="10" s="1"/>
  <c r="Q13" i="10"/>
  <c r="W12" i="10"/>
  <c r="Q12" i="10"/>
  <c r="Q11" i="10"/>
  <c r="Q8" i="10" s="1"/>
  <c r="Q10" i="10"/>
  <c r="W9" i="10"/>
  <c r="Q9" i="10"/>
  <c r="W8" i="10"/>
  <c r="V8" i="10"/>
  <c r="U8" i="10"/>
  <c r="U17" i="10" s="1"/>
  <c r="S8" i="10"/>
  <c r="R8" i="10"/>
  <c r="P8" i="10"/>
  <c r="O8" i="10"/>
  <c r="O17" i="10" s="1"/>
  <c r="M8" i="10"/>
  <c r="L8" i="10"/>
  <c r="K8" i="10"/>
  <c r="Y13" i="9"/>
  <c r="X13" i="9"/>
  <c r="S13" i="9"/>
  <c r="Q12" i="9"/>
  <c r="T11" i="9"/>
  <c r="T13" i="9" s="1"/>
  <c r="Q11" i="9"/>
  <c r="M11" i="9"/>
  <c r="L11" i="9"/>
  <c r="W10" i="9"/>
  <c r="T10" i="9"/>
  <c r="Q10" i="9"/>
  <c r="Q9" i="9"/>
  <c r="P9" i="9" s="1"/>
  <c r="W9" i="9" s="1"/>
  <c r="W8" i="9" s="1"/>
  <c r="W13" i="9" s="1"/>
  <c r="M9" i="9"/>
  <c r="L9" i="9"/>
  <c r="L8" i="9" s="1"/>
  <c r="L13" i="9" s="1"/>
  <c r="V8" i="9"/>
  <c r="V13" i="9" s="1"/>
  <c r="S8" i="9"/>
  <c r="R8" i="9"/>
  <c r="R13" i="9" s="1"/>
  <c r="O8" i="9"/>
  <c r="O13" i="9" s="1"/>
  <c r="M8" i="9"/>
  <c r="M13" i="9" s="1"/>
  <c r="K8" i="9"/>
  <c r="K13" i="9" s="1"/>
  <c r="V16" i="8"/>
  <c r="T15" i="8"/>
  <c r="Q15" i="8"/>
  <c r="T14" i="8"/>
  <c r="Q14" i="8"/>
  <c r="W13" i="8"/>
  <c r="T13" i="8"/>
  <c r="Q13" i="8"/>
  <c r="T12" i="8"/>
  <c r="Q12" i="8"/>
  <c r="L12" i="8"/>
  <c r="M12" i="8" s="1"/>
  <c r="W11" i="8"/>
  <c r="T11" i="8"/>
  <c r="Q11" i="8"/>
  <c r="L11" i="8"/>
  <c r="W10" i="8"/>
  <c r="T10" i="8"/>
  <c r="Q10" i="8"/>
  <c r="L10" i="8"/>
  <c r="M10" i="8" s="1"/>
  <c r="T9" i="8"/>
  <c r="P9" i="8"/>
  <c r="K9" i="8"/>
  <c r="V8" i="8"/>
  <c r="U8" i="8"/>
  <c r="U16" i="8" s="1"/>
  <c r="S8" i="8"/>
  <c r="S16" i="8" s="1"/>
  <c r="R8" i="8"/>
  <c r="R16" i="8" s="1"/>
  <c r="O8" i="8"/>
  <c r="O16" i="8" s="1"/>
  <c r="X10" i="7"/>
  <c r="G14" i="3"/>
  <c r="D14" i="3"/>
  <c r="M10" i="7"/>
  <c r="L10" i="7"/>
  <c r="K10" i="7"/>
  <c r="U10" i="6"/>
  <c r="Q10" i="6"/>
  <c r="L10" i="6"/>
  <c r="W9" i="6"/>
  <c r="W8" i="6" s="1"/>
  <c r="W10" i="6" s="1"/>
  <c r="V8" i="6"/>
  <c r="V10" i="6" s="1"/>
  <c r="U8" i="6"/>
  <c r="T8" i="6"/>
  <c r="T10" i="6" s="1"/>
  <c r="S8" i="6"/>
  <c r="S10" i="6" s="1"/>
  <c r="R8" i="6"/>
  <c r="R10" i="6" s="1"/>
  <c r="Q8" i="6"/>
  <c r="P8" i="6"/>
  <c r="P10" i="6" s="1"/>
  <c r="O8" i="6"/>
  <c r="O10" i="6" s="1"/>
  <c r="M8" i="6"/>
  <c r="M10" i="6" s="1"/>
  <c r="L8" i="6"/>
  <c r="K8" i="6"/>
  <c r="K10" i="6" s="1"/>
  <c r="U11" i="5"/>
  <c r="T11" i="5"/>
  <c r="Q10" i="5"/>
  <c r="P10" i="5" s="1"/>
  <c r="P8" i="5" s="1"/>
  <c r="P11" i="5" s="1"/>
  <c r="K10" i="5"/>
  <c r="W9" i="5"/>
  <c r="Q9" i="5"/>
  <c r="V8" i="5"/>
  <c r="V11" i="5" s="1"/>
  <c r="U8" i="5"/>
  <c r="T8" i="5"/>
  <c r="S8" i="5"/>
  <c r="S11" i="5" s="1"/>
  <c r="R8" i="5"/>
  <c r="R11" i="5" s="1"/>
  <c r="O8" i="5"/>
  <c r="O11" i="5" s="1"/>
  <c r="M8" i="5"/>
  <c r="M11" i="5" s="1"/>
  <c r="L8" i="5"/>
  <c r="L11" i="5" s="1"/>
  <c r="K8" i="5"/>
  <c r="K11" i="5" s="1"/>
  <c r="H9" i="3" l="1"/>
  <c r="H14" i="3"/>
  <c r="H6" i="3"/>
  <c r="Q8" i="5"/>
  <c r="Q11" i="5" s="1"/>
  <c r="H16" i="3"/>
  <c r="L17" i="10"/>
  <c r="S17" i="10"/>
  <c r="W15" i="10"/>
  <c r="W14" i="10" s="1"/>
  <c r="W17" i="10" s="1"/>
  <c r="P14" i="10"/>
  <c r="P17" i="10" s="1"/>
  <c r="Q14" i="10"/>
  <c r="Q17" i="10" s="1"/>
  <c r="M17" i="10"/>
  <c r="R17" i="10"/>
  <c r="V17" i="10"/>
  <c r="L9" i="8"/>
  <c r="M9" i="8" s="1"/>
  <c r="L8" i="8"/>
  <c r="L16" i="8" s="1"/>
  <c r="K8" i="8"/>
  <c r="K16" i="8" s="1"/>
  <c r="W9" i="8"/>
  <c r="T16" i="8"/>
  <c r="G8" i="3" s="1"/>
  <c r="P12" i="8"/>
  <c r="W12" i="8" s="1"/>
  <c r="Q8" i="9"/>
  <c r="Q13" i="9" s="1"/>
  <c r="P11" i="9"/>
  <c r="W12" i="9" s="1"/>
  <c r="W10" i="5"/>
  <c r="W8" i="5" s="1"/>
  <c r="W11" i="5" s="1"/>
  <c r="P16" i="8"/>
  <c r="M11" i="8"/>
  <c r="Q8" i="8"/>
  <c r="Q16" i="8" s="1"/>
  <c r="H8" i="3" l="1"/>
  <c r="M8" i="8"/>
  <c r="M16" i="8" s="1"/>
  <c r="W8" i="8"/>
  <c r="W16" i="8" s="1"/>
  <c r="P8" i="9"/>
  <c r="P13" i="9" s="1"/>
  <c r="G5" i="3" l="1"/>
  <c r="D5" i="3"/>
  <c r="M8" i="4"/>
  <c r="N8" i="4"/>
  <c r="P8" i="4"/>
  <c r="P12" i="4" s="1"/>
  <c r="S8" i="4"/>
  <c r="S12" i="4" s="1"/>
  <c r="T8" i="4"/>
  <c r="V8" i="4"/>
  <c r="W8" i="4"/>
  <c r="W12" i="4" s="1"/>
  <c r="L8" i="4"/>
  <c r="L12" i="4" s="1"/>
  <c r="U8" i="4"/>
  <c r="L9" i="4"/>
  <c r="R9" i="4"/>
  <c r="Q9" i="4" s="1"/>
  <c r="U9" i="4"/>
  <c r="L10" i="4"/>
  <c r="M10" i="4"/>
  <c r="N10" i="4"/>
  <c r="N12" i="4" s="1"/>
  <c r="P10" i="4"/>
  <c r="S10" i="4"/>
  <c r="T10" i="4"/>
  <c r="V10" i="4"/>
  <c r="V12" i="4" s="1"/>
  <c r="W10" i="4"/>
  <c r="R11" i="4"/>
  <c r="U11" i="4"/>
  <c r="U10" i="4" s="1"/>
  <c r="M12" i="4"/>
  <c r="T12" i="4"/>
  <c r="Q11" i="4" l="1"/>
  <c r="R8" i="4"/>
  <c r="X11" i="4"/>
  <c r="X10" i="4" s="1"/>
  <c r="Q10" i="4"/>
  <c r="U12" i="4"/>
  <c r="R10" i="4"/>
  <c r="R12" i="4" s="1"/>
  <c r="Q8" i="4" l="1"/>
  <c r="Q12" i="4" s="1"/>
  <c r="X8" i="4"/>
  <c r="X12" i="4" s="1"/>
  <c r="R9" i="2" l="1"/>
  <c r="Q9" i="2" l="1"/>
  <c r="P9" i="2"/>
  <c r="F22" i="3" l="1"/>
  <c r="E22" i="3"/>
  <c r="H21" i="3"/>
  <c r="H20" i="3"/>
  <c r="H13" i="3"/>
  <c r="H12" i="3"/>
  <c r="H11" i="3"/>
  <c r="H10" i="3"/>
  <c r="C22" i="3"/>
  <c r="H5" i="3" l="1"/>
  <c r="X8" i="2" l="1"/>
  <c r="W8" i="2"/>
  <c r="V8" i="2"/>
  <c r="U8" i="2"/>
  <c r="T8" i="2"/>
  <c r="S8" i="2"/>
  <c r="R8" i="2"/>
  <c r="Q8" i="2"/>
  <c r="P8" i="2"/>
  <c r="N8" i="2"/>
  <c r="M8" i="2"/>
  <c r="L8" i="2"/>
  <c r="G7" i="3" l="1"/>
  <c r="G22" i="3" s="1"/>
  <c r="D7" i="3"/>
  <c r="D22" i="3" l="1"/>
  <c r="H7" i="3"/>
  <c r="H22" i="3" s="1"/>
</calcChain>
</file>

<file path=xl/comments1.xml><?xml version="1.0" encoding="utf-8"?>
<comments xmlns="http://schemas.openxmlformats.org/spreadsheetml/2006/main">
  <authors>
    <author>Kypusová Marta</author>
  </authors>
  <commentList>
    <comment ref="X6" authorId="0" shapeId="0">
      <text>
        <r>
          <rPr>
            <b/>
            <sz val="9"/>
            <color indexed="81"/>
            <rFont val="Tahoma"/>
            <family val="2"/>
            <charset val="238"/>
          </rPr>
          <t>Kypusová Marta: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  <r>
          <rPr>
            <sz val="14"/>
            <color indexed="81"/>
            <rFont val="Tahoma"/>
            <family val="2"/>
            <charset val="238"/>
          </rPr>
          <t xml:space="preserve">1) Po realizaci investice lze očekávat úsporu výdajů ( případně růst příjmů) – příklad – zateplení fasády
2) Investice je rozpočtově neutrální – příklad oprava mostu
3) Investice bude generovat vyšší výdaje ( sníží příjmy) – příklad rekonstrukce Červeného kostela
</t>
        </r>
      </text>
    </comment>
    <comment ref="Y6" authorId="0" shapeId="0">
      <text>
        <r>
          <rPr>
            <b/>
            <sz val="9"/>
            <color indexed="81"/>
            <rFont val="Tahoma"/>
            <family val="2"/>
            <charset val="238"/>
          </rPr>
          <t>Kypusová Marta: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  <r>
          <rPr>
            <sz val="14"/>
            <color indexed="81"/>
            <rFont val="Tahoma"/>
            <family val="2"/>
            <charset val="238"/>
          </rPr>
          <t xml:space="preserve">1) Po realizaci investice lze očekávat úsporu výdajů ( případně růst příjmů) – příklad – zateplení fasády
2) Investice je rozpočtově neutrální – příklad oprava mostu
3) Investice bude generovat vyšší výdaje ( sníží příjmy) – příklad rekonstrukce Červeného kostela
</t>
        </r>
      </text>
    </comment>
  </commentList>
</comments>
</file>

<file path=xl/comments2.xml><?xml version="1.0" encoding="utf-8"?>
<comments xmlns="http://schemas.openxmlformats.org/spreadsheetml/2006/main">
  <authors>
    <author>Kypusová Marta</author>
  </authors>
  <commentList>
    <comment ref="X6" authorId="0" shapeId="0">
      <text>
        <r>
          <rPr>
            <b/>
            <sz val="9"/>
            <color indexed="81"/>
            <rFont val="Tahoma"/>
            <family val="2"/>
            <charset val="238"/>
          </rPr>
          <t>Kypusová Marta: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  <r>
          <rPr>
            <sz val="14"/>
            <color indexed="81"/>
            <rFont val="Tahoma"/>
            <family val="2"/>
            <charset val="238"/>
          </rPr>
          <t xml:space="preserve">1) Po realizaci investice lze očekávat úsporu výdajů ( případně růst příjmů) – příklad – zateplení fasády
2) Investice je rozpočtově neutrální – příklad oprava mostu
3) Investice bude generovat vyšší výdaje ( sníží příjmy) – příklad rekonstrukce Červeného kostela
</t>
        </r>
      </text>
    </comment>
  </commentList>
</comments>
</file>

<file path=xl/comments3.xml><?xml version="1.0" encoding="utf-8"?>
<comments xmlns="http://schemas.openxmlformats.org/spreadsheetml/2006/main">
  <authors>
    <author>Kypusová Marta</author>
  </authors>
  <commentList>
    <comment ref="X6" authorId="0" shapeId="0">
      <text>
        <r>
          <rPr>
            <b/>
            <sz val="9"/>
            <color indexed="81"/>
            <rFont val="Tahoma"/>
            <family val="2"/>
            <charset val="238"/>
          </rPr>
          <t>Kypusová Marta: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  <r>
          <rPr>
            <sz val="14"/>
            <color indexed="81"/>
            <rFont val="Tahoma"/>
            <family val="2"/>
            <charset val="238"/>
          </rPr>
          <t xml:space="preserve">1) Po realizaci investice lze očekávat úsporu výdajů ( případně růst příjmů) – příklad – zateplení fasády
2) Investice je rozpočtově neutrální – příklad oprava mostu
3) Investice bude generovat vyšší výdaje ( sníží příjmy) – příklad rekonstrukce Červeného kostela
</t>
        </r>
      </text>
    </comment>
  </commentList>
</comments>
</file>

<file path=xl/comments4.xml><?xml version="1.0" encoding="utf-8"?>
<comments xmlns="http://schemas.openxmlformats.org/spreadsheetml/2006/main">
  <authors>
    <author>Kypusová Marta</author>
  </authors>
  <commentList>
    <comment ref="X6" authorId="0" shapeId="0">
      <text>
        <r>
          <rPr>
            <b/>
            <sz val="9"/>
            <color indexed="81"/>
            <rFont val="Tahoma"/>
            <family val="2"/>
            <charset val="238"/>
          </rPr>
          <t>Kypusová Marta: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  <r>
          <rPr>
            <sz val="14"/>
            <color indexed="81"/>
            <rFont val="Tahoma"/>
            <family val="2"/>
            <charset val="238"/>
          </rPr>
          <t xml:space="preserve">1) Po realizaci investice lze očekávat úsporu výdajů ( případně růst příjmů) – příklad – zateplení fasády
2) Investice je rozpočtově neutrální – příklad oprava mostu
3) Investice bude generovat vyšší výdaje ( sníží příjmy) – příklad rekonstrukce Červeného kostela
</t>
        </r>
      </text>
    </comment>
  </commentList>
</comments>
</file>

<file path=xl/comments5.xml><?xml version="1.0" encoding="utf-8"?>
<comments xmlns="http://schemas.openxmlformats.org/spreadsheetml/2006/main">
  <authors>
    <author>Kypusová Marta</author>
    <author>Aufartová Jitka</author>
  </authors>
  <commentList>
    <comment ref="X6" authorId="0" shapeId="0">
      <text>
        <r>
          <rPr>
            <b/>
            <sz val="9"/>
            <color indexed="81"/>
            <rFont val="Tahoma"/>
            <family val="2"/>
            <charset val="238"/>
          </rPr>
          <t>Kypusová Marta: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  <r>
          <rPr>
            <sz val="14"/>
            <color indexed="81"/>
            <rFont val="Tahoma"/>
            <family val="2"/>
            <charset val="238"/>
          </rPr>
          <t xml:space="preserve">1) Po realizaci investice lze očekávat úsporu výdajů ( případně růst příjmů) – příklad – zateplení fasády
2) Investice je rozpočtově neutrální – příklad oprava mostu
3) Investice bude generovat vyšší výdaje ( sníží příjmy) – příklad rekonstrukce Červeného kostela
</t>
        </r>
      </text>
    </comment>
    <comment ref="O9" authorId="1" shapeId="0">
      <text>
        <r>
          <rPr>
            <b/>
            <sz val="9"/>
            <color indexed="81"/>
            <rFont val="Tahoma"/>
            <family val="2"/>
            <charset val="238"/>
          </rPr>
          <t>Aufartová Jitka:</t>
        </r>
        <r>
          <rPr>
            <sz val="9"/>
            <color indexed="81"/>
            <rFont val="Tahoma"/>
            <family val="2"/>
            <charset val="238"/>
          </rPr>
          <t xml:space="preserve">
20% fakturace adapt.strategie</t>
        </r>
      </text>
    </comment>
  </commentList>
</comments>
</file>

<file path=xl/comments6.xml><?xml version="1.0" encoding="utf-8"?>
<comments xmlns="http://schemas.openxmlformats.org/spreadsheetml/2006/main">
  <authors>
    <author>Kypusová Marta</author>
  </authors>
  <commentList>
    <comment ref="X6" authorId="0" shapeId="0">
      <text>
        <r>
          <rPr>
            <b/>
            <sz val="9"/>
            <color indexed="81"/>
            <rFont val="Tahoma"/>
            <family val="2"/>
            <charset val="238"/>
          </rPr>
          <t>Kypusová Marta: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  <r>
          <rPr>
            <sz val="14"/>
            <color indexed="81"/>
            <rFont val="Tahoma"/>
            <family val="2"/>
            <charset val="238"/>
          </rPr>
          <t xml:space="preserve">1) Po realizaci investice lze očekávat úsporu výdajů ( případně růst příjmů) – příklad – zateplení fasády
2) Investice je rozpočtově neutrální – příklad oprava mostu
3) Investice bude generovat vyšší výdaje ( sníží příjmy) – příklad rekonstrukce Červeného kostela
</t>
        </r>
      </text>
    </comment>
  </commentList>
</comments>
</file>

<file path=xl/comments7.xml><?xml version="1.0" encoding="utf-8"?>
<comments xmlns="http://schemas.openxmlformats.org/spreadsheetml/2006/main">
  <authors>
    <author>Kypusová Marta</author>
  </authors>
  <commentList>
    <comment ref="X6" authorId="0" shapeId="0">
      <text>
        <r>
          <rPr>
            <b/>
            <sz val="9"/>
            <color indexed="81"/>
            <rFont val="Tahoma"/>
            <family val="2"/>
            <charset val="238"/>
          </rPr>
          <t>Kypusová Marta: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  <r>
          <rPr>
            <sz val="14"/>
            <color indexed="81"/>
            <rFont val="Tahoma"/>
            <family val="2"/>
            <charset val="238"/>
          </rPr>
          <t xml:space="preserve">1) Po realizaci investice lze očekávat úsporu výdajů ( případně růst příjmů) – příklad – zateplení fasády
2) Investice je rozpočtově neutrální – příklad oprava mostu
3) Investice bude generovat vyšší výdaje ( sníží příjmy) – příklad rekonstrukce Červeného kostela
</t>
        </r>
      </text>
    </comment>
  </commentList>
</comments>
</file>

<file path=xl/sharedStrings.xml><?xml version="1.0" encoding="utf-8"?>
<sst xmlns="http://schemas.openxmlformats.org/spreadsheetml/2006/main" count="1139" uniqueCount="286">
  <si>
    <t>Správce:</t>
  </si>
  <si>
    <t>v tis. Kč</t>
  </si>
  <si>
    <t>Poř. číslo</t>
  </si>
  <si>
    <t>Oblast</t>
  </si>
  <si>
    <t>§</t>
  </si>
  <si>
    <t>pol.</t>
  </si>
  <si>
    <t>Sesk. pol.</t>
  </si>
  <si>
    <t>ORG</t>
  </si>
  <si>
    <t>Název akce:</t>
  </si>
  <si>
    <t>Popis:</t>
  </si>
  <si>
    <t>Stávající dokumentace</t>
  </si>
  <si>
    <t>K zajištění</t>
  </si>
  <si>
    <t xml:space="preserve">Celkové náklady s DPH v tis. Kč           </t>
  </si>
  <si>
    <t>Dotace</t>
  </si>
  <si>
    <t>Podíl OK</t>
  </si>
  <si>
    <t>poznámka</t>
  </si>
  <si>
    <t>Realizace</t>
  </si>
  <si>
    <t>OL</t>
  </si>
  <si>
    <t>Projektová dokumentace</t>
  </si>
  <si>
    <t>podíl OK (uznatelné náklady)</t>
  </si>
  <si>
    <t>Podíl OK (neuznatelné náklady)</t>
  </si>
  <si>
    <t>z toho:</t>
  </si>
  <si>
    <t>Termín realizace od - do (měsíc/ rok)</t>
  </si>
  <si>
    <t>Návrh rozpočtu - předfinancování (EU + SR) z rozpočtu OK</t>
  </si>
  <si>
    <t xml:space="preserve"> předfinancování (EU + SR) z revolvingu KB</t>
  </si>
  <si>
    <r>
      <rPr>
        <b/>
        <sz val="12"/>
        <rFont val="Arial"/>
        <family val="2"/>
        <charset val="238"/>
      </rPr>
      <t>Návrh rozpočtu 2022</t>
    </r>
    <r>
      <rPr>
        <b/>
        <sz val="10"/>
        <rFont val="Arial"/>
        <family val="2"/>
        <charset val="238"/>
      </rPr>
      <t xml:space="preserve">
(podíl OK + neuznatelné náklady)</t>
    </r>
  </si>
  <si>
    <t>Pokračování v roce 2023 a dalších</t>
  </si>
  <si>
    <t>Celkem za ORJ 11 - oblast sociální</t>
  </si>
  <si>
    <t>Odbor sociálních věcí</t>
  </si>
  <si>
    <t>ORJ 11</t>
  </si>
  <si>
    <t>1.4.2020 - 31.3.2022</t>
  </si>
  <si>
    <t>Projekt navazuje na již realizovaný projekt Zavedení asistivních technologií do práce s lidmi s mentálním či vícenásobným postižením v Klíči-CSS, p. o. Řeší další inovace metod poskytování sociální služby prostřednictvím moderní techniky a technologie.</t>
  </si>
  <si>
    <t xml:space="preserve">Předfinancování celkem 2022                        (EU + SR) </t>
  </si>
  <si>
    <t>ORJ 11 - Oblast sociální  - projekty spolufinancované z evropských fondů a národních fondů - neinvestiční</t>
  </si>
  <si>
    <t>Klíč - centrum sociálních služeb, příspěvková organizace - Asistivní technologie v Klíči II.</t>
  </si>
  <si>
    <t xml:space="preserve">vedoucí odboru </t>
  </si>
  <si>
    <t>Mgr. Irena Sonntagová</t>
  </si>
  <si>
    <t>Návrh rozpočtu na rok 2022</t>
  </si>
  <si>
    <t>Název listu přílohy</t>
  </si>
  <si>
    <t>Předfinancování - úvěr</t>
  </si>
  <si>
    <t>Předfinancování - rozpočet OK</t>
  </si>
  <si>
    <t>IF PO</t>
  </si>
  <si>
    <t>Nájemné SMN</t>
  </si>
  <si>
    <t>Požadavky na rozpočet OK</t>
  </si>
  <si>
    <t>Celkové náklady v roce 2022</t>
  </si>
  <si>
    <t>školství</t>
  </si>
  <si>
    <t>OŠM - ORJ 10</t>
  </si>
  <si>
    <t>OI - ORJ 52</t>
  </si>
  <si>
    <t>sociální</t>
  </si>
  <si>
    <t>dopravy</t>
  </si>
  <si>
    <t>OI - ORJ 50</t>
  </si>
  <si>
    <t>kultury</t>
  </si>
  <si>
    <t>OSKPP - ORJ 13</t>
  </si>
  <si>
    <t>zdravotnictví</t>
  </si>
  <si>
    <t>CELKEM</t>
  </si>
  <si>
    <t xml:space="preserve"> skutečnost 
 31. 12. 2021</t>
  </si>
  <si>
    <r>
      <t xml:space="preserve">Celkem v roce 2022 </t>
    </r>
    <r>
      <rPr>
        <b/>
        <sz val="9"/>
        <rFont val="Arial"/>
        <family val="2"/>
        <charset val="238"/>
      </rPr>
      <t xml:space="preserve">(předfinancování +  podíl OK + neuznatené náklady)              </t>
    </r>
  </si>
  <si>
    <r>
      <t>režim financování projetku ex-ante</t>
    </r>
    <r>
      <rPr>
        <sz val="10"/>
        <color rgb="FFFF0000"/>
        <rFont val="Arial"/>
        <family val="2"/>
        <charset val="238"/>
      </rPr>
      <t xml:space="preserve"> </t>
    </r>
  </si>
  <si>
    <t>PO</t>
  </si>
  <si>
    <t xml:space="preserve"> 10/2021 - 05/2022</t>
  </si>
  <si>
    <t>JE</t>
  </si>
  <si>
    <t xml:space="preserve">Předfinancování celkem 2022                             (EU + SR) </t>
  </si>
  <si>
    <t>Očekávaná skutečnost 
 31. 12. 2021</t>
  </si>
  <si>
    <t>Projekty spolufinancované z evropských fondů a národních fondů - neinvestiční</t>
  </si>
  <si>
    <t>Odbor školství a mládeže</t>
  </si>
  <si>
    <t>Mgr. Miroslav Gajdůšek, MBA</t>
  </si>
  <si>
    <t>ORJ 10</t>
  </si>
  <si>
    <t>vedoucí odboru</t>
  </si>
  <si>
    <t>Střední průmyslová škola Jeseník, Dukelská 1240, Jeseník - "Nové 3D technologie na Emko"</t>
  </si>
  <si>
    <t xml:space="preserve">projekt má i investiční část v příloze č. 9                na předfinancování ve výši 76 tis. Kč si PO bude muset vzít úvěr                              </t>
  </si>
  <si>
    <t>Celkem za ORJ 10 - oblast školství</t>
  </si>
  <si>
    <t>Odbor strategického rozvoje kraje</t>
  </si>
  <si>
    <t>ORJ 30</t>
  </si>
  <si>
    <t>ORJ 30 - projekty spolufinancované z evropských fondů a národních fondů - neinvestiční</t>
  </si>
  <si>
    <t>pol</t>
  </si>
  <si>
    <t xml:space="preserve">Předfinancování celkem 2022                            (EU + SR) </t>
  </si>
  <si>
    <r>
      <rPr>
        <b/>
        <sz val="12"/>
        <rFont val="Arial"/>
        <family val="2"/>
        <charset val="238"/>
      </rPr>
      <t xml:space="preserve">Návrh rozpočtu 2022 </t>
    </r>
    <r>
      <rPr>
        <b/>
        <sz val="10"/>
        <rFont val="Arial"/>
        <family val="2"/>
        <charset val="238"/>
      </rPr>
      <t xml:space="preserve">
(podíl OK + neuznatelné náklady)</t>
    </r>
  </si>
  <si>
    <t>kategorie</t>
  </si>
  <si>
    <t>předfinancování         ( podíl EU)</t>
  </si>
  <si>
    <t>předfinancování (podíl SR)</t>
  </si>
  <si>
    <t>Příprava a projektová dokumentace</t>
  </si>
  <si>
    <t>OK</t>
  </si>
  <si>
    <t>Projektová příprava</t>
  </si>
  <si>
    <t>Projektová dokumentace na projekty z EU 2021-2027 a národních fondů</t>
  </si>
  <si>
    <t>Příprava</t>
  </si>
  <si>
    <t>1/2022-12/2022</t>
  </si>
  <si>
    <t xml:space="preserve">zpracování SP pro IROP, a dalších PD projekty a náklady spojené s VZ </t>
  </si>
  <si>
    <t>Právnické služby</t>
  </si>
  <si>
    <t>náklady na posudky a poradenské služby</t>
  </si>
  <si>
    <t>Celkem za ORJ 30 - příprava projektů</t>
  </si>
  <si>
    <t xml:space="preserve">Správce:  </t>
  </si>
  <si>
    <t>Ing. Radek Dosoudil</t>
  </si>
  <si>
    <t>ORJ 59</t>
  </si>
  <si>
    <t>ORJ 59  - Oblast cestovního ruchu - projekty spolufinancované z evropských fondů a národních fondů - neinvestiční</t>
  </si>
  <si>
    <t>E-turista</t>
  </si>
  <si>
    <t xml:space="preserve">Jedná se o ex-post financování - 85% Evropský fond pro regionální rozvoj, 5% státní rozpočet a 10% Olomoucký kraj. Jedná se o Operační program Interreg V-A Česká republika - Polsko. </t>
  </si>
  <si>
    <t>realizace</t>
  </si>
  <si>
    <t>01/2021 - 10/2022</t>
  </si>
  <si>
    <t>neinvestiční, mezinárodní projekt hlavní partner Opolské vojvodství, RoPD vydáno , uzavřena dohoda s partnerem, příprava VZ</t>
  </si>
  <si>
    <t>Celkem za ORJ 59 - oblast cestovního ruchu</t>
  </si>
  <si>
    <t>ORJ 59 - Oblast životního prostředí - projekty spolufinancované z evropských fondů a národních fondů - neinvestiční</t>
  </si>
  <si>
    <r>
      <t>Celkem v roce 2022</t>
    </r>
    <r>
      <rPr>
        <b/>
        <sz val="9"/>
        <rFont val="Arial"/>
        <family val="2"/>
        <charset val="238"/>
      </rPr>
      <t xml:space="preserve">(předfinancování +  podíl OK + neuznatené náklady)              </t>
    </r>
  </si>
  <si>
    <t>Adaptační strategie Olomouckého kraje dopadu na změnu klimatu</t>
  </si>
  <si>
    <t xml:space="preserve"> Dotace bude poskytnuta z OPŽP - 90 % EHP/Norsko, 10 % OK ( dotace bude poskytována zálohově )</t>
  </si>
  <si>
    <t>1/2021 - 12/2022</t>
  </si>
  <si>
    <t>Plán pro zvládání sucha a stavu nedostaku vody Olomouckého kraje</t>
  </si>
  <si>
    <t xml:space="preserve"> Dotace bude poskytnuta z SFŽP - 30 % dotace MZe 30%, 40 % OK  </t>
  </si>
  <si>
    <t>11/2021 - 12/2022</t>
  </si>
  <si>
    <t>Celkem za ORJ 59 - oblast životního prostředí</t>
  </si>
  <si>
    <t xml:space="preserve">Správce: </t>
  </si>
  <si>
    <t>ORJ 60</t>
  </si>
  <si>
    <t>ORJ 60 - Oblast sociální  - projekty spolufinancované z evropských fondů a národních fondů - neinvestiční</t>
  </si>
  <si>
    <t>Azylové domy v Olomouckém kraji I</t>
  </si>
  <si>
    <t>jedná se o služby sociální prevence, výdaje  na základě uzavřených smluv s poskytovateli sociálních služeb azylové domy  - přímé výdaje na službu</t>
  </si>
  <si>
    <t>1/2019-6/2022</t>
  </si>
  <si>
    <t>neinvestiční, RoPD vydáno dne 1. 12. 2018, realizace, navýšené prostředky projektu z MPSV se budou soutěžit 2021</t>
  </si>
  <si>
    <t>nepřímé náklady na projekt - mzdové náklady realizačního týmu</t>
  </si>
  <si>
    <t>konzultační, poradenské a právní služby v rámci projektu</t>
  </si>
  <si>
    <t>Služby sociální prevence v Olomouckém kraji II.</t>
  </si>
  <si>
    <t>Jedná se o navazující projekt na "Azylové domy v OK I.",  bude podán do OP Zaměstanost +, dotace EU ve výši 85 %, podíl OK ve výši 15 %</t>
  </si>
  <si>
    <t>7/2022-6/2025</t>
  </si>
  <si>
    <t xml:space="preserve">Celkem za ORJ 60 - oblast sociální </t>
  </si>
  <si>
    <t>ORJ 64</t>
  </si>
  <si>
    <t>ORJ 64 - Oblast školství a veřejná správa- projekty spolufinancované z evropských fondů a národních fondů - neinvestiční</t>
  </si>
  <si>
    <t>Rovné příležitosti ve vzdělávání v Olomouckém kraji</t>
  </si>
  <si>
    <t>Jedná se o 5 % spolufinancování podílu Olomouckého kraje. Hrazeny budou platy zaměstnanců v pracovním poměru vykonávajících činnost spojenou s realizací projektu v roce 2021 v rámci nepřímých výdajů a investiční náklady kraje, náklady spojené s aktivitami, které zajišťuje pro kraj partner projektu Univerzita Palackého v Olomouci, které tvoří mzdové výdaje, nákup investic pro školy a pořízení drobného hmotného majetku pro školy.</t>
  </si>
  <si>
    <t>11/2020-11/2023</t>
  </si>
  <si>
    <t>neinvestiční, RoPD vydáno dne 5. 11. 2020, realizace</t>
  </si>
  <si>
    <t>Implementace krajského akčního plánu v Olomouckém kraji II - IKAPOK II</t>
  </si>
  <si>
    <t xml:space="preserve">Jedná se o 5 % spolufinancování podílu Olomouckého kraje. Hrazeny budou platy zaměstnanců v pracovním poměru vykonávajících činnost spojenou s realizací projektu v rámci nepřímých výdajů. Dále pak náklady spojené s aktivitami, které zajišťuje pro kraj partner projektu IKAP4OK, což jsou  mzdové výdaje, nákup investic pro školy a pořízení drobného hmotného majetku pro školy.   </t>
  </si>
  <si>
    <t>11/2020-10/2023</t>
  </si>
  <si>
    <t>neinvestiční, RoPD vydáno dne 5. 11. 2020</t>
  </si>
  <si>
    <t>Celkem za ORJ 64 - oblast školství a veřejná správa</t>
  </si>
  <si>
    <t>ORJ 64 - Oblast sociální - projekty spolufinancované z evropských fondů a národních fondů - neinvestiční</t>
  </si>
  <si>
    <t>Podpora plánování sociálních služeb a sociální práce na území Olomouckého kraje v návaznosti na zvyšování  jejich dostupnosti a kvality II.</t>
  </si>
  <si>
    <t xml:space="preserve">Jedná se 5 % spolufinancování podílu Olomouckého kraje. Projekt je financován z OP Zaměstnanost formou zálohových plateb. </t>
  </si>
  <si>
    <t>01/2020-06/2022</t>
  </si>
  <si>
    <t>neivestiční, RoPD vydáno dne 25. 4. 2020, realizace</t>
  </si>
  <si>
    <t>Podpora plánování sociálních služeb a sociální práce na území Olomouckého kraje v návaznosti na zvyšování  jejich dostupnosti a kvality III.</t>
  </si>
  <si>
    <t>Jedná se 15 % spolufinancování podílu Olomouckého kraje. Projekt bude financován z OP Zaměstnanost+ formou zálohových plateb. Předpoklad realizace od července 2022.</t>
  </si>
  <si>
    <t>07/2022-06/2025</t>
  </si>
  <si>
    <t>Celkem za ORJ 64 - oblast sociální</t>
  </si>
  <si>
    <t>OSR - ORJ 64</t>
  </si>
  <si>
    <t>OSR - ORJ 60</t>
  </si>
  <si>
    <t>životní prostředí</t>
  </si>
  <si>
    <t>cestovní ruch</t>
  </si>
  <si>
    <t>OSR - ORJ 59</t>
  </si>
  <si>
    <t>OSR - ORJ 30</t>
  </si>
  <si>
    <t xml:space="preserve"> </t>
  </si>
  <si>
    <t xml:space="preserve">ORJ </t>
  </si>
  <si>
    <t>ORJ 74 - Oblast regionálního rozvoje - projekty spolufinancované z evropských fondů a národních fondů</t>
  </si>
  <si>
    <t>Projekt technické pomoci Olomouckého kraje v rámci INTERREG V-A ČR-Polsko</t>
  </si>
  <si>
    <t xml:space="preserve">Platy členů projektového týmu včetně odměn - 2 x 0,5 úvazku.  
</t>
  </si>
  <si>
    <t>x</t>
  </si>
  <si>
    <t>7/2015-12/2023</t>
  </si>
  <si>
    <t>dotace ex-post, 
podíl spolufinancování OK 10 % z výdajů</t>
  </si>
  <si>
    <t xml:space="preserve">Povinné odvody zaměstnavatele na sociální pojištění z platů členů projektového týmu a z náhrad mezd v době nemoci - 2 x 0,5 úvazku.  </t>
  </si>
  <si>
    <t xml:space="preserve">Povinné odvody zaměstnavatele na zdravotní pojištění z platů členů projektového týmu a z náhrad mezd v době nemoci - 2 x 0,5 úvazku. </t>
  </si>
  <si>
    <t>Výdaje na případné grafické zpracování a tisk propagačních materiálů tištěných.
Výdaje na případné propagační předměty na propagaci Programu, případně spojené s organizací plánované Výroční aktivity.</t>
  </si>
  <si>
    <t>Výdaje na spotřebu pohonných hmot vozidel v rámci pracovních cest uskutečněných v rámci projektu.</t>
  </si>
  <si>
    <t>Pronájem prostor a zajištění techniky na informativní semináře a konzultační dny pro potenciální žadatele a příjemce Programu, a to v souvislosti s vyhlášením výzev ve spolupráci se Společným sekretariátem (JS) Programu a na plánovanou Výroční aktivitu.</t>
  </si>
  <si>
    <t xml:space="preserve">Výdaje na externí přednášející na seminářích, konzultačních dnech pro potenciální žadatele Programu, a to v souvislosti s vyhlášením výzev ve spolupráci se Společným sekretariátem (JS) Programu, na seminářích pro příjemce a dále na Výroční aktivitě (část zaměstnanci KUOK).  
Výdaje na úhradu případné účasti členů projektového týmu na školeních a odborné přípravě v rámci projektu. </t>
  </si>
  <si>
    <t xml:space="preserve">Výdaje na případné grafické zpracování propagačních materiálů elektronických, dle potřeby 
Výdaje na propagaci Programu, formou inzerce v tisku, případně formou reklamní kampaně v médiích aj.  
Výdaje na komplexní zajištění plánované Výroční aktivity
Výdaje na zajištění tlumočnických služeb.
Výdaje na externí přednášející na seminářích, konzultačních dnech a (část externí účastníci). 
Výdaje na překlady žádostí, publikací, prezentací apod. </t>
  </si>
  <si>
    <t xml:space="preserve">Výdaje na cestovní náhrady projektového týmu z pracovních cest uskutečněných v rámci plnění cílů projektu či Programu. </t>
  </si>
  <si>
    <t>Výdaje na pohoštění účastníků informativních seminářů a konzultačních dnů pro potenciální žadatele Programu, a to v souvislosti s vyhlášením výzev ve spolupráci se Společným sekretariátem (JS) Programu, nebo ve spolupráci s CRR-kontrolorem v případě organizace seminářů pro příjemce a na pohoštění účastníků plánované Výroční aktivity.</t>
  </si>
  <si>
    <t>Výdaje na úhradu účasti členů projektového týmu na konferencích v rámci projektu.</t>
  </si>
  <si>
    <t xml:space="preserve">Výdaje na případnou dočasnou pracovní neschopnost členů projektového týmu - 2 x 0,5 úvazku.  </t>
  </si>
  <si>
    <t>Celkem</t>
  </si>
  <si>
    <t>Smart Akcelerátor Olomouckého kraje II (přímé)</t>
  </si>
  <si>
    <t>Platy členů RIS3 týmu (Krajský RIS3 koordinátor - úvazek 0,6) v roce 2021 včetně refundace platů za rok 2020 včetně odměn (přímé náklady)</t>
  </si>
  <si>
    <t>11/2019-12/2022</t>
  </si>
  <si>
    <t>dotace ex-ante,v návrhu rozpočtu požadován pouze podíl spolufinancování OK 
15 % z výdajů</t>
  </si>
  <si>
    <t>Povinné odvody zaměstnavatele na sociální pojištění z platů Krajského RIS3 koordinátora (úvazek 0,6) v roce 2021 včetně refundace odvodů zaměstnavatele na sociální pojištění za rok 2020.</t>
  </si>
  <si>
    <t>Povinné odvody zaměstnavatele na zdravotní pojištění z platů Krajského RIS3 koordinátora (úvazek 0,6) v roce 2021 včetně refundace odvodů zaměstnavatele na zdravotní pojištění za rok 2020.</t>
  </si>
  <si>
    <t>Výdaje na nákup drobného hmotného majetku, dle potřeby projektového týmu.</t>
  </si>
  <si>
    <t xml:space="preserve">Výdaje na spotřebu pohonných hmot vozidel v rámci zahraničních pracovních cest uskutečněných v rámci projektu.  </t>
  </si>
  <si>
    <t>Výdaje na cestovní pojištění na zahraniční pracovní cesty uskutečněné v rámci plnění cílů projektu</t>
  </si>
  <si>
    <t xml:space="preserve">Výdaje za případnou účast členů RIS3 týmu na Olomouckém kraji na vzdělávacích akcích v rámci projektu </t>
  </si>
  <si>
    <t>Výdaje na cestovní náhrady k pracovním cestám uskutečněným v rámci plnění cílů projektu (zahraniční)</t>
  </si>
  <si>
    <t>Případné výdaje na občerstvení na seminář k dotačnímu programu Asistence</t>
  </si>
  <si>
    <t xml:space="preserve">Případné výdaje na úhradu účasti členů RIS3 týmu na Olomouckém kraji na konferencích </t>
  </si>
  <si>
    <t>Podíl spolufinancování Olomouckého kraje přímých výdajů projektu realizovaných partnerem v r. 2021 na základě Smlouvy o partnerství s finančním příspěvkem č.  2019/04911/OSR/DSM. Podíl spolufinancování Olomouckého kraje bude partnerovi zasílán vždy společně s podílem dotace EU od poskytovatele dotace (MŠMT) po připsání dotace na účet Olomouckého kraje na základě schválených zpráv o realizaci a žádostí o platbu projektu ze strany MŠMT.</t>
  </si>
  <si>
    <t xml:space="preserve">Výdaje na poskytnuté dotace v rámci dotačního programu Asistence v rámci projektu Smart Akcelerátor Olomouckého kraje II. V rámci dotačního programu budou poskytnuty dotace zpracovatelům projektového záměru strategické intervence naplňující cíle Krajské RIS3 strategie, kteří budou úspěšnými žadateli a splní podmínky dotačního programu pro vyplacení dotace. Dotační program Asistence bude vytvořen týmem projektu Smart Akcelerátor Olomouckého kraje II. Celkově bude na dotační program alokováno v rozpočtu projektu 1 650 tis. Kč. Částka 248 tis. Kč představuje 15 % podíl spolufinancování Olomouckého kraje, zbývající část bude pokryta z ex-ante dotace.  </t>
  </si>
  <si>
    <t>Výdaje na případnou dočasnou pracovní neschopnost Krajského RIS3 koordinátora (úvazek 0,6)</t>
  </si>
  <si>
    <t>Smart Akcelerátor Olomouckého kraje II (nepřímé)</t>
  </si>
  <si>
    <t>Platy členů RIS3 týmu projektového manažera (úvazek 0,35) a Finanční RIS3 koordinátora (úvazek 0,5) v roce 2021 včetně refundace platů za rok 2020 včetně odměn (nepřímé náklady).</t>
  </si>
  <si>
    <t>Povinné odvody zaměstnavatele na sociální pojištění z platů členů RIS3 týmu projektového manažera (úvazek 0,35) a Finanční RIS3 koordinátora (úvazek 0,5) v roce 2021 včetně refundace platů za rok 2020 včetně odměn (nepřímé náklady).</t>
  </si>
  <si>
    <t>Povinné odvody zaměstnavatele na zdravotní pojištění z platů členů RIS3 týmu projektového manažera (úvazek 0,35) a Finanční RIS3 koordinátora (úvazek 0,5) v roce 2021 včetně refundace odvodů na sociální pojištění za rok 2020 včetně odvodů z odměn (nepřímé náklady).</t>
  </si>
  <si>
    <t>Výdaje na pořízení potřebného spotřebního a dalšího materiálu v rámci projektu</t>
  </si>
  <si>
    <t>Výdaje na spotřebu pohonných hmot vozidel v rámci tuzemských pracovních cest uskutečněných v rámci projektu.</t>
  </si>
  <si>
    <t xml:space="preserve">Výdaje za případnou účast členů projektového týmu (projektový manažer, Finanční RIS3 koordinátor) na vzdělávacích akcích v rámci projektu  </t>
  </si>
  <si>
    <t>Výdaje na propagační materiály dle potřeby, která vyplyne z realizace projektu</t>
  </si>
  <si>
    <t xml:space="preserve">Výdaje na cestovní náhrady k pracovním cestám uskutečněným v rámci plnění cílů projektu (tuzemské) </t>
  </si>
  <si>
    <t xml:space="preserve">Výdaje na občerstvení pro realizaci klíčových aktivit projektu. </t>
  </si>
  <si>
    <t>Případné výdaje na úhradu účasti členů projektového týmu (Finanční RIS3 koordinátor, projektový manažer) na konferencích</t>
  </si>
  <si>
    <t>Podíl spolufinancování Olomouckého kraje nepřímých výdajů (18% z přímých výdajů) projektu realizovaných partnerem v r. 2021 na základě Smlouvy o partnerství s finančním příspěvkem č. 2019/04911/OSR/DSM. Podíl spolufinancování Olomouckého kraje bude partnerovi zasílán vždy společně s podílem dotace EU od poskytovatele dotace (MŠMT) po připsání dotace na účet Olomouckého kraje na základě schválených zpráv o realizaci a žádostí o platbu projektu ze strany MŠMT.</t>
  </si>
  <si>
    <t>Výdaje na případnou dočasnou pracovní neschopnost projektového manažera (úvazek 0,35) a Finanční RIS3 koordinátora (úvazek 0,5) v roce 2021</t>
  </si>
  <si>
    <t>Rozvoj regionálního partnerství v programovém období EU 2014-20 - III.</t>
  </si>
  <si>
    <t>Platy členů projektového týmu vč. odměn - 3 úvazky za 12/2021 refundované v 1/2022.</t>
  </si>
  <si>
    <t>1/2020-12/2021</t>
  </si>
  <si>
    <t>dotace ex-post 
100% výdajů</t>
  </si>
  <si>
    <t xml:space="preserve">Povinné odvody zaměstnavatele na sociální pojištění z platů, případně z náhrad v době nemoci členů projektového týmu - 3 úvazky za 12/2021 refundované v 1/2022. </t>
  </si>
  <si>
    <t xml:space="preserve">Povinné odvody zaměstnavatele na veřejné zdravotní pojištění z platů, případně z náhrad v době nemoci členů projektového týmu - 3 úvazky za 12/2021 refundované v 1/2022. </t>
  </si>
  <si>
    <t>Výdaje na cestovní náhrady projektového týmu v rámci cest uskutečněných v rámci plnění cílů projektu. Cestovní náhrady jsou vztažené k členům projektového týmu, pracovníkům sekretariátu RSK OK za 2. pololetí 2021 refundované v 1/2022.</t>
  </si>
  <si>
    <t>Výdaje na případnou dočasnou pracovní neschopnost členů projektového týmu - 3 úvazky za 12/2021 refundované v 1/2022.</t>
  </si>
  <si>
    <t>Rozvoj regionálního partnerství v programovém období EU 2014-20 - IV.</t>
  </si>
  <si>
    <t>Platy členů projektového týmu vč. odměn - 3 úvazky za období 1-11/2022 refundované v 2-12/2022.</t>
  </si>
  <si>
    <t>1/2022-12/2023</t>
  </si>
  <si>
    <t xml:space="preserve">V rámci této položky rozpočtu budou hrazeny v případě potřeby práce nebo činnosti odborníků (zejména pro zajištění vzdělávacích akcí, pro přípravu podkladů a materiálů prostanoviska RSK OK, podkladů a materiálů pro zpracování RAP, řešení odborných témat, problematika hospodářsky a sociálně ohrožených územív OK, apod.). V kalkulaci předpokládáno 67 hodin při hodinové sazbě 350 Kč/hodina. </t>
  </si>
  <si>
    <t xml:space="preserve">Povinné odvody zaměstnavatele na sociální pojištění z platů, případně z náhrad v době nemoci členů projektového týmu - 3 úvazky za období 1-11/2022 refundované v 2-12/2022. </t>
  </si>
  <si>
    <t>Povinné odvody zaměstnavatele na veřejné zdravotní pojištění z platů, případně z náhrad v době nemoci členů projektového týmu - 3 úvazky za období 1-11/2022 refundované v 2-12/2022.</t>
  </si>
  <si>
    <t xml:space="preserve">Výdaje na grafické zpracování a tisk prezentačních materiálů (po písemném odsouhlasení ŘO OP TP), dále potom grafické úpravy a tisk materiálů a podkladů vztahujících se ke zpracování a aktualizaci RAP OK, problematika hospodářsky a sociálně ohrožených územív OK a v neposlední řadě dokumenty související s činností RSK OK. </t>
  </si>
  <si>
    <t>Pronájem prostor a zajištění techniky pro zasedání RSK OK, pracovních skupin RSK OK, vzdělávací aktivity, semináře, školení, kulaté stoly, diskusní setkání a konference, které budou určeny pro zástupce RSK OK, PS RSK OK, pro potenciální žadatele a příjemce podpory z OP ČR v rámci programového období EU 2021-2027 z evropských i národních dotačních titulů a pro odbornou veřejnost - budou zaměřeny na posílení absorpční kapacity v území, prezentaci a diskusi nad výstupy RAP OK, pro pracovní jednání k problematice hospodářsky a sociálně ohrožených území v OK.</t>
  </si>
  <si>
    <t>Výdaje na přípravu, zpracování a aktualizaci RAP OK. Předpokládá se zajištění podkladových analýz a studií. Materiály budou realizovány vždy podle aktuální potřeby při práci s RAP OK. Dále se bude jednat o podkladové materiály a analýzy k rešení problematiky hospodářsky a sociálně ohrožených území v OK. Další materiály a dokumenty budou zpracovány dle aktuální potřeby řešení Strategie regionálního rozvoje.</t>
  </si>
  <si>
    <t>Výdaje na expertní a poradenské služby ve vazbě na zasedání RSK OK a jednání PS RSK OK, dále potom pro řízení a vedení vzdělávacích akcí a konferencí, akce v návaznosti na RAP OK, pořádané v rámci projektu pro potenciální žadatele a příjemce podpory z OP ČR v rámci programového období EU 2021-2027 z evropských i národních dotačních titulů a pro pracovní jednání k problematice hospodářsky a sociálně ohrožených území v OK  (část zaměstnanci KUOK).</t>
  </si>
  <si>
    <t>Výdaje na expertní a poradenské služby ve vazbě na zasedání RSK OK a jednání PS RSK OK, dále potom pro řízení a vedení vzdělávacích akcí a konferencí, akce v návaznosti na RAP OK, pořádané v rámci projektu pro potenciální žadatele a příjemce podpory z OP ČR v rámci programového období EU 2021-2027 z evropských i národních dotačních titulů a pro pracovní jednání k problematice hospodářsky a sociálně ohrožených území v OK  (část externí účastníci).</t>
  </si>
  <si>
    <t>Výdaje na cestovní náhrady projektového týmu v rámci cest uskutečněných v rámci plnění cílů projektu. Cestovní náhrady jsou vztažené k členům projektového týmu, pracovníkům sekretariátu RSK OK. Jedná se zejména o zasedání RSK OK, jednání PS RSK OK, realizaci vzdělávacích akcí, setkání se členy RSK OK a členy PS RSK OK, akce v návaznosti na RAP OK, pro pracovní jednání k problematice hospodářsky a sociálně ohrožených území v OK, zasedání Národní stálé konference, setkávání s ostatními sekretariáty RSK v rámci předávání zkušeností apod.</t>
  </si>
  <si>
    <t>Výdaje na občerstvení pro zasedání RSK OK, pracovních skupin RSK OK, vzdělávací aktivity, semináře, školení, kulaté stoly, diskusní setkání a konference, které budou určeny pro zástupce RSK OK, PS RSK OK, pro potenciální žadatele a příjemce podpory z OP ČR v rámci programového období EU 2021-2027 z evropských i národních dotačních titulů a pro odbornou veřejnost - budou zaměřeny na posílení absorpční kapacity v území, prezentaci a diskusi nad výstupy RAP OK, pro pracovní jednání k problematice hospodářsky a sociálně ohrožených území v OK.</t>
  </si>
  <si>
    <t>Výdaje na případnou dočasnou pracovní neschopnost členů projektového týmu - 3 úvazky za období 1-11/2022 refundované v 2-12/2022.</t>
  </si>
  <si>
    <t>Celkem za ORJ 74 - oblast regionálního rozvoje</t>
  </si>
  <si>
    <t>ORJ 76 - Oblast vzdělávání/rozvoj lidských zdrojů - projekty spolufinancované z evropských fondů a národních fondů</t>
  </si>
  <si>
    <t>Poznámka</t>
  </si>
  <si>
    <t>60006101134</t>
  </si>
  <si>
    <t>Krajský akční plán rozvoje vzdělávání Olomouckého kraje - přímé</t>
  </si>
  <si>
    <t xml:space="preserve">Platy členů realizačního týmu včetně odměn - úvazek 2x1,00 z OSR a úvazek 2x1,0 z OŠM </t>
  </si>
  <si>
    <t>1/2016-12/2021</t>
  </si>
  <si>
    <t>ex-ante dotace, podíl spolufinancování OK 5 % výdajů</t>
  </si>
  <si>
    <t xml:space="preserve">Ostatní osobní výdaje - platy odborných spolupracovníků v oblasti vzdělávání na DPP </t>
  </si>
  <si>
    <t>Povinné odvody zaměstnavatele na sociální pojištění z platů členů realizačního týmu a z náhrad mezd v době nemoci - 2 x 1,0 úvazku z OSR, 2x1,0 úvazku z OŠM</t>
  </si>
  <si>
    <t>Povinné odvody zaměstnavatele na zdravotní pojištění z platů členů realizačního týmu a z náhrad mezd v době nemoci - 2 x 1,0 úvazku z OSR a 2x1,0 úvazku z OŠM</t>
  </si>
  <si>
    <t>60006101111</t>
  </si>
  <si>
    <t>Krajský akční plán rozvoje vzdělávání Olomouckého kraje - paušál</t>
  </si>
  <si>
    <t>Prostředky na úhradu výdajů na drobné technické vybavení do 40 000 Kč realizačního týmu KAP.</t>
  </si>
  <si>
    <t>Prostředky na úhradu výdajů na propagační předměty projektu KAP a tiskoviny KAP a jiného drobného majetku</t>
  </si>
  <si>
    <t>Služby peněžních ústavů</t>
  </si>
  <si>
    <t>Prostředky na úhradu výdajů spojených s pronájmem prostor (včetně techniky) pro workshopy, semináře, konference atd.</t>
  </si>
  <si>
    <t xml:space="preserve">Výdaje na úhradu případné účasti členů realizačního týmu na školeních a odborné přípravě v rámci projektu. </t>
  </si>
  <si>
    <t>Prostředky na úhradu výdajů spojených s organizací a zajišťováním seminářů a konferencí , na úhradu výroby videospotů, případné zpracován ípropagačních a grafických materiálů, na úhradu audiovizuálních služeb</t>
  </si>
  <si>
    <t>Prostředky na úhradu výdajů spojených se zajištěním občerstvení na akci (semináře, workshopy, konference apod.</t>
  </si>
  <si>
    <t xml:space="preserve">Výdaje na refundaci účastnických poplatků na konferenciích </t>
  </si>
  <si>
    <t>60006101507</t>
  </si>
  <si>
    <t>Krajský akční plán rozvoje vzdělávání Olomouckého kraje III - přímé</t>
  </si>
  <si>
    <t xml:space="preserve">Platy členů realizačního týmu včetně odměn - úvazek 2x1,0 z OSR a úvazek 2x1,0 z OŠM </t>
  </si>
  <si>
    <t>1/2022-11/2023</t>
  </si>
  <si>
    <t>ex-ante dotace, 
podíl spolufinancování OK 5 %, předfinancování na 3 měsíce (není znám termín Rozh. o poskyt. dotace)</t>
  </si>
  <si>
    <t>60006101508</t>
  </si>
  <si>
    <t>Krajský akční plán rozvoje vzdělávání Olomouckého kraje III - paušál</t>
  </si>
  <si>
    <t>Program podpory malých prodejen na venkově - „OBCHŮDEK 2021+“</t>
  </si>
  <si>
    <t>MPO připravuje parametry každoroční výzvy pro krajské programy Obchůdek 2021+. Program bude vyhlašován na roky 2021 - 2025. Jedná se o neinvestiční dotace. V případě schválení orgánu kraje o zapojení Olomouckého kraje v roce 2021 a 2022 do výzvy MPO bude předfinancován dotační program vyhlašovaný Olomouckým krajem v roce 2021 a 2022 (3 mil. Kč pro každý rok). Předfinancované prostředky ze strany Olomouckého kraje budou následně po předložení žádostí o platbu refundovány zpět ze strany MPO na účet Olomouckého kraje.</t>
  </si>
  <si>
    <t>X</t>
  </si>
  <si>
    <t>1.1.2022-31.12.2022</t>
  </si>
  <si>
    <t>regionální rozvoj</t>
  </si>
  <si>
    <t>OSR - ORJ 74</t>
  </si>
  <si>
    <t>lidské zdroje</t>
  </si>
  <si>
    <t>OSR - ORJ 76</t>
  </si>
  <si>
    <t>investiční,RoPD vydáno dne 30.9.2020, vysoutěženo</t>
  </si>
  <si>
    <t>04/2019-12/2023</t>
  </si>
  <si>
    <t>Projekt bude financován prostřednictvím kombinovaných plateb v rámci OP ŽP - dotace ve výši 100 % způsobilých výdajů</t>
  </si>
  <si>
    <t>Podpora biodiverzity v Olomouckém kraji - péče o vybrané evropsky významné lokality</t>
  </si>
  <si>
    <t>Odbor sportu, kultury a památkové péče</t>
  </si>
  <si>
    <t>ORJ 13</t>
  </si>
  <si>
    <t>ORJ 13 - Oblast kultury  - projekty spolufinancované z evropských fondů a národních fondů - neinvestiční</t>
  </si>
  <si>
    <t>Očekávaná skutečnost 
k 31. 12. 2021</t>
  </si>
  <si>
    <t>Vlastivědné muzeum v Olomouci - "Vybudování přírodovědné expozice a digitalizace a restaurování sbírek Vlastivědného muzea v Olomouci"</t>
  </si>
  <si>
    <t>Integrovaný regionální operační program</t>
  </si>
  <si>
    <t>10/2018 - 6/2022</t>
  </si>
  <si>
    <t>Vlastivědné muzeum v Olomouci - "Virtuální muzeum ve výuce - využití nových digitálních technologií v propojení formálního a neformálního vzdělávání"</t>
  </si>
  <si>
    <t>Operační program Výzkum, vývoj a vzdělávání</t>
  </si>
  <si>
    <t>1/2020 - 12/2022</t>
  </si>
  <si>
    <t>Celkem za ORJ 13 - oblast kultury</t>
  </si>
  <si>
    <t xml:space="preserve">vedoucí odboru  </t>
  </si>
  <si>
    <r>
      <t xml:space="preserve"> v návrhu  Rozpočtu 2022 je zahrnuto 305 tis. za zpětné kofinancování fa 12/2021     </t>
    </r>
    <r>
      <rPr>
        <sz val="10"/>
        <color rgb="FF00B050"/>
        <rFont val="Arial"/>
        <family val="2"/>
        <charset val="238"/>
      </rPr>
      <t>PO čerpá úvěr na předfinancování projektu, předfinancování 3 863 tis. Kč</t>
    </r>
  </si>
  <si>
    <t>PO předfinancuje projekt ex - ante zálohově, předfinancování 6 737 tis. Kč</t>
  </si>
  <si>
    <t>ORG PO</t>
  </si>
  <si>
    <t>f) Projekty - neinvestiční</t>
  </si>
  <si>
    <t>Ing. Petr Flora</t>
  </si>
  <si>
    <t>Celkem za ORJ 64 - oblast životního prostředí</t>
  </si>
  <si>
    <t>ORJ 64 - Oblast životního prostředí - projekty spolufinancované z evropských fondů a národních fondů - neinvestiční</t>
  </si>
  <si>
    <t>OSV - ORJ 11</t>
  </si>
  <si>
    <t>OSR - ORJ 33</t>
  </si>
  <si>
    <t>ORJ 33</t>
  </si>
  <si>
    <t>Celkem za ORJ 33 - oblast podpory venkovských prodejen</t>
  </si>
  <si>
    <t>ORJ 33 - Oblast podpory venkovských prodejen  - projekty spolufinancované z evropských fondů a národních fondů - neinvestiční</t>
  </si>
  <si>
    <t>Celkové náklady na rok 2022 jsou 9 mil. Kč - dotace MPO na rok 2021 je 3 mil. Kč, na rok 2022 je 3 mil. Kč, zbývající 3 mil. Kč je podíl Olomouckého kraje (navýšení z vlastního rozpočtu)</t>
  </si>
  <si>
    <t xml:space="preserve">Celkem v roce 2022 (předfinancování +  podíl OK + neuznatené náklady)              </t>
  </si>
  <si>
    <t>Program IROP                                                     Pro Projekt "Nové 3D technologie na Emko" - dodávka 3D technologií a drobné stavební úpravy stávajících prostor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</si>
</sst>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;[Red]0.00"/>
  </numFmts>
  <fonts count="47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4"/>
      <name val="Arial"/>
      <family val="2"/>
      <charset val="238"/>
    </font>
    <font>
      <b/>
      <sz val="10"/>
      <name val="Arial"/>
      <family val="2"/>
      <charset val="238"/>
    </font>
    <font>
      <sz val="11"/>
      <name val="Arial"/>
      <family val="2"/>
      <charset val="238"/>
    </font>
    <font>
      <b/>
      <sz val="12"/>
      <name val="Arial"/>
      <family val="2"/>
      <charset val="238"/>
    </font>
    <font>
      <b/>
      <sz val="12"/>
      <color rgb="FF000000"/>
      <name val="Arial"/>
      <family val="2"/>
      <charset val="238"/>
    </font>
    <font>
      <sz val="12"/>
      <color rgb="FF000000"/>
      <name val="Arial"/>
      <family val="2"/>
      <charset val="238"/>
    </font>
    <font>
      <b/>
      <sz val="18"/>
      <name val="Arial"/>
      <family val="2"/>
      <charset val="238"/>
    </font>
    <font>
      <b/>
      <i/>
      <sz val="16"/>
      <name val="Arial"/>
      <family val="2"/>
      <charset val="238"/>
    </font>
    <font>
      <i/>
      <sz val="16"/>
      <name val="Arial"/>
      <family val="2"/>
      <charset val="238"/>
    </font>
    <font>
      <sz val="12"/>
      <name val="Arial CE"/>
      <family val="2"/>
      <charset val="238"/>
    </font>
    <font>
      <sz val="12"/>
      <name val="Arial"/>
      <family val="2"/>
      <charset val="238"/>
    </font>
    <font>
      <sz val="10"/>
      <name val="Arial CE"/>
      <family val="2"/>
      <charset val="238"/>
    </font>
    <font>
      <sz val="10"/>
      <color rgb="FFFF0000"/>
      <name val="Arial"/>
      <family val="2"/>
      <charset val="238"/>
    </font>
    <font>
      <b/>
      <i/>
      <sz val="14"/>
      <name val="Arial"/>
      <family val="2"/>
      <charset val="238"/>
    </font>
    <font>
      <b/>
      <i/>
      <sz val="10"/>
      <name val="Arial"/>
      <family val="2"/>
      <charset val="238"/>
    </font>
    <font>
      <sz val="8"/>
      <name val="Arial CE"/>
      <family val="2"/>
      <charset val="238"/>
    </font>
    <font>
      <sz val="14"/>
      <color rgb="FFFF0000"/>
      <name val="Arial"/>
      <family val="2"/>
      <charset val="238"/>
    </font>
    <font>
      <b/>
      <sz val="9"/>
      <name val="Arial"/>
      <family val="2"/>
      <charset val="238"/>
    </font>
    <font>
      <sz val="10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6"/>
      <name val="Arial"/>
      <family val="2"/>
      <charset val="238"/>
    </font>
    <font>
      <i/>
      <sz val="10"/>
      <name val="Arial"/>
      <family val="2"/>
      <charset val="238"/>
    </font>
    <font>
      <b/>
      <sz val="1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sz val="14"/>
      <color indexed="81"/>
      <name val="Tahoma"/>
      <family val="2"/>
      <charset val="238"/>
    </font>
    <font>
      <b/>
      <sz val="12"/>
      <name val="Arial CE"/>
      <charset val="238"/>
    </font>
    <font>
      <b/>
      <sz val="12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6"/>
      <name val="Arial"/>
      <family val="2"/>
      <charset val="238"/>
    </font>
    <font>
      <sz val="11"/>
      <name val="Calibri"/>
      <family val="2"/>
      <charset val="238"/>
      <scheme val="minor"/>
    </font>
    <font>
      <sz val="12"/>
      <color theme="1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family val="2"/>
      <charset val="238"/>
    </font>
    <font>
      <b/>
      <i/>
      <sz val="12"/>
      <name val="Arial"/>
      <family val="2"/>
      <charset val="238"/>
    </font>
    <font>
      <b/>
      <sz val="12"/>
      <color rgb="FFFF0000"/>
      <name val="Arial"/>
      <family val="2"/>
      <charset val="238"/>
    </font>
    <font>
      <sz val="10"/>
      <color rgb="FF00B050"/>
      <name val="Arial"/>
      <family val="2"/>
      <charset val="238"/>
    </font>
    <font>
      <sz val="13"/>
      <color theme="1"/>
      <name val="Calibri"/>
      <family val="2"/>
      <charset val="238"/>
      <scheme val="minor"/>
    </font>
    <font>
      <sz val="14"/>
      <name val="Arial"/>
      <family val="2"/>
      <charset val="238"/>
    </font>
    <font>
      <sz val="14"/>
      <name val="Arial CE"/>
      <family val="2"/>
      <charset val="238"/>
    </font>
    <font>
      <b/>
      <sz val="14"/>
      <name val="Arial CE"/>
      <family val="2"/>
      <charset val="238"/>
    </font>
    <font>
      <b/>
      <sz val="14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399975585192419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</cellStyleXfs>
  <cellXfs count="449">
    <xf numFmtId="0" fontId="0" fillId="0" borderId="0" xfId="0"/>
    <xf numFmtId="0" fontId="1" fillId="0" borderId="0" xfId="1" applyFill="1"/>
    <xf numFmtId="0" fontId="1" fillId="0" borderId="0" xfId="1" applyFill="1" applyAlignment="1">
      <alignment horizontal="center"/>
    </xf>
    <xf numFmtId="0" fontId="1" fillId="0" borderId="0" xfId="1" applyFill="1" applyAlignment="1"/>
    <xf numFmtId="3" fontId="1" fillId="0" borderId="0" xfId="1" applyNumberFormat="1" applyFill="1"/>
    <xf numFmtId="0" fontId="0" fillId="0" borderId="0" xfId="0" applyFill="1" applyAlignment="1">
      <alignment wrapText="1"/>
    </xf>
    <xf numFmtId="3" fontId="0" fillId="0" borderId="0" xfId="0" applyNumberFormat="1" applyFill="1" applyAlignment="1">
      <alignment horizontal="center" vertical="center"/>
    </xf>
    <xf numFmtId="3" fontId="0" fillId="0" borderId="0" xfId="0" applyNumberFormat="1" applyFill="1" applyAlignment="1">
      <alignment horizontal="right" vertical="center"/>
    </xf>
    <xf numFmtId="3" fontId="1" fillId="0" borderId="0" xfId="1" applyNumberFormat="1" applyFill="1" applyAlignment="1">
      <alignment horizontal="right" vertical="center"/>
    </xf>
    <xf numFmtId="0" fontId="1" fillId="0" borderId="0" xfId="1" applyFill="1" applyAlignment="1">
      <alignment vertical="center" wrapText="1"/>
    </xf>
    <xf numFmtId="0" fontId="3" fillId="0" borderId="0" xfId="0" applyFont="1" applyFill="1" applyAlignment="1">
      <alignment horizontal="center"/>
    </xf>
    <xf numFmtId="0" fontId="0" fillId="0" borderId="0" xfId="0" applyFill="1"/>
    <xf numFmtId="0" fontId="5" fillId="0" borderId="0" xfId="2" applyFont="1" applyFill="1" applyAlignment="1">
      <alignment horizontal="center"/>
    </xf>
    <xf numFmtId="3" fontId="4" fillId="0" borderId="0" xfId="2" applyNumberFormat="1" applyFont="1" applyFill="1" applyAlignment="1">
      <alignment horizontal="right" vertical="center"/>
    </xf>
    <xf numFmtId="0" fontId="4" fillId="0" borderId="0" xfId="2" applyFont="1" applyFill="1" applyAlignment="1">
      <alignment vertical="center" wrapText="1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right" vertical="center" wrapText="1"/>
    </xf>
    <xf numFmtId="0" fontId="0" fillId="3" borderId="1" xfId="0" applyFill="1" applyBorder="1" applyAlignment="1">
      <alignment vertical="center" wrapText="1"/>
    </xf>
    <xf numFmtId="3" fontId="9" fillId="5" borderId="1" xfId="4" applyNumberFormat="1" applyFont="1" applyFill="1" applyBorder="1" applyAlignment="1">
      <alignment horizontal="right" vertical="center" wrapText="1"/>
    </xf>
    <xf numFmtId="3" fontId="9" fillId="5" borderId="1" xfId="5" applyNumberFormat="1" applyFont="1" applyFill="1" applyBorder="1" applyAlignment="1">
      <alignment horizontal="right" vertical="center" wrapText="1"/>
    </xf>
    <xf numFmtId="0" fontId="9" fillId="5" borderId="1" xfId="5" applyFont="1" applyFill="1" applyBorder="1" applyAlignment="1">
      <alignment horizontal="center" vertical="center" wrapText="1"/>
    </xf>
    <xf numFmtId="0" fontId="10" fillId="0" borderId="0" xfId="0" applyFont="1" applyFill="1"/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3" fontId="11" fillId="0" borderId="1" xfId="0" applyNumberFormat="1" applyFont="1" applyFill="1" applyBorder="1" applyAlignment="1">
      <alignment horizontal="right" vertical="center" indent="1"/>
    </xf>
    <xf numFmtId="3" fontId="5" fillId="0" borderId="1" xfId="0" applyNumberFormat="1" applyFont="1" applyFill="1" applyBorder="1" applyAlignment="1">
      <alignment horizontal="right" vertical="center" indent="1"/>
    </xf>
    <xf numFmtId="3" fontId="12" fillId="0" borderId="1" xfId="0" applyNumberFormat="1" applyFont="1" applyFill="1" applyBorder="1" applyAlignment="1">
      <alignment horizontal="right" vertical="center" indent="1"/>
    </xf>
    <xf numFmtId="0" fontId="0" fillId="0" borderId="0" xfId="0" applyFont="1" applyFill="1"/>
    <xf numFmtId="0" fontId="12" fillId="0" borderId="1" xfId="1" applyFont="1" applyFill="1" applyBorder="1" applyAlignment="1">
      <alignment horizontal="center" vertical="center"/>
    </xf>
    <xf numFmtId="3" fontId="15" fillId="5" borderId="1" xfId="4" applyNumberFormat="1" applyFont="1" applyFill="1" applyBorder="1" applyAlignment="1">
      <alignment horizontal="right" vertical="center" wrapText="1"/>
    </xf>
    <xf numFmtId="3" fontId="16" fillId="5" borderId="1" xfId="4" applyNumberFormat="1" applyFont="1" applyFill="1" applyBorder="1" applyAlignment="1">
      <alignment horizontal="right" vertical="center" wrapText="1"/>
    </xf>
    <xf numFmtId="3" fontId="8" fillId="5" borderId="1" xfId="5" applyNumberFormat="1" applyFont="1" applyFill="1" applyBorder="1" applyAlignment="1">
      <alignment horizontal="right" vertical="center" wrapText="1"/>
    </xf>
    <xf numFmtId="3" fontId="8" fillId="5" borderId="1" xfId="4" applyNumberFormat="1" applyFont="1" applyFill="1" applyBorder="1" applyAlignment="1">
      <alignment horizontal="right" vertical="center" wrapText="1"/>
    </xf>
    <xf numFmtId="0" fontId="3" fillId="5" borderId="1" xfId="5" applyFont="1" applyFill="1" applyBorder="1" applyAlignment="1">
      <alignment horizontal="center" vertical="center" wrapText="1"/>
    </xf>
    <xf numFmtId="0" fontId="17" fillId="0" borderId="0" xfId="0" applyFont="1" applyFill="1" applyAlignment="1">
      <alignment wrapText="1"/>
    </xf>
    <xf numFmtId="0" fontId="17" fillId="0" borderId="0" xfId="0" applyFont="1" applyFill="1"/>
    <xf numFmtId="3" fontId="17" fillId="0" borderId="0" xfId="0" applyNumberFormat="1" applyFont="1" applyFill="1" applyAlignment="1">
      <alignment horizontal="right" wrapText="1"/>
    </xf>
    <xf numFmtId="3" fontId="17" fillId="0" borderId="0" xfId="0" applyNumberFormat="1" applyFont="1" applyFill="1" applyAlignment="1">
      <alignment horizontal="right" vertical="center" indent="1"/>
    </xf>
    <xf numFmtId="3" fontId="17" fillId="0" borderId="0" xfId="0" applyNumberFormat="1" applyFont="1" applyFill="1" applyAlignment="1">
      <alignment horizontal="right" vertical="center"/>
    </xf>
    <xf numFmtId="0" fontId="0" fillId="0" borderId="0" xfId="0" applyFill="1" applyAlignment="1">
      <alignment vertical="center" wrapText="1"/>
    </xf>
    <xf numFmtId="0" fontId="13" fillId="0" borderId="0" xfId="0" applyFont="1" applyFill="1"/>
    <xf numFmtId="0" fontId="0" fillId="0" borderId="0" xfId="0" applyFill="1" applyAlignment="1">
      <alignment horizontal="right" wrapText="1"/>
    </xf>
    <xf numFmtId="3" fontId="0" fillId="0" borderId="0" xfId="0" applyNumberFormat="1" applyFill="1" applyAlignment="1">
      <alignment horizontal="right" vertical="center" indent="1"/>
    </xf>
    <xf numFmtId="0" fontId="18" fillId="0" borderId="0" xfId="0" applyFont="1" applyFill="1" applyAlignment="1">
      <alignment vertical="top" wrapText="1"/>
    </xf>
    <xf numFmtId="0" fontId="12" fillId="0" borderId="0" xfId="0" applyFont="1" applyFill="1" applyAlignment="1"/>
    <xf numFmtId="0" fontId="12" fillId="0" borderId="0" xfId="0" applyFont="1" applyFill="1" applyAlignment="1">
      <alignment wrapText="1"/>
    </xf>
    <xf numFmtId="0" fontId="11" fillId="0" borderId="0" xfId="0" applyFont="1" applyFill="1"/>
    <xf numFmtId="0" fontId="12" fillId="0" borderId="0" xfId="0" applyFont="1" applyFill="1" applyAlignment="1">
      <alignment horizontal="right" wrapText="1"/>
    </xf>
    <xf numFmtId="3" fontId="12" fillId="0" borderId="0" xfId="0" applyNumberFormat="1" applyFont="1" applyFill="1" applyAlignment="1">
      <alignment horizontal="right" vertical="center" indent="1"/>
    </xf>
    <xf numFmtId="3" fontId="12" fillId="0" borderId="0" xfId="0" applyNumberFormat="1" applyFont="1" applyFill="1" applyAlignment="1">
      <alignment horizontal="right" vertical="center"/>
    </xf>
    <xf numFmtId="0" fontId="12" fillId="0" borderId="0" xfId="0" applyFont="1" applyFill="1" applyAlignment="1">
      <alignment vertical="center" wrapText="1"/>
    </xf>
    <xf numFmtId="0" fontId="12" fillId="0" borderId="0" xfId="0" applyFont="1" applyFill="1"/>
    <xf numFmtId="0" fontId="9" fillId="5" borderId="1" xfId="4" applyFont="1" applyFill="1" applyBorder="1" applyAlignment="1">
      <alignment vertical="center"/>
    </xf>
    <xf numFmtId="3" fontId="12" fillId="0" borderId="1" xfId="6" applyNumberFormat="1" applyFont="1" applyFill="1" applyBorder="1" applyAlignment="1">
      <alignment horizontal="right" vertical="center" indent="1"/>
    </xf>
    <xf numFmtId="0" fontId="9" fillId="5" borderId="1" xfId="4" applyFont="1" applyFill="1" applyBorder="1" applyAlignment="1">
      <alignment horizontal="left" vertical="center"/>
    </xf>
    <xf numFmtId="3" fontId="15" fillId="5" borderId="1" xfId="5" applyNumberFormat="1" applyFont="1" applyFill="1" applyBorder="1" applyAlignment="1">
      <alignment horizontal="right" vertical="center" wrapText="1"/>
    </xf>
    <xf numFmtId="0" fontId="8" fillId="5" borderId="1" xfId="4" applyFont="1" applyFill="1" applyBorder="1" applyAlignment="1">
      <alignment horizontal="left" vertical="center"/>
    </xf>
    <xf numFmtId="3" fontId="3" fillId="4" borderId="1" xfId="5" applyNumberFormat="1" applyFont="1" applyFill="1" applyBorder="1" applyAlignment="1">
      <alignment horizontal="center" vertical="center" wrapText="1"/>
    </xf>
    <xf numFmtId="3" fontId="20" fillId="0" borderId="1" xfId="0" applyNumberFormat="1" applyFont="1" applyFill="1" applyBorder="1" applyAlignment="1">
      <alignment horizontal="center" vertical="center" wrapText="1"/>
    </xf>
    <xf numFmtId="0" fontId="21" fillId="0" borderId="0" xfId="0" applyFont="1" applyAlignment="1">
      <alignment wrapText="1"/>
    </xf>
    <xf numFmtId="0" fontId="1" fillId="0" borderId="1" xfId="0" applyFont="1" applyFill="1" applyBorder="1" applyAlignment="1">
      <alignment horizontal="center" vertical="center" wrapText="1"/>
    </xf>
    <xf numFmtId="0" fontId="21" fillId="0" borderId="1" xfId="0" applyNumberFormat="1" applyFont="1" applyFill="1" applyBorder="1" applyAlignment="1">
      <alignment horizontal="center" vertical="center" wrapText="1"/>
    </xf>
    <xf numFmtId="0" fontId="23" fillId="0" borderId="0" xfId="1" applyFont="1" applyFill="1"/>
    <xf numFmtId="0" fontId="12" fillId="0" borderId="0" xfId="2" applyFont="1" applyFill="1"/>
    <xf numFmtId="0" fontId="12" fillId="0" borderId="0" xfId="2" applyFont="1" applyFill="1" applyAlignment="1">
      <alignment horizontal="center"/>
    </xf>
    <xf numFmtId="0" fontId="12" fillId="0" borderId="0" xfId="2" applyFont="1" applyFill="1" applyAlignment="1">
      <alignment horizontal="left"/>
    </xf>
    <xf numFmtId="0" fontId="5" fillId="0" borderId="0" xfId="2" applyFont="1" applyFill="1" applyAlignment="1">
      <alignment horizontal="right"/>
    </xf>
    <xf numFmtId="0" fontId="12" fillId="2" borderId="0" xfId="1" applyFont="1" applyFill="1"/>
    <xf numFmtId="3" fontId="12" fillId="0" borderId="0" xfId="2" applyNumberFormat="1" applyFont="1" applyFill="1"/>
    <xf numFmtId="3" fontId="5" fillId="0" borderId="0" xfId="2" applyNumberFormat="1" applyFont="1" applyFill="1"/>
    <xf numFmtId="0" fontId="21" fillId="2" borderId="0" xfId="1" applyFont="1" applyFill="1"/>
    <xf numFmtId="0" fontId="21" fillId="0" borderId="0" xfId="0" applyFont="1" applyFill="1"/>
    <xf numFmtId="0" fontId="2" fillId="0" borderId="0" xfId="0" applyFont="1"/>
    <xf numFmtId="0" fontId="24" fillId="0" borderId="0" xfId="0" applyFont="1" applyAlignment="1">
      <alignment horizontal="right"/>
    </xf>
    <xf numFmtId="0" fontId="12" fillId="7" borderId="10" xfId="0" applyFont="1" applyFill="1" applyBorder="1"/>
    <xf numFmtId="0" fontId="12" fillId="7" borderId="7" xfId="0" applyFont="1" applyFill="1" applyBorder="1"/>
    <xf numFmtId="0" fontId="12" fillId="8" borderId="10" xfId="0" applyFont="1" applyFill="1" applyBorder="1"/>
    <xf numFmtId="0" fontId="12" fillId="8" borderId="7" xfId="0" applyFont="1" applyFill="1" applyBorder="1"/>
    <xf numFmtId="0" fontId="12" fillId="9" borderId="10" xfId="0" applyFont="1" applyFill="1" applyBorder="1"/>
    <xf numFmtId="0" fontId="12" fillId="9" borderId="7" xfId="0" applyFont="1" applyFill="1" applyBorder="1"/>
    <xf numFmtId="0" fontId="12" fillId="0" borderId="10" xfId="0" applyFont="1" applyBorder="1"/>
    <xf numFmtId="0" fontId="12" fillId="0" borderId="1" xfId="0" applyFont="1" applyBorder="1"/>
    <xf numFmtId="0" fontId="12" fillId="0" borderId="13" xfId="0" applyFont="1" applyBorder="1"/>
    <xf numFmtId="0" fontId="12" fillId="0" borderId="14" xfId="0" applyFont="1" applyBorder="1"/>
    <xf numFmtId="3" fontId="3" fillId="4" borderId="1" xfId="5" applyNumberFormat="1" applyFont="1" applyFill="1" applyBorder="1" applyAlignment="1">
      <alignment horizontal="center" vertical="center" wrapText="1"/>
    </xf>
    <xf numFmtId="3" fontId="3" fillId="4" borderId="1" xfId="5" applyNumberFormat="1" applyFont="1" applyFill="1" applyBorder="1" applyAlignment="1">
      <alignment horizontal="center" vertical="center" wrapText="1"/>
    </xf>
    <xf numFmtId="0" fontId="8" fillId="5" borderId="17" xfId="4" applyFont="1" applyFill="1" applyBorder="1" applyAlignment="1">
      <alignment horizontal="left" vertical="center"/>
    </xf>
    <xf numFmtId="0" fontId="8" fillId="5" borderId="11" xfId="4" applyFont="1" applyFill="1" applyBorder="1" applyAlignment="1">
      <alignment horizontal="left" vertical="center"/>
    </xf>
    <xf numFmtId="3" fontId="14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/>
    </xf>
    <xf numFmtId="3" fontId="12" fillId="0" borderId="7" xfId="6" applyNumberFormat="1" applyFont="1" applyFill="1" applyBorder="1" applyAlignment="1">
      <alignment horizontal="right" vertical="center" indent="1"/>
    </xf>
    <xf numFmtId="0" fontId="13" fillId="0" borderId="7" xfId="0" applyFont="1" applyFill="1" applyBorder="1" applyAlignment="1">
      <alignment horizontal="center" vertical="center" wrapText="1"/>
    </xf>
    <xf numFmtId="0" fontId="0" fillId="0" borderId="7" xfId="1" applyFont="1" applyFill="1" applyBorder="1" applyAlignment="1">
      <alignment horizontal="center" vertical="center" wrapText="1"/>
    </xf>
    <xf numFmtId="0" fontId="12" fillId="0" borderId="7" xfId="6" applyFont="1" applyFill="1" applyBorder="1" applyAlignment="1" applyProtection="1">
      <alignment horizontal="left" vertical="center" wrapText="1"/>
      <protection locked="0"/>
    </xf>
    <xf numFmtId="0" fontId="5" fillId="0" borderId="1" xfId="0" applyFont="1" applyFill="1" applyBorder="1" applyAlignment="1">
      <alignment vertical="center" wrapText="1"/>
    </xf>
    <xf numFmtId="0" fontId="12" fillId="0" borderId="7" xfId="0" applyFont="1" applyFill="1" applyBorder="1" applyAlignment="1">
      <alignment horizontal="center" vertical="center" wrapText="1" shrinkToFit="1"/>
    </xf>
    <xf numFmtId="0" fontId="12" fillId="0" borderId="7" xfId="1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 wrapText="1"/>
    </xf>
    <xf numFmtId="0" fontId="9" fillId="5" borderId="14" xfId="5" applyFont="1" applyFill="1" applyBorder="1" applyAlignment="1">
      <alignment horizontal="center" vertical="center" wrapText="1"/>
    </xf>
    <xf numFmtId="3" fontId="15" fillId="5" borderId="14" xfId="4" applyNumberFormat="1" applyFont="1" applyFill="1" applyBorder="1" applyAlignment="1">
      <alignment horizontal="right" vertical="center" wrapText="1"/>
    </xf>
    <xf numFmtId="3" fontId="15" fillId="5" borderId="14" xfId="5" applyNumberFormat="1" applyFont="1" applyFill="1" applyBorder="1" applyAlignment="1">
      <alignment horizontal="right" vertical="center" wrapText="1"/>
    </xf>
    <xf numFmtId="0" fontId="9" fillId="5" borderId="17" xfId="4" applyFont="1" applyFill="1" applyBorder="1" applyAlignment="1">
      <alignment horizontal="left" vertical="center"/>
    </xf>
    <xf numFmtId="0" fontId="9" fillId="5" borderId="11" xfId="4" applyFont="1" applyFill="1" applyBorder="1" applyAlignment="1">
      <alignment horizontal="left" vertical="center"/>
    </xf>
    <xf numFmtId="17" fontId="0" fillId="0" borderId="1" xfId="0" applyNumberFormat="1" applyFont="1" applyFill="1" applyBorder="1" applyAlignment="1">
      <alignment horizontal="center" vertical="center"/>
    </xf>
    <xf numFmtId="0" fontId="0" fillId="0" borderId="1" xfId="1" applyFont="1" applyFill="1" applyBorder="1" applyAlignment="1">
      <alignment horizontal="center" vertical="center" wrapText="1"/>
    </xf>
    <xf numFmtId="0" fontId="12" fillId="0" borderId="1" xfId="6" applyFont="1" applyFill="1" applyBorder="1" applyAlignment="1" applyProtection="1">
      <alignment horizontal="left" vertical="center" wrapText="1"/>
      <protection locked="0"/>
    </xf>
    <xf numFmtId="0" fontId="12" fillId="0" borderId="1" xfId="0" applyFont="1" applyFill="1" applyBorder="1" applyAlignment="1">
      <alignment horizontal="center" vertical="center" wrapText="1" shrinkToFit="1"/>
    </xf>
    <xf numFmtId="0" fontId="9" fillId="5" borderId="17" xfId="4" applyFont="1" applyFill="1" applyBorder="1" applyAlignment="1">
      <alignment vertical="center"/>
    </xf>
    <xf numFmtId="0" fontId="9" fillId="5" borderId="11" xfId="4" applyFont="1" applyFill="1" applyBorder="1" applyAlignment="1">
      <alignment vertical="center"/>
    </xf>
    <xf numFmtId="3" fontId="3" fillId="4" borderId="18" xfId="5" applyNumberFormat="1" applyFont="1" applyFill="1" applyBorder="1" applyAlignment="1">
      <alignment horizontal="center" vertical="center" wrapText="1"/>
    </xf>
    <xf numFmtId="3" fontId="25" fillId="0" borderId="0" xfId="2" applyNumberFormat="1" applyFont="1" applyFill="1"/>
    <xf numFmtId="0" fontId="25" fillId="0" borderId="0" xfId="2" applyFont="1" applyFill="1" applyAlignment="1">
      <alignment horizontal="right"/>
    </xf>
    <xf numFmtId="3" fontId="3" fillId="4" borderId="1" xfId="5" applyNumberFormat="1" applyFont="1" applyFill="1" applyBorder="1" applyAlignment="1">
      <alignment horizontal="center" vertical="center" wrapText="1"/>
    </xf>
    <xf numFmtId="0" fontId="26" fillId="0" borderId="0" xfId="7" applyFill="1" applyAlignment="1">
      <alignment wrapText="1"/>
    </xf>
    <xf numFmtId="3" fontId="26" fillId="0" borderId="0" xfId="7" applyNumberFormat="1" applyFill="1" applyAlignment="1">
      <alignment horizontal="center" vertical="center"/>
    </xf>
    <xf numFmtId="3" fontId="26" fillId="0" borderId="0" xfId="7" applyNumberFormat="1" applyFill="1" applyAlignment="1">
      <alignment horizontal="right" vertical="center"/>
    </xf>
    <xf numFmtId="0" fontId="3" fillId="0" borderId="0" xfId="7" applyFont="1" applyFill="1" applyAlignment="1">
      <alignment horizontal="center"/>
    </xf>
    <xf numFmtId="0" fontId="26" fillId="0" borderId="0" xfId="7" applyFill="1"/>
    <xf numFmtId="0" fontId="6" fillId="0" borderId="0" xfId="7" applyFont="1" applyAlignment="1">
      <alignment horizontal="left" vertical="center" wrapText="1"/>
    </xf>
    <xf numFmtId="0" fontId="6" fillId="0" borderId="0" xfId="7" applyFont="1" applyAlignment="1">
      <alignment horizontal="center" vertical="center" wrapText="1"/>
    </xf>
    <xf numFmtId="0" fontId="7" fillId="0" borderId="0" xfId="7" applyFont="1" applyAlignment="1">
      <alignment horizontal="right" vertical="center" wrapText="1"/>
    </xf>
    <xf numFmtId="0" fontId="10" fillId="0" borderId="0" xfId="7" applyFont="1" applyFill="1"/>
    <xf numFmtId="0" fontId="11" fillId="0" borderId="1" xfId="7" applyFont="1" applyFill="1" applyBorder="1" applyAlignment="1">
      <alignment horizontal="center" vertical="center" wrapText="1"/>
    </xf>
    <xf numFmtId="0" fontId="5" fillId="0" borderId="1" xfId="7" applyFont="1" applyFill="1" applyBorder="1" applyAlignment="1">
      <alignment horizontal="left" vertical="center" wrapText="1"/>
    </xf>
    <xf numFmtId="0" fontId="13" fillId="0" borderId="1" xfId="7" applyFont="1" applyFill="1" applyBorder="1" applyAlignment="1">
      <alignment horizontal="center" vertical="center" wrapText="1"/>
    </xf>
    <xf numFmtId="0" fontId="22" fillId="0" borderId="1" xfId="7" applyNumberFormat="1" applyFont="1" applyFill="1" applyBorder="1" applyAlignment="1">
      <alignment horizontal="center" vertical="center"/>
    </xf>
    <xf numFmtId="3" fontId="11" fillId="0" borderId="1" xfId="7" applyNumberFormat="1" applyFont="1" applyFill="1" applyBorder="1" applyAlignment="1">
      <alignment horizontal="right" vertical="center" indent="1"/>
    </xf>
    <xf numFmtId="3" fontId="5" fillId="0" borderId="1" xfId="7" applyNumberFormat="1" applyFont="1" applyFill="1" applyBorder="1" applyAlignment="1">
      <alignment horizontal="right" vertical="center" indent="1"/>
    </xf>
    <xf numFmtId="3" fontId="11" fillId="5" borderId="1" xfId="7" applyNumberFormat="1" applyFont="1" applyFill="1" applyBorder="1" applyAlignment="1">
      <alignment horizontal="right" vertical="center" indent="1"/>
    </xf>
    <xf numFmtId="3" fontId="12" fillId="5" borderId="1" xfId="7" applyNumberFormat="1" applyFont="1" applyFill="1" applyBorder="1" applyAlignment="1">
      <alignment horizontal="right" vertical="center" indent="1"/>
    </xf>
    <xf numFmtId="3" fontId="12" fillId="0" borderId="1" xfId="7" applyNumberFormat="1" applyFont="1" applyFill="1" applyBorder="1" applyAlignment="1">
      <alignment horizontal="right" vertical="center" indent="1"/>
    </xf>
    <xf numFmtId="3" fontId="0" fillId="0" borderId="1" xfId="7" applyNumberFormat="1" applyFont="1" applyFill="1" applyBorder="1" applyAlignment="1">
      <alignment horizontal="center" vertical="center" wrapText="1"/>
    </xf>
    <xf numFmtId="0" fontId="26" fillId="0" borderId="0" xfId="7" applyFont="1" applyFill="1"/>
    <xf numFmtId="0" fontId="12" fillId="0" borderId="1" xfId="7" applyFont="1" applyFill="1" applyBorder="1" applyAlignment="1">
      <alignment horizontal="center" vertical="center" wrapText="1" shrinkToFit="1"/>
    </xf>
    <xf numFmtId="0" fontId="5" fillId="0" borderId="1" xfId="7" applyFont="1" applyFill="1" applyBorder="1" applyAlignment="1">
      <alignment vertical="center" wrapText="1"/>
    </xf>
    <xf numFmtId="3" fontId="1" fillId="0" borderId="1" xfId="7" applyNumberFormat="1" applyFont="1" applyFill="1" applyBorder="1" applyAlignment="1">
      <alignment horizontal="center" vertical="center" wrapText="1"/>
    </xf>
    <xf numFmtId="0" fontId="26" fillId="0" borderId="0" xfId="7" applyFill="1" applyAlignment="1">
      <alignment horizontal="right" wrapText="1"/>
    </xf>
    <xf numFmtId="3" fontId="26" fillId="0" borderId="0" xfId="7" applyNumberFormat="1" applyFill="1" applyAlignment="1">
      <alignment horizontal="right" vertical="center" indent="1"/>
    </xf>
    <xf numFmtId="0" fontId="26" fillId="0" borderId="0" xfId="7" applyFill="1" applyAlignment="1">
      <alignment vertical="center" wrapText="1"/>
    </xf>
    <xf numFmtId="0" fontId="26" fillId="0" borderId="0" xfId="7" applyFill="1" applyAlignment="1">
      <alignment horizontal="center"/>
    </xf>
    <xf numFmtId="3" fontId="9" fillId="5" borderId="1" xfId="5" applyNumberFormat="1" applyFont="1" applyFill="1" applyBorder="1" applyAlignment="1">
      <alignment horizontal="center" vertical="center" wrapText="1"/>
    </xf>
    <xf numFmtId="0" fontId="12" fillId="0" borderId="1" xfId="6" applyFont="1" applyFill="1" applyBorder="1" applyAlignment="1" applyProtection="1">
      <alignment horizontal="center" vertical="center" wrapText="1"/>
      <protection locked="0"/>
    </xf>
    <xf numFmtId="3" fontId="12" fillId="0" borderId="1" xfId="6" applyNumberFormat="1" applyFont="1" applyFill="1" applyBorder="1" applyAlignment="1">
      <alignment vertical="center"/>
    </xf>
    <xf numFmtId="0" fontId="26" fillId="0" borderId="1" xfId="7" applyNumberFormat="1" applyFont="1" applyFill="1" applyBorder="1" applyAlignment="1">
      <alignment horizontal="center" vertical="center"/>
    </xf>
    <xf numFmtId="3" fontId="11" fillId="0" borderId="1" xfId="7" applyNumberFormat="1" applyFont="1" applyFill="1" applyBorder="1" applyAlignment="1">
      <alignment vertical="center"/>
    </xf>
    <xf numFmtId="3" fontId="5" fillId="0" borderId="1" xfId="7" applyNumberFormat="1" applyFont="1" applyFill="1" applyBorder="1" applyAlignment="1">
      <alignment vertical="center"/>
    </xf>
    <xf numFmtId="3" fontId="30" fillId="5" borderId="1" xfId="7" applyNumberFormat="1" applyFont="1" applyFill="1" applyBorder="1" applyAlignment="1">
      <alignment vertical="center"/>
    </xf>
    <xf numFmtId="3" fontId="5" fillId="5" borderId="1" xfId="7" applyNumberFormat="1" applyFont="1" applyFill="1" applyBorder="1" applyAlignment="1">
      <alignment vertical="center"/>
    </xf>
    <xf numFmtId="3" fontId="12" fillId="0" borderId="1" xfId="7" applyNumberFormat="1" applyFont="1" applyFill="1" applyBorder="1" applyAlignment="1">
      <alignment vertical="center"/>
    </xf>
    <xf numFmtId="3" fontId="12" fillId="0" borderId="1" xfId="7" applyNumberFormat="1" applyFont="1" applyFill="1" applyBorder="1" applyAlignment="1">
      <alignment horizontal="center" vertical="center"/>
    </xf>
    <xf numFmtId="3" fontId="8" fillId="5" borderId="1" xfId="5" applyNumberFormat="1" applyFont="1" applyFill="1" applyBorder="1" applyAlignment="1">
      <alignment horizontal="center" vertical="center" wrapText="1"/>
    </xf>
    <xf numFmtId="3" fontId="9" fillId="5" borderId="1" xfId="4" applyNumberFormat="1" applyFont="1" applyFill="1" applyBorder="1" applyAlignment="1">
      <alignment horizontal="center" vertical="center" wrapText="1"/>
    </xf>
    <xf numFmtId="0" fontId="12" fillId="0" borderId="1" xfId="7" applyFont="1" applyFill="1" applyBorder="1" applyAlignment="1">
      <alignment horizontal="left" vertical="center" wrapText="1"/>
    </xf>
    <xf numFmtId="0" fontId="22" fillId="2" borderId="1" xfId="7" applyNumberFormat="1" applyFont="1" applyFill="1" applyBorder="1" applyAlignment="1">
      <alignment horizontal="center" vertical="center"/>
    </xf>
    <xf numFmtId="3" fontId="12" fillId="0" borderId="1" xfId="6" applyNumberFormat="1" applyFont="1" applyFill="1" applyBorder="1" applyAlignment="1">
      <alignment horizontal="right" vertical="center"/>
    </xf>
    <xf numFmtId="3" fontId="12" fillId="0" borderId="1" xfId="6" applyNumberFormat="1" applyFont="1" applyFill="1" applyBorder="1" applyAlignment="1">
      <alignment horizontal="right" vertical="center" indent="1"/>
    </xf>
    <xf numFmtId="0" fontId="8" fillId="5" borderId="1" xfId="4" applyFont="1" applyFill="1" applyBorder="1" applyAlignment="1">
      <alignment horizontal="left" vertical="center"/>
    </xf>
    <xf numFmtId="0" fontId="12" fillId="0" borderId="1" xfId="6" applyFont="1" applyFill="1" applyBorder="1" applyAlignment="1" applyProtection="1">
      <alignment horizontal="left" vertical="center" wrapText="1"/>
      <protection locked="0"/>
    </xf>
    <xf numFmtId="0" fontId="0" fillId="0" borderId="1" xfId="1" applyFont="1" applyFill="1" applyBorder="1" applyAlignment="1">
      <alignment horizontal="center" vertical="center" wrapText="1"/>
    </xf>
    <xf numFmtId="3" fontId="14" fillId="0" borderId="1" xfId="7" applyNumberFormat="1" applyFont="1" applyFill="1" applyBorder="1" applyAlignment="1">
      <alignment horizontal="center" vertical="center" wrapText="1"/>
    </xf>
    <xf numFmtId="3" fontId="12" fillId="7" borderId="1" xfId="0" applyNumberFormat="1" applyFont="1" applyFill="1" applyBorder="1"/>
    <xf numFmtId="3" fontId="12" fillId="7" borderId="11" xfId="0" applyNumberFormat="1" applyFont="1" applyFill="1" applyBorder="1"/>
    <xf numFmtId="3" fontId="12" fillId="7" borderId="12" xfId="0" applyNumberFormat="1" applyFont="1" applyFill="1" applyBorder="1"/>
    <xf numFmtId="3" fontId="12" fillId="8" borderId="1" xfId="0" applyNumberFormat="1" applyFont="1" applyFill="1" applyBorder="1"/>
    <xf numFmtId="3" fontId="12" fillId="8" borderId="11" xfId="0" applyNumberFormat="1" applyFont="1" applyFill="1" applyBorder="1"/>
    <xf numFmtId="3" fontId="12" fillId="8" borderId="12" xfId="0" applyNumberFormat="1" applyFont="1" applyFill="1" applyBorder="1"/>
    <xf numFmtId="3" fontId="12" fillId="9" borderId="1" xfId="0" applyNumberFormat="1" applyFont="1" applyFill="1" applyBorder="1"/>
    <xf numFmtId="3" fontId="12" fillId="9" borderId="11" xfId="0" applyNumberFormat="1" applyFont="1" applyFill="1" applyBorder="1"/>
    <xf numFmtId="3" fontId="12" fillId="9" borderId="12" xfId="0" applyNumberFormat="1" applyFont="1" applyFill="1" applyBorder="1"/>
    <xf numFmtId="3" fontId="12" fillId="0" borderId="1" xfId="0" applyNumberFormat="1" applyFont="1" applyBorder="1"/>
    <xf numFmtId="3" fontId="12" fillId="0" borderId="11" xfId="0" applyNumberFormat="1" applyFont="1" applyBorder="1"/>
    <xf numFmtId="3" fontId="12" fillId="0" borderId="12" xfId="0" applyNumberFormat="1" applyFont="1" applyBorder="1"/>
    <xf numFmtId="3" fontId="12" fillId="0" borderId="14" xfId="0" applyNumberFormat="1" applyFont="1" applyBorder="1"/>
    <xf numFmtId="3" fontId="12" fillId="0" borderId="15" xfId="0" applyNumberFormat="1" applyFont="1" applyBorder="1"/>
    <xf numFmtId="3" fontId="12" fillId="0" borderId="16" xfId="0" applyNumberFormat="1" applyFont="1" applyBorder="1"/>
    <xf numFmtId="3" fontId="5" fillId="0" borderId="3" xfId="0" applyNumberFormat="1" applyFont="1" applyBorder="1"/>
    <xf numFmtId="3" fontId="5" fillId="0" borderId="4" xfId="0" applyNumberFormat="1" applyFont="1" applyBorder="1"/>
    <xf numFmtId="3" fontId="5" fillId="0" borderId="5" xfId="0" applyNumberFormat="1" applyFont="1" applyBorder="1"/>
    <xf numFmtId="0" fontId="12" fillId="0" borderId="10" xfId="0" applyFont="1" applyFill="1" applyBorder="1"/>
    <xf numFmtId="0" fontId="12" fillId="0" borderId="7" xfId="0" applyFont="1" applyFill="1" applyBorder="1"/>
    <xf numFmtId="3" fontId="12" fillId="0" borderId="1" xfId="0" applyNumberFormat="1" applyFont="1" applyFill="1" applyBorder="1"/>
    <xf numFmtId="3" fontId="12" fillId="0" borderId="11" xfId="0" applyNumberFormat="1" applyFont="1" applyFill="1" applyBorder="1"/>
    <xf numFmtId="3" fontId="12" fillId="0" borderId="12" xfId="0" applyNumberFormat="1" applyFont="1" applyFill="1" applyBorder="1"/>
    <xf numFmtId="0" fontId="0" fillId="0" borderId="0" xfId="7" applyFont="1" applyFill="1" applyAlignment="1">
      <alignment wrapText="1"/>
    </xf>
    <xf numFmtId="0" fontId="21" fillId="0" borderId="0" xfId="7" applyFont="1" applyFill="1"/>
    <xf numFmtId="0" fontId="33" fillId="0" borderId="0" xfId="1" applyFont="1" applyFill="1"/>
    <xf numFmtId="0" fontId="33" fillId="0" borderId="0" xfId="1" applyFont="1" applyFill="1" applyAlignment="1">
      <alignment horizontal="center"/>
    </xf>
    <xf numFmtId="0" fontId="33" fillId="0" borderId="0" xfId="1" applyFont="1" applyFill="1" applyAlignment="1"/>
    <xf numFmtId="3" fontId="33" fillId="0" borderId="0" xfId="1" applyNumberFormat="1" applyFont="1" applyFill="1"/>
    <xf numFmtId="0" fontId="12" fillId="0" borderId="1" xfId="0" applyFont="1" applyFill="1" applyBorder="1" applyAlignment="1">
      <alignment horizontal="left" vertical="center" wrapText="1"/>
    </xf>
    <xf numFmtId="0" fontId="12" fillId="2" borderId="7" xfId="6" applyFont="1" applyFill="1" applyBorder="1" applyAlignment="1" applyProtection="1">
      <alignment horizontal="left" vertical="center" wrapText="1"/>
      <protection locked="0"/>
    </xf>
    <xf numFmtId="0" fontId="34" fillId="0" borderId="1" xfId="0" applyNumberFormat="1" applyFont="1" applyFill="1" applyBorder="1" applyAlignment="1">
      <alignment horizontal="center" vertical="center" wrapText="1"/>
    </xf>
    <xf numFmtId="3" fontId="31" fillId="2" borderId="1" xfId="0" applyNumberFormat="1" applyFont="1" applyFill="1" applyBorder="1" applyAlignment="1">
      <alignment horizontal="right" vertical="center" indent="1"/>
    </xf>
    <xf numFmtId="3" fontId="35" fillId="0" borderId="1" xfId="0" applyNumberFormat="1" applyFont="1" applyFill="1" applyBorder="1" applyAlignment="1">
      <alignment horizontal="right" vertical="center" indent="1"/>
    </xf>
    <xf numFmtId="3" fontId="21" fillId="0" borderId="1" xfId="0" applyNumberFormat="1" applyFont="1" applyFill="1" applyBorder="1" applyAlignment="1">
      <alignment horizontal="right" vertical="center" indent="1"/>
    </xf>
    <xf numFmtId="3" fontId="1" fillId="0" borderId="1" xfId="0" applyNumberFormat="1" applyFont="1" applyFill="1" applyBorder="1" applyAlignment="1">
      <alignment horizontal="center" vertical="center" wrapText="1"/>
    </xf>
    <xf numFmtId="3" fontId="5" fillId="2" borderId="1" xfId="0" applyNumberFormat="1" applyFont="1" applyFill="1" applyBorder="1" applyAlignment="1">
      <alignment horizontal="right" vertical="center" indent="1"/>
    </xf>
    <xf numFmtId="3" fontId="11" fillId="2" borderId="1" xfId="0" applyNumberFormat="1" applyFont="1" applyFill="1" applyBorder="1" applyAlignment="1">
      <alignment horizontal="right" vertical="center" indent="1"/>
    </xf>
    <xf numFmtId="3" fontId="12" fillId="2" borderId="1" xfId="0" applyNumberFormat="1" applyFont="1" applyFill="1" applyBorder="1" applyAlignment="1">
      <alignment horizontal="right" vertical="center" indent="1"/>
    </xf>
    <xf numFmtId="0" fontId="11" fillId="10" borderId="1" xfId="0" applyFont="1" applyFill="1" applyBorder="1" applyAlignment="1">
      <alignment horizontal="center" vertical="center" wrapText="1"/>
    </xf>
    <xf numFmtId="0" fontId="12" fillId="10" borderId="7" xfId="1" applyFont="1" applyFill="1" applyBorder="1" applyAlignment="1">
      <alignment horizontal="center" vertical="center"/>
    </xf>
    <xf numFmtId="0" fontId="11" fillId="10" borderId="7" xfId="0" applyFont="1" applyFill="1" applyBorder="1" applyAlignment="1">
      <alignment horizontal="center" vertical="center" wrapText="1"/>
    </xf>
    <xf numFmtId="0" fontId="5" fillId="10" borderId="1" xfId="0" applyFont="1" applyFill="1" applyBorder="1" applyAlignment="1">
      <alignment horizontal="center" vertical="center"/>
    </xf>
    <xf numFmtId="0" fontId="5" fillId="10" borderId="1" xfId="0" applyFont="1" applyFill="1" applyBorder="1" applyAlignment="1">
      <alignment horizontal="left" vertical="center" wrapText="1"/>
    </xf>
    <xf numFmtId="0" fontId="5" fillId="10" borderId="7" xfId="6" applyFont="1" applyFill="1" applyBorder="1" applyAlignment="1" applyProtection="1">
      <alignment horizontal="left" vertical="center" wrapText="1"/>
      <protection locked="0"/>
    </xf>
    <xf numFmtId="0" fontId="36" fillId="10" borderId="7" xfId="0" applyFont="1" applyFill="1" applyBorder="1" applyAlignment="1">
      <alignment horizontal="center" vertical="center" wrapText="1"/>
    </xf>
    <xf numFmtId="3" fontId="5" fillId="10" borderId="7" xfId="6" applyNumberFormat="1" applyFont="1" applyFill="1" applyBorder="1" applyAlignment="1">
      <alignment horizontal="right" vertical="center" indent="1"/>
    </xf>
    <xf numFmtId="3" fontId="37" fillId="10" borderId="1" xfId="0" applyNumberFormat="1" applyFont="1" applyFill="1" applyBorder="1" applyAlignment="1">
      <alignment horizontal="right" vertical="center" indent="1"/>
    </xf>
    <xf numFmtId="3" fontId="5" fillId="10" borderId="1" xfId="0" applyNumberFormat="1" applyFont="1" applyFill="1" applyBorder="1" applyAlignment="1">
      <alignment horizontal="right" vertical="center" indent="1"/>
    </xf>
    <xf numFmtId="0" fontId="12" fillId="10" borderId="1" xfId="0" applyFont="1" applyFill="1" applyBorder="1" applyAlignment="1">
      <alignment horizontal="center" vertical="center"/>
    </xf>
    <xf numFmtId="0" fontId="12" fillId="10" borderId="7" xfId="6" applyFont="1" applyFill="1" applyBorder="1" applyAlignment="1" applyProtection="1">
      <alignment horizontal="left" vertical="center" wrapText="1"/>
      <protection locked="0"/>
    </xf>
    <xf numFmtId="0" fontId="13" fillId="10" borderId="7" xfId="0" applyFont="1" applyFill="1" applyBorder="1" applyAlignment="1">
      <alignment horizontal="center" vertical="center" wrapText="1"/>
    </xf>
    <xf numFmtId="3" fontId="1" fillId="10" borderId="1" xfId="0" applyNumberFormat="1" applyFont="1" applyFill="1" applyBorder="1" applyAlignment="1">
      <alignment horizontal="center" vertical="center" wrapText="1"/>
    </xf>
    <xf numFmtId="0" fontId="34" fillId="10" borderId="1" xfId="0" applyNumberFormat="1" applyFont="1" applyFill="1" applyBorder="1" applyAlignment="1">
      <alignment horizontal="center" vertical="center"/>
    </xf>
    <xf numFmtId="0" fontId="37" fillId="10" borderId="1" xfId="0" applyFont="1" applyFill="1" applyBorder="1" applyAlignment="1">
      <alignment horizontal="center" vertical="center" wrapText="1"/>
    </xf>
    <xf numFmtId="0" fontId="37" fillId="10" borderId="7" xfId="0" applyFont="1" applyFill="1" applyBorder="1" applyAlignment="1">
      <alignment horizontal="center" vertical="center" wrapText="1"/>
    </xf>
    <xf numFmtId="0" fontId="32" fillId="0" borderId="0" xfId="0" applyFont="1" applyFill="1"/>
    <xf numFmtId="0" fontId="1" fillId="0" borderId="0" xfId="1" applyFill="1" applyAlignment="1">
      <alignment vertical="center"/>
    </xf>
    <xf numFmtId="0" fontId="2" fillId="0" borderId="0" xfId="1" applyFont="1" applyFill="1" applyAlignment="1">
      <alignment horizontal="center" vertical="center"/>
    </xf>
    <xf numFmtId="3" fontId="1" fillId="0" borderId="0" xfId="1" applyNumberFormat="1" applyFill="1" applyAlignment="1">
      <alignment vertical="center"/>
    </xf>
    <xf numFmtId="0" fontId="5" fillId="0" borderId="0" xfId="2" applyFont="1" applyFill="1" applyAlignment="1">
      <alignment horizontal="center" vertical="center"/>
    </xf>
    <xf numFmtId="0" fontId="6" fillId="0" borderId="0" xfId="0" applyFont="1" applyFill="1" applyAlignment="1">
      <alignment horizontal="left" vertical="center" wrapText="1"/>
    </xf>
    <xf numFmtId="3" fontId="9" fillId="11" borderId="1" xfId="4" applyNumberFormat="1" applyFont="1" applyFill="1" applyBorder="1" applyAlignment="1">
      <alignment horizontal="right" vertical="center" wrapText="1"/>
    </xf>
    <xf numFmtId="49" fontId="12" fillId="0" borderId="7" xfId="0" applyNumberFormat="1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3" fontId="12" fillId="0" borderId="7" xfId="6" applyNumberFormat="1" applyFont="1" applyFill="1" applyBorder="1" applyAlignment="1">
      <alignment horizontal="right" vertical="center"/>
    </xf>
    <xf numFmtId="0" fontId="0" fillId="0" borderId="1" xfId="0" applyNumberFormat="1" applyFont="1" applyFill="1" applyBorder="1" applyAlignment="1">
      <alignment horizontal="center" vertical="center" wrapText="1"/>
    </xf>
    <xf numFmtId="0" fontId="37" fillId="12" borderId="11" xfId="0" applyFont="1" applyFill="1" applyBorder="1" applyAlignment="1">
      <alignment horizontal="center" vertical="center" wrapText="1"/>
    </xf>
    <xf numFmtId="0" fontId="5" fillId="12" borderId="20" xfId="1" applyFont="1" applyFill="1" applyBorder="1" applyAlignment="1">
      <alignment horizontal="center" vertical="center"/>
    </xf>
    <xf numFmtId="0" fontId="37" fillId="12" borderId="20" xfId="0" applyFont="1" applyFill="1" applyBorder="1" applyAlignment="1">
      <alignment horizontal="center" vertical="center" wrapText="1"/>
    </xf>
    <xf numFmtId="0" fontId="37" fillId="12" borderId="1" xfId="0" applyFont="1" applyFill="1" applyBorder="1" applyAlignment="1">
      <alignment horizontal="center" vertical="center" wrapText="1"/>
    </xf>
    <xf numFmtId="49" fontId="5" fillId="12" borderId="7" xfId="0" applyNumberFormat="1" applyFont="1" applyFill="1" applyBorder="1" applyAlignment="1">
      <alignment horizontal="center" vertical="center" wrapText="1"/>
    </xf>
    <xf numFmtId="0" fontId="5" fillId="12" borderId="1" xfId="0" applyFont="1" applyFill="1" applyBorder="1" applyAlignment="1">
      <alignment horizontal="left" vertical="center" wrapText="1"/>
    </xf>
    <xf numFmtId="0" fontId="5" fillId="12" borderId="7" xfId="6" applyFont="1" applyFill="1" applyBorder="1" applyAlignment="1" applyProtection="1">
      <alignment horizontal="left" vertical="center" wrapText="1"/>
      <protection locked="0"/>
    </xf>
    <xf numFmtId="0" fontId="36" fillId="12" borderId="1" xfId="0" applyFont="1" applyFill="1" applyBorder="1" applyAlignment="1">
      <alignment horizontal="center" vertical="center" wrapText="1"/>
    </xf>
    <xf numFmtId="3" fontId="5" fillId="12" borderId="7" xfId="6" applyNumberFormat="1" applyFont="1" applyFill="1" applyBorder="1" applyAlignment="1">
      <alignment horizontal="right" vertical="center" indent="1"/>
    </xf>
    <xf numFmtId="3" fontId="5" fillId="12" borderId="7" xfId="6" applyNumberFormat="1" applyFont="1" applyFill="1" applyBorder="1" applyAlignment="1">
      <alignment horizontal="right" vertical="center"/>
    </xf>
    <xf numFmtId="0" fontId="32" fillId="12" borderId="1" xfId="0" applyNumberFormat="1" applyFont="1" applyFill="1" applyBorder="1" applyAlignment="1">
      <alignment horizontal="center" vertical="center" wrapText="1"/>
    </xf>
    <xf numFmtId="3" fontId="37" fillId="12" borderId="1" xfId="0" applyNumberFormat="1" applyFont="1" applyFill="1" applyBorder="1" applyAlignment="1">
      <alignment horizontal="right" vertical="center" indent="1"/>
    </xf>
    <xf numFmtId="3" fontId="5" fillId="12" borderId="1" xfId="0" applyNumberFormat="1" applyFont="1" applyFill="1" applyBorder="1" applyAlignment="1">
      <alignment horizontal="right" vertical="center" indent="1"/>
    </xf>
    <xf numFmtId="3" fontId="3" fillId="12" borderId="1" xfId="0" applyNumberFormat="1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49" fontId="12" fillId="0" borderId="14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49" fontId="5" fillId="12" borderId="1" xfId="0" applyNumberFormat="1" applyFont="1" applyFill="1" applyBorder="1" applyAlignment="1">
      <alignment horizontal="center" vertical="center" wrapText="1"/>
    </xf>
    <xf numFmtId="3" fontId="38" fillId="0" borderId="7" xfId="6" applyNumberFormat="1" applyFont="1" applyFill="1" applyBorder="1" applyAlignment="1">
      <alignment horizontal="right" vertical="center" indent="1"/>
    </xf>
    <xf numFmtId="3" fontId="5" fillId="0" borderId="7" xfId="6" applyNumberFormat="1" applyFont="1" applyFill="1" applyBorder="1" applyAlignment="1">
      <alignment horizontal="right" vertical="center"/>
    </xf>
    <xf numFmtId="3" fontId="4" fillId="0" borderId="1" xfId="0" applyNumberFormat="1" applyFont="1" applyFill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3" fontId="38" fillId="0" borderId="1" xfId="6" applyNumberFormat="1" applyFont="1" applyFill="1" applyBorder="1" applyAlignment="1">
      <alignment horizontal="right" vertical="center" indent="1"/>
    </xf>
    <xf numFmtId="3" fontId="5" fillId="0" borderId="1" xfId="6" applyNumberFormat="1" applyFont="1" applyFill="1" applyBorder="1" applyAlignment="1">
      <alignment horizontal="right" vertical="center"/>
    </xf>
    <xf numFmtId="0" fontId="5" fillId="12" borderId="1" xfId="1" applyFont="1" applyFill="1" applyBorder="1" applyAlignment="1">
      <alignment horizontal="center" vertical="center"/>
    </xf>
    <xf numFmtId="0" fontId="5" fillId="12" borderId="1" xfId="6" applyFont="1" applyFill="1" applyBorder="1" applyAlignment="1" applyProtection="1">
      <alignment horizontal="left" vertical="center" wrapText="1"/>
      <protection locked="0"/>
    </xf>
    <xf numFmtId="3" fontId="38" fillId="12" borderId="1" xfId="6" applyNumberFormat="1" applyFont="1" applyFill="1" applyBorder="1" applyAlignment="1">
      <alignment horizontal="right" vertical="center" indent="1"/>
    </xf>
    <xf numFmtId="3" fontId="12" fillId="12" borderId="1" xfId="0" applyNumberFormat="1" applyFont="1" applyFill="1" applyBorder="1" applyAlignment="1">
      <alignment horizontal="center" vertical="center" wrapText="1"/>
    </xf>
    <xf numFmtId="3" fontId="5" fillId="0" borderId="1" xfId="6" applyNumberFormat="1" applyFont="1" applyFill="1" applyBorder="1" applyAlignment="1">
      <alignment horizontal="right" vertical="center" indent="1"/>
    </xf>
    <xf numFmtId="3" fontId="5" fillId="0" borderId="7" xfId="6" applyNumberFormat="1" applyFont="1" applyFill="1" applyBorder="1" applyAlignment="1">
      <alignment horizontal="right" vertical="center" indent="1"/>
    </xf>
    <xf numFmtId="3" fontId="5" fillId="12" borderId="1" xfId="6" applyNumberFormat="1" applyFont="1" applyFill="1" applyBorder="1" applyAlignment="1">
      <alignment horizontal="right" vertical="center" indent="1"/>
    </xf>
    <xf numFmtId="3" fontId="39" fillId="12" borderId="1" xfId="0" applyNumberFormat="1" applyFont="1" applyFill="1" applyBorder="1" applyAlignment="1">
      <alignment horizontal="center" vertical="center" wrapText="1"/>
    </xf>
    <xf numFmtId="3" fontId="12" fillId="0" borderId="1" xfId="0" applyNumberFormat="1" applyFont="1" applyFill="1" applyBorder="1" applyAlignment="1">
      <alignment horizontal="center" vertical="center"/>
    </xf>
    <xf numFmtId="3" fontId="1" fillId="0" borderId="1" xfId="0" applyNumberFormat="1" applyFont="1" applyFill="1" applyBorder="1" applyAlignment="1">
      <alignment horizontal="left" vertical="center" wrapText="1"/>
    </xf>
    <xf numFmtId="0" fontId="21" fillId="0" borderId="0" xfId="1" applyFont="1" applyFill="1"/>
    <xf numFmtId="3" fontId="5" fillId="0" borderId="0" xfId="2" applyNumberFormat="1" applyFont="1" applyFill="1" applyAlignment="1">
      <alignment horizontal="left" vertical="center"/>
    </xf>
    <xf numFmtId="0" fontId="12" fillId="0" borderId="0" xfId="1" applyFont="1" applyFill="1"/>
    <xf numFmtId="0" fontId="23" fillId="0" borderId="0" xfId="1" applyFont="1" applyFill="1" applyAlignment="1">
      <alignment vertical="center"/>
    </xf>
    <xf numFmtId="0" fontId="21" fillId="0" borderId="0" xfId="1" applyFont="1" applyFill="1" applyAlignment="1">
      <alignment vertical="center"/>
    </xf>
    <xf numFmtId="0" fontId="12" fillId="0" borderId="0" xfId="2" applyFont="1" applyFill="1" applyAlignment="1">
      <alignment vertical="center"/>
    </xf>
    <xf numFmtId="0" fontId="21" fillId="0" borderId="0" xfId="0" applyFont="1" applyFill="1" applyAlignment="1">
      <alignment vertical="center"/>
    </xf>
    <xf numFmtId="0" fontId="12" fillId="0" borderId="0" xfId="2" applyFont="1" applyFill="1" applyAlignment="1">
      <alignment horizontal="center" vertical="center"/>
    </xf>
    <xf numFmtId="0" fontId="5" fillId="0" borderId="0" xfId="2" applyFont="1" applyFill="1" applyAlignment="1">
      <alignment horizontal="right" vertical="center"/>
    </xf>
    <xf numFmtId="0" fontId="12" fillId="0" borderId="0" xfId="1" applyFont="1" applyFill="1" applyAlignment="1">
      <alignment vertical="center"/>
    </xf>
    <xf numFmtId="3" fontId="12" fillId="0" borderId="0" xfId="2" applyNumberFormat="1" applyFont="1" applyFill="1" applyAlignment="1">
      <alignment vertical="center"/>
    </xf>
    <xf numFmtId="0" fontId="11" fillId="0" borderId="1" xfId="7" applyFont="1" applyFill="1" applyBorder="1" applyAlignment="1">
      <alignment horizontal="center" vertical="center" wrapText="1"/>
    </xf>
    <xf numFmtId="0" fontId="13" fillId="0" borderId="1" xfId="7" applyFont="1" applyFill="1" applyBorder="1" applyAlignment="1">
      <alignment horizontal="center" vertical="center" wrapText="1"/>
    </xf>
    <xf numFmtId="3" fontId="12" fillId="0" borderId="1" xfId="7" applyNumberFormat="1" applyFont="1" applyFill="1" applyBorder="1" applyAlignment="1">
      <alignment horizontal="center" vertical="center"/>
    </xf>
    <xf numFmtId="3" fontId="1" fillId="0" borderId="1" xfId="7" applyNumberFormat="1" applyFont="1" applyFill="1" applyBorder="1" applyAlignment="1">
      <alignment horizontal="center" vertical="center" wrapText="1"/>
    </xf>
    <xf numFmtId="3" fontId="12" fillId="0" borderId="1" xfId="7" applyNumberFormat="1" applyFont="1" applyFill="1" applyBorder="1" applyAlignment="1">
      <alignment vertical="center"/>
    </xf>
    <xf numFmtId="3" fontId="5" fillId="0" borderId="1" xfId="7" applyNumberFormat="1" applyFont="1" applyFill="1" applyBorder="1" applyAlignment="1">
      <alignment vertical="center"/>
    </xf>
    <xf numFmtId="0" fontId="12" fillId="0" borderId="1" xfId="7" applyFont="1" applyFill="1" applyBorder="1" applyAlignment="1">
      <alignment horizontal="center" vertical="center"/>
    </xf>
    <xf numFmtId="0" fontId="5" fillId="0" borderId="1" xfId="7" applyFont="1" applyFill="1" applyBorder="1" applyAlignment="1">
      <alignment horizontal="left" vertical="center" wrapText="1"/>
    </xf>
    <xf numFmtId="0" fontId="12" fillId="0" borderId="1" xfId="6" applyFont="1" applyFill="1" applyBorder="1" applyAlignment="1" applyProtection="1">
      <alignment horizontal="left" vertical="center" wrapText="1"/>
      <protection locked="0"/>
    </xf>
    <xf numFmtId="0" fontId="0" fillId="0" borderId="1" xfId="1" applyFont="1" applyFill="1" applyBorder="1" applyAlignment="1">
      <alignment horizontal="center" vertical="center" wrapText="1"/>
    </xf>
    <xf numFmtId="0" fontId="12" fillId="0" borderId="14" xfId="7" applyFont="1" applyFill="1" applyBorder="1" applyAlignment="1">
      <alignment horizontal="center" vertical="center"/>
    </xf>
    <xf numFmtId="3" fontId="12" fillId="0" borderId="1" xfId="7" applyNumberFormat="1" applyFont="1" applyFill="1" applyBorder="1" applyAlignment="1">
      <alignment horizontal="center" vertical="center" wrapText="1" shrinkToFit="1"/>
    </xf>
    <xf numFmtId="14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 wrapText="1"/>
    </xf>
    <xf numFmtId="0" fontId="8" fillId="5" borderId="1" xfId="4" applyFont="1" applyFill="1" applyBorder="1" applyAlignment="1">
      <alignment horizontal="left" vertical="center"/>
    </xf>
    <xf numFmtId="3" fontId="12" fillId="0" borderId="1" xfId="6" applyNumberFormat="1" applyFont="1" applyFill="1" applyBorder="1" applyAlignment="1">
      <alignment horizontal="right" vertical="center" indent="1"/>
    </xf>
    <xf numFmtId="3" fontId="3" fillId="4" borderId="1" xfId="5" applyNumberFormat="1" applyFont="1" applyFill="1" applyBorder="1" applyAlignment="1">
      <alignment horizontal="center" vertical="center" wrapText="1"/>
    </xf>
    <xf numFmtId="0" fontId="12" fillId="0" borderId="1" xfId="6" applyFont="1" applyFill="1" applyBorder="1" applyAlignment="1" applyProtection="1">
      <alignment horizontal="left" vertical="center" wrapText="1"/>
      <protection locked="0"/>
    </xf>
    <xf numFmtId="0" fontId="0" fillId="0" borderId="1" xfId="1" applyFont="1" applyFill="1" applyBorder="1" applyAlignment="1">
      <alignment horizontal="center" vertical="center" wrapText="1"/>
    </xf>
    <xf numFmtId="0" fontId="21" fillId="0" borderId="1" xfId="0" applyFont="1" applyBorder="1" applyAlignment="1">
      <alignment vertical="center" wrapText="1"/>
    </xf>
    <xf numFmtId="3" fontId="40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Alignment="1"/>
    <xf numFmtId="0" fontId="0" fillId="0" borderId="0" xfId="0" applyFill="1" applyAlignment="1">
      <alignment horizontal="center"/>
    </xf>
    <xf numFmtId="0" fontId="41" fillId="0" borderId="0" xfId="0" applyFont="1" applyFill="1" applyAlignment="1">
      <alignment wrapText="1"/>
    </xf>
    <xf numFmtId="0" fontId="42" fillId="0" borderId="0" xfId="0" applyFont="1" applyFill="1" applyAlignment="1">
      <alignment vertical="top" wrapText="1"/>
    </xf>
    <xf numFmtId="3" fontId="5" fillId="0" borderId="1" xfId="7" applyNumberFormat="1" applyFont="1" applyFill="1" applyBorder="1" applyAlignment="1">
      <alignment vertical="center"/>
    </xf>
    <xf numFmtId="0" fontId="8" fillId="5" borderId="1" xfId="4" applyFont="1" applyFill="1" applyBorder="1" applyAlignment="1">
      <alignment horizontal="left" vertical="center"/>
    </xf>
    <xf numFmtId="3" fontId="12" fillId="0" borderId="1" xfId="6" applyNumberFormat="1" applyFont="1" applyFill="1" applyBorder="1" applyAlignment="1">
      <alignment horizontal="right" vertical="center"/>
    </xf>
    <xf numFmtId="3" fontId="12" fillId="0" borderId="1" xfId="6" applyNumberFormat="1" applyFont="1" applyFill="1" applyBorder="1" applyAlignment="1">
      <alignment horizontal="right" vertical="center" indent="1"/>
    </xf>
    <xf numFmtId="3" fontId="12" fillId="0" borderId="1" xfId="7" applyNumberFormat="1" applyFont="1" applyFill="1" applyBorder="1" applyAlignment="1">
      <alignment vertical="center"/>
    </xf>
    <xf numFmtId="3" fontId="12" fillId="0" borderId="1" xfId="7" applyNumberFormat="1" applyFont="1" applyFill="1" applyBorder="1" applyAlignment="1">
      <alignment horizontal="center" vertical="center"/>
    </xf>
    <xf numFmtId="3" fontId="1" fillId="0" borderId="1" xfId="7" applyNumberFormat="1" applyFont="1" applyFill="1" applyBorder="1" applyAlignment="1">
      <alignment horizontal="center" vertical="center" wrapText="1"/>
    </xf>
    <xf numFmtId="0" fontId="11" fillId="0" borderId="1" xfId="7" applyFont="1" applyFill="1" applyBorder="1" applyAlignment="1">
      <alignment horizontal="center" vertical="center" wrapText="1"/>
    </xf>
    <xf numFmtId="0" fontId="21" fillId="0" borderId="1" xfId="7" applyFont="1" applyFill="1" applyBorder="1" applyAlignment="1">
      <alignment vertical="center"/>
    </xf>
    <xf numFmtId="0" fontId="31" fillId="0" borderId="1" xfId="7" applyFont="1" applyFill="1" applyBorder="1" applyAlignment="1">
      <alignment horizontal="left" vertical="center" wrapText="1"/>
    </xf>
    <xf numFmtId="0" fontId="13" fillId="0" borderId="1" xfId="7" applyFont="1" applyFill="1" applyBorder="1" applyAlignment="1">
      <alignment horizontal="center" vertical="center" wrapText="1"/>
    </xf>
    <xf numFmtId="3" fontId="3" fillId="4" borderId="1" xfId="5" applyNumberFormat="1" applyFont="1" applyFill="1" applyBorder="1" applyAlignment="1">
      <alignment horizontal="center" vertical="center" wrapText="1"/>
    </xf>
    <xf numFmtId="0" fontId="12" fillId="0" borderId="1" xfId="7" applyFont="1" applyFill="1" applyBorder="1" applyAlignment="1">
      <alignment horizontal="center" vertical="center"/>
    </xf>
    <xf numFmtId="0" fontId="5" fillId="0" borderId="1" xfId="7" applyFont="1" applyFill="1" applyBorder="1" applyAlignment="1">
      <alignment horizontal="left" vertical="center" wrapText="1"/>
    </xf>
    <xf numFmtId="0" fontId="12" fillId="0" borderId="1" xfId="6" applyFont="1" applyFill="1" applyBorder="1" applyAlignment="1" applyProtection="1">
      <alignment horizontal="left" vertical="center" wrapText="1"/>
      <protection locked="0"/>
    </xf>
    <xf numFmtId="0" fontId="0" fillId="0" borderId="1" xfId="1" applyFont="1" applyFill="1" applyBorder="1" applyAlignment="1">
      <alignment horizontal="center" vertical="center" wrapText="1"/>
    </xf>
    <xf numFmtId="0" fontId="12" fillId="6" borderId="10" xfId="0" applyFont="1" applyFill="1" applyBorder="1"/>
    <xf numFmtId="0" fontId="12" fillId="6" borderId="7" xfId="0" applyFont="1" applyFill="1" applyBorder="1"/>
    <xf numFmtId="3" fontId="12" fillId="6" borderId="1" xfId="0" applyNumberFormat="1" applyFont="1" applyFill="1" applyBorder="1"/>
    <xf numFmtId="3" fontId="12" fillId="6" borderId="11" xfId="0" applyNumberFormat="1" applyFont="1" applyFill="1" applyBorder="1"/>
    <xf numFmtId="3" fontId="12" fillId="6" borderId="12" xfId="0" applyNumberFormat="1" applyFont="1" applyFill="1" applyBorder="1"/>
    <xf numFmtId="3" fontId="12" fillId="5" borderId="1" xfId="0" applyNumberFormat="1" applyFont="1" applyFill="1" applyBorder="1" applyAlignment="1">
      <alignment horizontal="right" vertical="center" indent="1"/>
    </xf>
    <xf numFmtId="3" fontId="11" fillId="5" borderId="1" xfId="0" applyNumberFormat="1" applyFont="1" applyFill="1" applyBorder="1" applyAlignment="1">
      <alignment horizontal="right" vertical="center" indent="1"/>
    </xf>
    <xf numFmtId="3" fontId="21" fillId="5" borderId="1" xfId="0" applyNumberFormat="1" applyFont="1" applyFill="1" applyBorder="1" applyAlignment="1">
      <alignment horizontal="right" vertical="center" indent="1"/>
    </xf>
    <xf numFmtId="3" fontId="5" fillId="5" borderId="1" xfId="0" applyNumberFormat="1" applyFont="1" applyFill="1" applyBorder="1" applyAlignment="1">
      <alignment horizontal="right" vertical="center" indent="1"/>
    </xf>
    <xf numFmtId="3" fontId="37" fillId="5" borderId="1" xfId="0" applyNumberFormat="1" applyFont="1" applyFill="1" applyBorder="1" applyAlignment="1">
      <alignment horizontal="right" vertical="center" indent="1"/>
    </xf>
    <xf numFmtId="3" fontId="5" fillId="5" borderId="7" xfId="6" applyNumberFormat="1" applyFont="1" applyFill="1" applyBorder="1" applyAlignment="1">
      <alignment horizontal="right" vertical="center" indent="1"/>
    </xf>
    <xf numFmtId="3" fontId="35" fillId="5" borderId="1" xfId="0" applyNumberFormat="1" applyFont="1" applyFill="1" applyBorder="1" applyAlignment="1">
      <alignment horizontal="right" vertical="center" indent="1"/>
    </xf>
    <xf numFmtId="3" fontId="12" fillId="5" borderId="7" xfId="6" applyNumberFormat="1" applyFont="1" applyFill="1" applyBorder="1" applyAlignment="1">
      <alignment horizontal="right" vertical="center"/>
    </xf>
    <xf numFmtId="3" fontId="12" fillId="5" borderId="1" xfId="6" applyNumberFormat="1" applyFont="1" applyFill="1" applyBorder="1" applyAlignment="1">
      <alignment horizontal="right" vertical="center"/>
    </xf>
    <xf numFmtId="3" fontId="38" fillId="3" borderId="1" xfId="6" applyNumberFormat="1" applyFont="1" applyFill="1" applyBorder="1" applyAlignment="1">
      <alignment horizontal="right" vertical="center" indent="1"/>
    </xf>
    <xf numFmtId="3" fontId="5" fillId="3" borderId="7" xfId="6" applyNumberFormat="1" applyFont="1" applyFill="1" applyBorder="1" applyAlignment="1">
      <alignment horizontal="right" vertical="center" indent="1"/>
    </xf>
    <xf numFmtId="3" fontId="37" fillId="3" borderId="1" xfId="0" applyNumberFormat="1" applyFont="1" applyFill="1" applyBorder="1" applyAlignment="1">
      <alignment horizontal="right" vertical="center" indent="1"/>
    </xf>
    <xf numFmtId="3" fontId="5" fillId="3" borderId="1" xfId="0" applyNumberFormat="1" applyFont="1" applyFill="1" applyBorder="1" applyAlignment="1">
      <alignment horizontal="right" vertical="center" indent="1"/>
    </xf>
    <xf numFmtId="0" fontId="43" fillId="10" borderId="1" xfId="0" applyFont="1" applyFill="1" applyBorder="1" applyAlignment="1">
      <alignment horizontal="center" vertical="center" wrapText="1"/>
    </xf>
    <xf numFmtId="0" fontId="42" fillId="10" borderId="7" xfId="1" applyFont="1" applyFill="1" applyBorder="1" applyAlignment="1">
      <alignment horizontal="center" vertical="center"/>
    </xf>
    <xf numFmtId="0" fontId="43" fillId="10" borderId="7" xfId="0" applyFont="1" applyFill="1" applyBorder="1" applyAlignment="1">
      <alignment horizontal="center" vertical="center" wrapText="1"/>
    </xf>
    <xf numFmtId="0" fontId="2" fillId="10" borderId="1" xfId="0" applyFont="1" applyFill="1" applyBorder="1" applyAlignment="1">
      <alignment horizontal="center" vertical="center"/>
    </xf>
    <xf numFmtId="0" fontId="2" fillId="10" borderId="1" xfId="0" applyFont="1" applyFill="1" applyBorder="1" applyAlignment="1">
      <alignment horizontal="left" vertical="center" wrapText="1"/>
    </xf>
    <xf numFmtId="0" fontId="2" fillId="10" borderId="7" xfId="6" applyFont="1" applyFill="1" applyBorder="1" applyAlignment="1" applyProtection="1">
      <alignment horizontal="left" vertical="center" wrapText="1"/>
      <protection locked="0"/>
    </xf>
    <xf numFmtId="0" fontId="44" fillId="10" borderId="7" xfId="0" applyFont="1" applyFill="1" applyBorder="1" applyAlignment="1">
      <alignment horizontal="center" vertical="center" wrapText="1"/>
    </xf>
    <xf numFmtId="3" fontId="2" fillId="10" borderId="7" xfId="6" applyNumberFormat="1" applyFont="1" applyFill="1" applyBorder="1" applyAlignment="1">
      <alignment horizontal="right" vertical="center" indent="1"/>
    </xf>
    <xf numFmtId="0" fontId="45" fillId="10" borderId="1" xfId="0" applyNumberFormat="1" applyFont="1" applyFill="1" applyBorder="1" applyAlignment="1">
      <alignment horizontal="center" vertical="center" wrapText="1"/>
    </xf>
    <xf numFmtId="3" fontId="44" fillId="10" borderId="1" xfId="0" applyNumberFormat="1" applyFont="1" applyFill="1" applyBorder="1" applyAlignment="1">
      <alignment horizontal="right" vertical="center" indent="1"/>
    </xf>
    <xf numFmtId="3" fontId="2" fillId="10" borderId="1" xfId="0" applyNumberFormat="1" applyFont="1" applyFill="1" applyBorder="1" applyAlignment="1">
      <alignment horizontal="right" vertical="center" indent="1"/>
    </xf>
    <xf numFmtId="3" fontId="44" fillId="5" borderId="1" xfId="0" applyNumberFormat="1" applyFont="1" applyFill="1" applyBorder="1" applyAlignment="1">
      <alignment horizontal="right" vertical="center" indent="1"/>
    </xf>
    <xf numFmtId="3" fontId="2" fillId="5" borderId="1" xfId="0" applyNumberFormat="1" applyFont="1" applyFill="1" applyBorder="1" applyAlignment="1">
      <alignment horizontal="right" vertical="center" indent="1"/>
    </xf>
    <xf numFmtId="3" fontId="2" fillId="10" borderId="1" xfId="0" applyNumberFormat="1" applyFont="1" applyFill="1" applyBorder="1" applyAlignment="1">
      <alignment horizontal="center" vertical="center" wrapText="1"/>
    </xf>
    <xf numFmtId="0" fontId="46" fillId="0" borderId="0" xfId="0" applyFont="1" applyFill="1"/>
    <xf numFmtId="0" fontId="42" fillId="10" borderId="1" xfId="0" applyFont="1" applyFill="1" applyBorder="1" applyAlignment="1">
      <alignment horizontal="center" vertical="center"/>
    </xf>
    <xf numFmtId="0" fontId="42" fillId="10" borderId="7" xfId="6" applyFont="1" applyFill="1" applyBorder="1" applyAlignment="1" applyProtection="1">
      <alignment horizontal="left" vertical="center" wrapText="1"/>
      <protection locked="0"/>
    </xf>
    <xf numFmtId="3" fontId="43" fillId="10" borderId="7" xfId="0" applyNumberFormat="1" applyFont="1" applyFill="1" applyBorder="1" applyAlignment="1">
      <alignment horizontal="center" vertical="center" wrapText="1"/>
    </xf>
    <xf numFmtId="0" fontId="45" fillId="10" borderId="1" xfId="0" applyNumberFormat="1" applyFont="1" applyFill="1" applyBorder="1" applyAlignment="1">
      <alignment horizontal="center" vertical="center"/>
    </xf>
    <xf numFmtId="3" fontId="42" fillId="10" borderId="1" xfId="0" applyNumberFormat="1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vertical="center" wrapText="1"/>
    </xf>
    <xf numFmtId="0" fontId="5" fillId="4" borderId="3" xfId="0" applyFont="1" applyFill="1" applyBorder="1" applyAlignment="1">
      <alignment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12" fillId="13" borderId="6" xfId="0" applyFont="1" applyFill="1" applyBorder="1"/>
    <xf numFmtId="0" fontId="12" fillId="13" borderId="7" xfId="0" applyFont="1" applyFill="1" applyBorder="1"/>
    <xf numFmtId="3" fontId="12" fillId="13" borderId="7" xfId="0" applyNumberFormat="1" applyFont="1" applyFill="1" applyBorder="1"/>
    <xf numFmtId="3" fontId="12" fillId="13" borderId="8" xfId="0" applyNumberFormat="1" applyFont="1" applyFill="1" applyBorder="1"/>
    <xf numFmtId="3" fontId="12" fillId="13" borderId="9" xfId="0" applyNumberFormat="1" applyFont="1" applyFill="1" applyBorder="1"/>
    <xf numFmtId="0" fontId="12" fillId="14" borderId="10" xfId="0" applyFont="1" applyFill="1" applyBorder="1"/>
    <xf numFmtId="0" fontId="12" fillId="14" borderId="7" xfId="0" applyFont="1" applyFill="1" applyBorder="1"/>
    <xf numFmtId="3" fontId="12" fillId="14" borderId="1" xfId="0" applyNumberFormat="1" applyFont="1" applyFill="1" applyBorder="1"/>
    <xf numFmtId="3" fontId="12" fillId="14" borderId="11" xfId="0" applyNumberFormat="1" applyFont="1" applyFill="1" applyBorder="1"/>
    <xf numFmtId="3" fontId="12" fillId="14" borderId="12" xfId="0" applyNumberFormat="1" applyFont="1" applyFill="1" applyBorder="1"/>
    <xf numFmtId="0" fontId="12" fillId="15" borderId="10" xfId="0" applyFont="1" applyFill="1" applyBorder="1"/>
    <xf numFmtId="0" fontId="12" fillId="15" borderId="7" xfId="0" applyFont="1" applyFill="1" applyBorder="1"/>
    <xf numFmtId="3" fontId="12" fillId="15" borderId="1" xfId="0" applyNumberFormat="1" applyFont="1" applyFill="1" applyBorder="1"/>
    <xf numFmtId="3" fontId="12" fillId="15" borderId="11" xfId="0" applyNumberFormat="1" applyFont="1" applyFill="1" applyBorder="1"/>
    <xf numFmtId="3" fontId="12" fillId="15" borderId="12" xfId="0" applyNumberFormat="1" applyFont="1" applyFill="1" applyBorder="1"/>
    <xf numFmtId="0" fontId="12" fillId="16" borderId="10" xfId="0" applyFont="1" applyFill="1" applyBorder="1"/>
    <xf numFmtId="0" fontId="12" fillId="16" borderId="7" xfId="0" applyFont="1" applyFill="1" applyBorder="1"/>
    <xf numFmtId="3" fontId="12" fillId="16" borderId="1" xfId="0" applyNumberFormat="1" applyFont="1" applyFill="1" applyBorder="1"/>
    <xf numFmtId="3" fontId="12" fillId="16" borderId="11" xfId="0" applyNumberFormat="1" applyFont="1" applyFill="1" applyBorder="1"/>
    <xf numFmtId="3" fontId="12" fillId="16" borderId="12" xfId="0" applyNumberFormat="1" applyFont="1" applyFill="1" applyBorder="1"/>
    <xf numFmtId="0" fontId="0" fillId="16" borderId="0" xfId="0" applyFill="1"/>
    <xf numFmtId="0" fontId="12" fillId="0" borderId="1" xfId="6" applyFont="1" applyFill="1" applyBorder="1" applyAlignment="1" applyProtection="1">
      <alignment horizontal="left" vertical="center" wrapText="1"/>
      <protection locked="0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164" fontId="3" fillId="4" borderId="1" xfId="4" applyNumberFormat="1" applyFont="1" applyFill="1" applyBorder="1" applyAlignment="1">
      <alignment horizontal="center" vertical="center" wrapText="1"/>
    </xf>
    <xf numFmtId="0" fontId="3" fillId="4" borderId="1" xfId="5" applyFont="1" applyFill="1" applyBorder="1" applyAlignment="1">
      <alignment horizontal="center" vertical="center" wrapText="1"/>
    </xf>
    <xf numFmtId="3" fontId="3" fillId="4" borderId="1" xfId="4" applyNumberFormat="1" applyFont="1" applyFill="1" applyBorder="1" applyAlignment="1">
      <alignment horizontal="center" vertical="center" wrapText="1"/>
    </xf>
    <xf numFmtId="3" fontId="3" fillId="4" borderId="14" xfId="5" applyNumberFormat="1" applyFont="1" applyFill="1" applyBorder="1" applyAlignment="1">
      <alignment horizontal="center" vertical="center" wrapText="1"/>
    </xf>
    <xf numFmtId="3" fontId="3" fillId="4" borderId="7" xfId="5" applyNumberFormat="1" applyFont="1" applyFill="1" applyBorder="1" applyAlignment="1">
      <alignment horizontal="center" vertical="center" wrapText="1"/>
    </xf>
    <xf numFmtId="3" fontId="3" fillId="4" borderId="17" xfId="2" applyNumberFormat="1" applyFont="1" applyFill="1" applyBorder="1" applyAlignment="1">
      <alignment horizontal="center" vertical="center"/>
    </xf>
    <xf numFmtId="3" fontId="3" fillId="4" borderId="18" xfId="2" applyNumberFormat="1" applyFont="1" applyFill="1" applyBorder="1" applyAlignment="1">
      <alignment horizontal="center" vertical="center"/>
    </xf>
    <xf numFmtId="0" fontId="8" fillId="3" borderId="11" xfId="3" applyFont="1" applyFill="1" applyBorder="1" applyAlignment="1">
      <alignment horizontal="left" vertical="center"/>
    </xf>
    <xf numFmtId="0" fontId="8" fillId="3" borderId="17" xfId="3" applyFont="1" applyFill="1" applyBorder="1" applyAlignment="1">
      <alignment horizontal="left" vertical="center"/>
    </xf>
    <xf numFmtId="0" fontId="8" fillId="3" borderId="18" xfId="3" applyFont="1" applyFill="1" applyBorder="1" applyAlignment="1">
      <alignment horizontal="left" vertical="center"/>
    </xf>
    <xf numFmtId="0" fontId="3" fillId="4" borderId="1" xfId="4" applyFont="1" applyFill="1" applyBorder="1" applyAlignment="1">
      <alignment horizontal="center" vertical="center" textRotation="90" wrapText="1"/>
    </xf>
    <xf numFmtId="0" fontId="3" fillId="4" borderId="1" xfId="4" applyFont="1" applyFill="1" applyBorder="1" applyAlignment="1">
      <alignment horizontal="center" vertical="center" wrapText="1"/>
    </xf>
    <xf numFmtId="0" fontId="3" fillId="4" borderId="14" xfId="4" applyFont="1" applyFill="1" applyBorder="1" applyAlignment="1">
      <alignment horizontal="center" vertical="center" wrapText="1"/>
    </xf>
    <xf numFmtId="0" fontId="3" fillId="4" borderId="7" xfId="4" applyFont="1" applyFill="1" applyBorder="1" applyAlignment="1">
      <alignment horizontal="center" vertical="center" wrapText="1"/>
    </xf>
    <xf numFmtId="164" fontId="3" fillId="4" borderId="1" xfId="4" applyNumberFormat="1" applyFont="1" applyFill="1" applyBorder="1" applyAlignment="1">
      <alignment horizontal="center" vertical="center" textRotation="90" wrapText="1"/>
    </xf>
    <xf numFmtId="164" fontId="3" fillId="4" borderId="14" xfId="4" applyNumberFormat="1" applyFont="1" applyFill="1" applyBorder="1" applyAlignment="1">
      <alignment horizontal="center" vertical="center" wrapText="1"/>
    </xf>
    <xf numFmtId="164" fontId="3" fillId="4" borderId="7" xfId="4" applyNumberFormat="1" applyFont="1" applyFill="1" applyBorder="1" applyAlignment="1">
      <alignment horizontal="center" vertical="center" wrapText="1"/>
    </xf>
    <xf numFmtId="3" fontId="5" fillId="0" borderId="1" xfId="7" applyNumberFormat="1" applyFont="1" applyFill="1" applyBorder="1" applyAlignment="1">
      <alignment vertical="center"/>
    </xf>
    <xf numFmtId="3" fontId="12" fillId="0" borderId="1" xfId="7" applyNumberFormat="1" applyFont="1" applyFill="1" applyBorder="1" applyAlignment="1">
      <alignment horizontal="center" vertical="center" wrapText="1"/>
    </xf>
    <xf numFmtId="0" fontId="8" fillId="5" borderId="1" xfId="4" applyFont="1" applyFill="1" applyBorder="1" applyAlignment="1">
      <alignment horizontal="left" vertical="center"/>
    </xf>
    <xf numFmtId="3" fontId="12" fillId="0" borderId="1" xfId="6" applyNumberFormat="1" applyFont="1" applyFill="1" applyBorder="1" applyAlignment="1">
      <alignment horizontal="right" vertical="center"/>
    </xf>
    <xf numFmtId="3" fontId="12" fillId="0" borderId="1" xfId="6" applyNumberFormat="1" applyFont="1" applyFill="1" applyBorder="1" applyAlignment="1">
      <alignment horizontal="right" vertical="center" indent="1"/>
    </xf>
    <xf numFmtId="17" fontId="12" fillId="0" borderId="1" xfId="7" applyNumberFormat="1" applyFont="1" applyFill="1" applyBorder="1" applyAlignment="1">
      <alignment horizontal="center" vertical="center"/>
    </xf>
    <xf numFmtId="0" fontId="12" fillId="0" borderId="1" xfId="7" applyNumberFormat="1" applyFont="1" applyFill="1" applyBorder="1" applyAlignment="1">
      <alignment horizontal="center" vertical="center"/>
    </xf>
    <xf numFmtId="3" fontId="12" fillId="0" borderId="1" xfId="7" applyNumberFormat="1" applyFont="1" applyFill="1" applyBorder="1" applyAlignment="1">
      <alignment vertical="center"/>
    </xf>
    <xf numFmtId="3" fontId="12" fillId="0" borderId="1" xfId="7" applyNumberFormat="1" applyFont="1" applyFill="1" applyBorder="1" applyAlignment="1">
      <alignment horizontal="center" vertical="center"/>
    </xf>
    <xf numFmtId="3" fontId="1" fillId="0" borderId="1" xfId="7" applyNumberFormat="1" applyFont="1" applyFill="1" applyBorder="1" applyAlignment="1">
      <alignment horizontal="center" vertical="center" wrapText="1"/>
    </xf>
    <xf numFmtId="0" fontId="11" fillId="0" borderId="1" xfId="7" applyFont="1" applyFill="1" applyBorder="1" applyAlignment="1">
      <alignment horizontal="center" vertical="center" wrapText="1"/>
    </xf>
    <xf numFmtId="0" fontId="21" fillId="0" borderId="1" xfId="7" applyFont="1" applyFill="1" applyBorder="1" applyAlignment="1">
      <alignment vertical="center"/>
    </xf>
    <xf numFmtId="0" fontId="31" fillId="0" borderId="1" xfId="7" applyFont="1" applyFill="1" applyBorder="1" applyAlignment="1">
      <alignment horizontal="left" vertical="center" wrapText="1"/>
    </xf>
    <xf numFmtId="0" fontId="11" fillId="0" borderId="1" xfId="7" applyFont="1" applyFill="1" applyBorder="1" applyAlignment="1" applyProtection="1">
      <alignment horizontal="left" vertical="center" wrapText="1"/>
      <protection locked="0"/>
    </xf>
    <xf numFmtId="0" fontId="13" fillId="0" borderId="1" xfId="7" applyFont="1" applyFill="1" applyBorder="1" applyAlignment="1">
      <alignment horizontal="center" vertical="center" wrapText="1"/>
    </xf>
    <xf numFmtId="3" fontId="3" fillId="4" borderId="1" xfId="5" applyNumberFormat="1" applyFont="1" applyFill="1" applyBorder="1" applyAlignment="1">
      <alignment horizontal="center" vertical="center" wrapText="1"/>
    </xf>
    <xf numFmtId="3" fontId="3" fillId="4" borderId="1" xfId="2" applyNumberFormat="1" applyFont="1" applyFill="1" applyBorder="1" applyAlignment="1">
      <alignment horizontal="center" vertical="center"/>
    </xf>
    <xf numFmtId="0" fontId="8" fillId="3" borderId="1" xfId="3" applyFont="1" applyFill="1" applyBorder="1" applyAlignment="1">
      <alignment horizontal="left" vertical="center"/>
    </xf>
    <xf numFmtId="0" fontId="11" fillId="0" borderId="14" xfId="7" applyFont="1" applyFill="1" applyBorder="1" applyAlignment="1">
      <alignment horizontal="center" vertical="center" wrapText="1"/>
    </xf>
    <xf numFmtId="0" fontId="11" fillId="0" borderId="19" xfId="7" applyFont="1" applyFill="1" applyBorder="1" applyAlignment="1">
      <alignment horizontal="center" vertical="center" wrapText="1"/>
    </xf>
    <xf numFmtId="0" fontId="11" fillId="0" borderId="7" xfId="7" applyFont="1" applyFill="1" applyBorder="1" applyAlignment="1">
      <alignment horizontal="center" vertical="center" wrapText="1"/>
    </xf>
    <xf numFmtId="0" fontId="12" fillId="0" borderId="1" xfId="7" applyFont="1" applyFill="1" applyBorder="1" applyAlignment="1">
      <alignment horizontal="center" vertical="center"/>
    </xf>
    <xf numFmtId="0" fontId="5" fillId="0" borderId="1" xfId="7" applyFont="1" applyFill="1" applyBorder="1" applyAlignment="1">
      <alignment horizontal="center" vertical="center" wrapText="1"/>
    </xf>
    <xf numFmtId="0" fontId="12" fillId="0" borderId="14" xfId="7" applyFont="1" applyFill="1" applyBorder="1" applyAlignment="1">
      <alignment horizontal="center" vertical="center" wrapText="1"/>
    </xf>
    <xf numFmtId="0" fontId="12" fillId="0" borderId="19" xfId="7" applyFont="1" applyFill="1" applyBorder="1" applyAlignment="1">
      <alignment horizontal="center" vertical="center" wrapText="1"/>
    </xf>
    <xf numFmtId="0" fontId="12" fillId="0" borderId="7" xfId="7" applyFont="1" applyFill="1" applyBorder="1" applyAlignment="1">
      <alignment horizontal="center" vertical="center" wrapText="1"/>
    </xf>
    <xf numFmtId="0" fontId="13" fillId="0" borderId="14" xfId="7" applyFont="1" applyFill="1" applyBorder="1" applyAlignment="1">
      <alignment horizontal="center" vertical="center" wrapText="1"/>
    </xf>
    <xf numFmtId="0" fontId="13" fillId="0" borderId="19" xfId="7" applyFont="1" applyFill="1" applyBorder="1" applyAlignment="1">
      <alignment horizontal="center" vertical="center" wrapText="1"/>
    </xf>
    <xf numFmtId="0" fontId="13" fillId="0" borderId="7" xfId="7" applyFont="1" applyFill="1" applyBorder="1" applyAlignment="1">
      <alignment horizontal="center" vertical="center" wrapText="1"/>
    </xf>
    <xf numFmtId="3" fontId="12" fillId="2" borderId="14" xfId="6" applyNumberFormat="1" applyFont="1" applyFill="1" applyBorder="1" applyAlignment="1">
      <alignment horizontal="center" vertical="center"/>
    </xf>
    <xf numFmtId="3" fontId="12" fillId="2" borderId="19" xfId="6" applyNumberFormat="1" applyFont="1" applyFill="1" applyBorder="1" applyAlignment="1">
      <alignment horizontal="center" vertical="center"/>
    </xf>
    <xf numFmtId="3" fontId="12" fillId="2" borderId="7" xfId="6" applyNumberFormat="1" applyFont="1" applyFill="1" applyBorder="1" applyAlignment="1">
      <alignment horizontal="center" vertical="center"/>
    </xf>
    <xf numFmtId="3" fontId="11" fillId="0" borderId="14" xfId="7" applyNumberFormat="1" applyFont="1" applyFill="1" applyBorder="1" applyAlignment="1">
      <alignment vertical="center"/>
    </xf>
    <xf numFmtId="3" fontId="11" fillId="0" borderId="19" xfId="7" applyNumberFormat="1" applyFont="1" applyFill="1" applyBorder="1" applyAlignment="1">
      <alignment vertical="center"/>
    </xf>
    <xf numFmtId="3" fontId="11" fillId="0" borderId="7" xfId="7" applyNumberFormat="1" applyFont="1" applyFill="1" applyBorder="1" applyAlignment="1">
      <alignment vertical="center"/>
    </xf>
    <xf numFmtId="3" fontId="12" fillId="0" borderId="14" xfId="7" applyNumberFormat="1" applyFont="1" applyFill="1" applyBorder="1" applyAlignment="1">
      <alignment horizontal="center" vertical="center"/>
    </xf>
    <xf numFmtId="3" fontId="12" fillId="0" borderId="19" xfId="7" applyNumberFormat="1" applyFont="1" applyFill="1" applyBorder="1" applyAlignment="1">
      <alignment horizontal="center" vertical="center"/>
    </xf>
    <xf numFmtId="3" fontId="12" fillId="0" borderId="7" xfId="7" applyNumberFormat="1" applyFont="1" applyFill="1" applyBorder="1" applyAlignment="1">
      <alignment horizontal="center" vertical="center"/>
    </xf>
    <xf numFmtId="3" fontId="12" fillId="2" borderId="1" xfId="6" applyNumberFormat="1" applyFont="1" applyFill="1" applyBorder="1" applyAlignment="1">
      <alignment horizontal="right" vertical="center"/>
    </xf>
    <xf numFmtId="0" fontId="21" fillId="2" borderId="1" xfId="7" applyNumberFormat="1" applyFont="1" applyFill="1" applyBorder="1" applyAlignment="1">
      <alignment horizontal="center" vertical="center"/>
    </xf>
    <xf numFmtId="3" fontId="11" fillId="0" borderId="1" xfId="7" applyNumberFormat="1" applyFont="1" applyFill="1" applyBorder="1" applyAlignment="1">
      <alignment horizontal="right" vertical="center"/>
    </xf>
    <xf numFmtId="0" fontId="5" fillId="0" borderId="1" xfId="7" applyFont="1" applyFill="1" applyBorder="1" applyAlignment="1">
      <alignment horizontal="left" vertical="center" wrapText="1"/>
    </xf>
    <xf numFmtId="0" fontId="12" fillId="0" borderId="1" xfId="6" applyFont="1" applyFill="1" applyBorder="1" applyAlignment="1" applyProtection="1">
      <alignment horizontal="left" vertical="center" wrapText="1"/>
      <protection locked="0"/>
    </xf>
    <xf numFmtId="0" fontId="0" fillId="0" borderId="1" xfId="1" applyFont="1" applyFill="1" applyBorder="1" applyAlignment="1">
      <alignment horizontal="center" vertical="center" wrapText="1"/>
    </xf>
    <xf numFmtId="0" fontId="21" fillId="0" borderId="1" xfId="7" applyNumberFormat="1" applyFont="1" applyFill="1" applyBorder="1" applyAlignment="1">
      <alignment horizontal="center" vertical="center"/>
    </xf>
    <xf numFmtId="0" fontId="3" fillId="4" borderId="14" xfId="4" applyFont="1" applyFill="1" applyBorder="1" applyAlignment="1">
      <alignment horizontal="center" vertical="center"/>
    </xf>
    <xf numFmtId="0" fontId="3" fillId="4" borderId="7" xfId="4" applyFont="1" applyFill="1" applyBorder="1" applyAlignment="1">
      <alignment horizontal="center" vertical="center"/>
    </xf>
    <xf numFmtId="0" fontId="8" fillId="5" borderId="11" xfId="4" applyFont="1" applyFill="1" applyBorder="1" applyAlignment="1">
      <alignment horizontal="left" vertical="center" wrapText="1"/>
    </xf>
    <xf numFmtId="0" fontId="8" fillId="5" borderId="17" xfId="4" applyFont="1" applyFill="1" applyBorder="1" applyAlignment="1">
      <alignment horizontal="left" vertical="center" wrapText="1"/>
    </xf>
    <xf numFmtId="0" fontId="8" fillId="5" borderId="18" xfId="4" applyFont="1" applyFill="1" applyBorder="1" applyAlignment="1">
      <alignment horizontal="left" vertical="center" wrapText="1"/>
    </xf>
  </cellXfs>
  <cellStyles count="8">
    <cellStyle name="Normální" xfId="0" builtinId="0"/>
    <cellStyle name="Normální 12" xfId="7"/>
    <cellStyle name="normální_Investice - opravy 2007 - 14-11-06-HOL (3)1" xfId="3"/>
    <cellStyle name="normální_investice 2005- doprava-upravený2" xfId="2"/>
    <cellStyle name="normální_Investice 2005-školství - úprava (probráno se SEK)" xfId="4"/>
    <cellStyle name="normální_kultura2-upravené priority-3" xfId="5"/>
    <cellStyle name="normální_Sociální - investice a opravy 2009 - sumarizace vč. prior - 10-12-2008" xfId="1"/>
    <cellStyle name="normální_Studie IZ - silnice 2003" xfId="6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2"/>
  <sheetViews>
    <sheetView showGridLines="0" view="pageBreakPreview" zoomScaleNormal="100" zoomScaleSheetLayoutView="100" workbookViewId="0">
      <selection activeCell="B32" sqref="B32"/>
    </sheetView>
  </sheetViews>
  <sheetFormatPr defaultRowHeight="15" x14ac:dyDescent="0.25"/>
  <cols>
    <col min="1" max="1" width="17.140625" customWidth="1"/>
    <col min="2" max="2" width="39.7109375" customWidth="1"/>
    <col min="3" max="3" width="19" customWidth="1"/>
    <col min="4" max="4" width="19.140625" customWidth="1"/>
    <col min="5" max="8" width="18.5703125" customWidth="1"/>
  </cols>
  <sheetData>
    <row r="1" spans="1:8" ht="18" x14ac:dyDescent="0.25">
      <c r="A1" s="74" t="s">
        <v>37</v>
      </c>
    </row>
    <row r="2" spans="1:8" ht="18" x14ac:dyDescent="0.25">
      <c r="A2" s="74" t="s">
        <v>274</v>
      </c>
    </row>
    <row r="3" spans="1:8" ht="15.75" thickBot="1" x14ac:dyDescent="0.3">
      <c r="H3" s="75" t="s">
        <v>1</v>
      </c>
    </row>
    <row r="4" spans="1:8" ht="48" thickBot="1" x14ac:dyDescent="0.3">
      <c r="A4" s="353" t="s">
        <v>3</v>
      </c>
      <c r="B4" s="354" t="s">
        <v>38</v>
      </c>
      <c r="C4" s="355" t="s">
        <v>39</v>
      </c>
      <c r="D4" s="355" t="s">
        <v>40</v>
      </c>
      <c r="E4" s="355" t="s">
        <v>41</v>
      </c>
      <c r="F4" s="355" t="s">
        <v>42</v>
      </c>
      <c r="G4" s="356" t="s">
        <v>43</v>
      </c>
      <c r="H4" s="357" t="s">
        <v>44</v>
      </c>
    </row>
    <row r="5" spans="1:8" ht="15.75" x14ac:dyDescent="0.25">
      <c r="A5" s="358" t="s">
        <v>45</v>
      </c>
      <c r="B5" s="359" t="s">
        <v>46</v>
      </c>
      <c r="C5" s="360">
        <v>0</v>
      </c>
      <c r="D5" s="360">
        <f>'Oblast školství - ORJ 10'!S12</f>
        <v>0</v>
      </c>
      <c r="E5" s="360">
        <v>0</v>
      </c>
      <c r="F5" s="360">
        <v>0</v>
      </c>
      <c r="G5" s="361">
        <f>'Oblast školství - ORJ 10'!U12</f>
        <v>4</v>
      </c>
      <c r="H5" s="362">
        <f>SUM(C5:G5)</f>
        <v>4</v>
      </c>
    </row>
    <row r="6" spans="1:8" ht="15.75" x14ac:dyDescent="0.25">
      <c r="A6" s="358" t="s">
        <v>45</v>
      </c>
      <c r="B6" s="359" t="s">
        <v>142</v>
      </c>
      <c r="C6" s="360">
        <f>'Oblast školství - ORJ 64'!S13</f>
        <v>0</v>
      </c>
      <c r="D6" s="360">
        <f>'Oblast školství - ORJ 64'!R13</f>
        <v>0</v>
      </c>
      <c r="E6" s="360">
        <v>0</v>
      </c>
      <c r="F6" s="360">
        <v>0</v>
      </c>
      <c r="G6" s="361">
        <f>'Oblast školství - ORJ 64'!T13</f>
        <v>3430</v>
      </c>
      <c r="H6" s="362">
        <f>SUM(C6:G6)</f>
        <v>3430</v>
      </c>
    </row>
    <row r="7" spans="1:8" ht="15.75" x14ac:dyDescent="0.25">
      <c r="A7" s="363" t="s">
        <v>48</v>
      </c>
      <c r="B7" s="364" t="s">
        <v>278</v>
      </c>
      <c r="C7" s="365">
        <v>0</v>
      </c>
      <c r="D7" s="365">
        <f>'Oblast sociální - ORJ 11'!S10</f>
        <v>0</v>
      </c>
      <c r="E7" s="365">
        <v>0</v>
      </c>
      <c r="F7" s="365">
        <v>0</v>
      </c>
      <c r="G7" s="366">
        <f>'Oblast sociální - ORJ 11'!V10</f>
        <v>25</v>
      </c>
      <c r="H7" s="367">
        <f t="shared" ref="H7:H21" si="0">SUM(C7:G7)</f>
        <v>25</v>
      </c>
    </row>
    <row r="8" spans="1:8" ht="15.75" x14ac:dyDescent="0.25">
      <c r="A8" s="363" t="s">
        <v>48</v>
      </c>
      <c r="B8" s="364" t="s">
        <v>143</v>
      </c>
      <c r="C8" s="365">
        <f>'Oblast sociální - ORJ 60'!S16</f>
        <v>0</v>
      </c>
      <c r="D8" s="365">
        <f>'Oblast sociální - ORJ 60'!S16</f>
        <v>0</v>
      </c>
      <c r="E8" s="365">
        <v>0</v>
      </c>
      <c r="F8" s="365">
        <v>0</v>
      </c>
      <c r="G8" s="366">
        <f>'Oblast sociální - ORJ 60'!T16</f>
        <v>18047</v>
      </c>
      <c r="H8" s="367">
        <f t="shared" si="0"/>
        <v>18047</v>
      </c>
    </row>
    <row r="9" spans="1:8" ht="15.75" x14ac:dyDescent="0.25">
      <c r="A9" s="363" t="s">
        <v>48</v>
      </c>
      <c r="B9" s="364" t="s">
        <v>142</v>
      </c>
      <c r="C9" s="365">
        <f>'Oblast sociální - ORJ 64'!S17</f>
        <v>0</v>
      </c>
      <c r="D9" s="365">
        <f>'Oblast sociální - ORJ 64'!R17</f>
        <v>0</v>
      </c>
      <c r="E9" s="365">
        <v>0</v>
      </c>
      <c r="F9" s="365">
        <v>0</v>
      </c>
      <c r="G9" s="366">
        <f>'Oblast sociální - ORJ 64'!T17</f>
        <v>1325</v>
      </c>
      <c r="H9" s="367">
        <f t="shared" si="0"/>
        <v>1325</v>
      </c>
    </row>
    <row r="10" spans="1:8" ht="15.75" hidden="1" x14ac:dyDescent="0.25">
      <c r="A10" s="76" t="s">
        <v>49</v>
      </c>
      <c r="B10" s="77" t="s">
        <v>50</v>
      </c>
      <c r="C10" s="162"/>
      <c r="D10" s="162"/>
      <c r="E10" s="162"/>
      <c r="F10" s="162"/>
      <c r="G10" s="163"/>
      <c r="H10" s="164">
        <f t="shared" si="0"/>
        <v>0</v>
      </c>
    </row>
    <row r="11" spans="1:8" s="378" customFormat="1" ht="15.75" x14ac:dyDescent="0.25">
      <c r="A11" s="373" t="s">
        <v>51</v>
      </c>
      <c r="B11" s="374" t="s">
        <v>52</v>
      </c>
      <c r="C11" s="375">
        <v>0</v>
      </c>
      <c r="D11" s="375">
        <v>0</v>
      </c>
      <c r="E11" s="375">
        <v>0</v>
      </c>
      <c r="F11" s="375">
        <v>0</v>
      </c>
      <c r="G11" s="376">
        <f>'Oblast kultury - ORJ 13'!V15</f>
        <v>1118</v>
      </c>
      <c r="H11" s="377">
        <f t="shared" si="0"/>
        <v>1118</v>
      </c>
    </row>
    <row r="12" spans="1:8" ht="15.75" hidden="1" x14ac:dyDescent="0.25">
      <c r="A12" s="78" t="s">
        <v>51</v>
      </c>
      <c r="B12" s="79" t="s">
        <v>47</v>
      </c>
      <c r="C12" s="165"/>
      <c r="D12" s="165"/>
      <c r="E12" s="165"/>
      <c r="F12" s="165"/>
      <c r="G12" s="166"/>
      <c r="H12" s="167">
        <f t="shared" si="0"/>
        <v>0</v>
      </c>
    </row>
    <row r="13" spans="1:8" ht="15.75" hidden="1" x14ac:dyDescent="0.25">
      <c r="A13" s="80" t="s">
        <v>53</v>
      </c>
      <c r="B13" s="81" t="s">
        <v>47</v>
      </c>
      <c r="C13" s="168"/>
      <c r="D13" s="168"/>
      <c r="E13" s="168"/>
      <c r="F13" s="168"/>
      <c r="G13" s="169"/>
      <c r="H13" s="170">
        <f t="shared" si="0"/>
        <v>0</v>
      </c>
    </row>
    <row r="14" spans="1:8" s="11" customFormat="1" ht="15.75" x14ac:dyDescent="0.25">
      <c r="A14" s="315" t="s">
        <v>144</v>
      </c>
      <c r="B14" s="316" t="s">
        <v>146</v>
      </c>
      <c r="C14" s="317">
        <v>0</v>
      </c>
      <c r="D14" s="317">
        <f>'Oblast životní prostředí-ORJ 59'!R10</f>
        <v>1620</v>
      </c>
      <c r="E14" s="317">
        <v>0</v>
      </c>
      <c r="F14" s="317">
        <v>0</v>
      </c>
      <c r="G14" s="318">
        <f>'Oblast životní prostředí-ORJ 59'!T10</f>
        <v>0</v>
      </c>
      <c r="H14" s="319">
        <f t="shared" si="0"/>
        <v>1620</v>
      </c>
    </row>
    <row r="15" spans="1:8" s="11" customFormat="1" ht="15.75" x14ac:dyDescent="0.25">
      <c r="A15" s="315" t="s">
        <v>144</v>
      </c>
      <c r="B15" s="316" t="s">
        <v>142</v>
      </c>
      <c r="C15" s="317">
        <v>0</v>
      </c>
      <c r="D15" s="317">
        <f>'Oblast životní prostředí-ORJ 64'!R11</f>
        <v>1950</v>
      </c>
      <c r="E15" s="317">
        <v>0</v>
      </c>
      <c r="F15" s="317">
        <v>0</v>
      </c>
      <c r="G15" s="318">
        <f>'Oblast životní prostředí-ORJ 64'!U11</f>
        <v>2127</v>
      </c>
      <c r="H15" s="319">
        <f t="shared" si="0"/>
        <v>4077</v>
      </c>
    </row>
    <row r="16" spans="1:8" s="11" customFormat="1" ht="15.75" x14ac:dyDescent="0.25">
      <c r="A16" s="180" t="s">
        <v>145</v>
      </c>
      <c r="B16" s="181" t="s">
        <v>146</v>
      </c>
      <c r="C16" s="182">
        <f>'Oblast cestovní ruch - ORJ 59'!S10</f>
        <v>0</v>
      </c>
      <c r="D16" s="182">
        <f>'Oblast cestovní ruch - ORJ 59'!R10</f>
        <v>3600</v>
      </c>
      <c r="E16" s="182">
        <v>0</v>
      </c>
      <c r="F16" s="182">
        <v>0</v>
      </c>
      <c r="G16" s="183">
        <f>'Oblast cestovní ruch - ORJ 59'!T10</f>
        <v>400</v>
      </c>
      <c r="H16" s="184">
        <f t="shared" si="0"/>
        <v>4000</v>
      </c>
    </row>
    <row r="17" spans="1:8" s="11" customFormat="1" ht="15.75" x14ac:dyDescent="0.25">
      <c r="A17" s="368" t="s">
        <v>251</v>
      </c>
      <c r="B17" s="369" t="s">
        <v>252</v>
      </c>
      <c r="C17" s="370">
        <f>'Oblast region. rozvoj - ORJ 74'!S72</f>
        <v>0</v>
      </c>
      <c r="D17" s="370">
        <f>'Oblast region. rozvoj - ORJ 74'!R72</f>
        <v>3581</v>
      </c>
      <c r="E17" s="370">
        <v>0</v>
      </c>
      <c r="F17" s="370">
        <v>0</v>
      </c>
      <c r="G17" s="371">
        <f>'Oblast region. rozvoj - ORJ 74'!T72</f>
        <v>2266</v>
      </c>
      <c r="H17" s="372">
        <f t="shared" si="0"/>
        <v>5847</v>
      </c>
    </row>
    <row r="18" spans="1:8" s="11" customFormat="1" ht="15.75" x14ac:dyDescent="0.25">
      <c r="A18" s="368" t="s">
        <v>251</v>
      </c>
      <c r="B18" s="369" t="s">
        <v>279</v>
      </c>
      <c r="C18" s="370">
        <f>'Oblast region. rozvoj - ORJ 33'!S12</f>
        <v>0</v>
      </c>
      <c r="D18" s="370">
        <f>'Oblast region. rozvoj - ORJ 33'!R12</f>
        <v>6000</v>
      </c>
      <c r="E18" s="370">
        <v>0</v>
      </c>
      <c r="F18" s="370">
        <v>0</v>
      </c>
      <c r="G18" s="371">
        <f>'Oblast region. rozvoj - ORJ 33'!T12</f>
        <v>3000</v>
      </c>
      <c r="H18" s="372">
        <f t="shared" si="0"/>
        <v>9000</v>
      </c>
    </row>
    <row r="19" spans="1:8" s="11" customFormat="1" ht="15.75" x14ac:dyDescent="0.25">
      <c r="A19" s="180" t="s">
        <v>253</v>
      </c>
      <c r="B19" s="181" t="s">
        <v>254</v>
      </c>
      <c r="C19" s="182">
        <f>'Oblast lidské zdroje -  ORJ 76'!S33</f>
        <v>0</v>
      </c>
      <c r="D19" s="182">
        <f>'Oblast lidské zdroje -  ORJ 76'!R33</f>
        <v>1168</v>
      </c>
      <c r="E19" s="182">
        <v>0</v>
      </c>
      <c r="F19" s="182">
        <v>0</v>
      </c>
      <c r="G19" s="183">
        <f>'Oblast lidské zdroje -  ORJ 76'!T33</f>
        <v>269</v>
      </c>
      <c r="H19" s="184">
        <f t="shared" si="0"/>
        <v>1437</v>
      </c>
    </row>
    <row r="20" spans="1:8" ht="16.5" thickBot="1" x14ac:dyDescent="0.3">
      <c r="A20" s="82"/>
      <c r="B20" s="83" t="s">
        <v>147</v>
      </c>
      <c r="C20" s="171">
        <v>0</v>
      </c>
      <c r="D20" s="171">
        <v>0</v>
      </c>
      <c r="E20" s="171">
        <v>0</v>
      </c>
      <c r="F20" s="171">
        <v>0</v>
      </c>
      <c r="G20" s="172">
        <f>'ORJ 30'!T11</f>
        <v>5050</v>
      </c>
      <c r="H20" s="173">
        <f t="shared" si="0"/>
        <v>5050</v>
      </c>
    </row>
    <row r="21" spans="1:8" ht="16.5" hidden="1" thickBot="1" x14ac:dyDescent="0.3">
      <c r="A21" s="84"/>
      <c r="B21" s="85"/>
      <c r="C21" s="174"/>
      <c r="D21" s="174"/>
      <c r="E21" s="174"/>
      <c r="F21" s="174"/>
      <c r="G21" s="175"/>
      <c r="H21" s="176">
        <f t="shared" si="0"/>
        <v>0</v>
      </c>
    </row>
    <row r="22" spans="1:8" ht="16.5" thickBot="1" x14ac:dyDescent="0.3">
      <c r="A22" s="380" t="s">
        <v>54</v>
      </c>
      <c r="B22" s="381"/>
      <c r="C22" s="177">
        <f>SUM(C5:C21)</f>
        <v>0</v>
      </c>
      <c r="D22" s="177">
        <f t="shared" ref="D22:H22" si="1">SUM(D5:D21)</f>
        <v>17919</v>
      </c>
      <c r="E22" s="177">
        <f t="shared" si="1"/>
        <v>0</v>
      </c>
      <c r="F22" s="177">
        <f t="shared" si="1"/>
        <v>0</v>
      </c>
      <c r="G22" s="178">
        <f>SUM(G5:G21)</f>
        <v>37061</v>
      </c>
      <c r="H22" s="179">
        <f t="shared" si="1"/>
        <v>54980</v>
      </c>
    </row>
  </sheetData>
  <mergeCells count="1">
    <mergeCell ref="A22:B22"/>
  </mergeCells>
  <pageMargins left="0.70866141732283472" right="0.70866141732283472" top="0.78740157480314965" bottom="0.78740157480314965" header="0.31496062992125984" footer="0.31496062992125984"/>
  <pageSetup paperSize="9" scale="77" firstPageNumber="138" orientation="landscape" useFirstPageNumber="1" r:id="rId1"/>
  <headerFooter>
    <oddFooter xml:space="preserve">&amp;LZastupitelstvo  Olomouckého kraje 13-12-2021
13. - Rozpočet Olomouckého kraje na rok 2022 - návrh rozpočtu
Příloha č. 5f) Projekty - neinvestiční&amp;RStrana &amp;P (Celkem 176) 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Z84"/>
  <sheetViews>
    <sheetView showGridLines="0" view="pageBreakPreview" zoomScale="70" zoomScaleNormal="70" zoomScaleSheetLayoutView="70" workbookViewId="0">
      <selection activeCell="AA9" sqref="AA9"/>
    </sheetView>
  </sheetViews>
  <sheetFormatPr defaultColWidth="9.140625" defaultRowHeight="15" outlineLevelCol="1" x14ac:dyDescent="0.25"/>
  <cols>
    <col min="1" max="1" width="5.7109375" style="119" customWidth="1"/>
    <col min="2" max="2" width="6.28515625" style="119" customWidth="1"/>
    <col min="3" max="3" width="11.140625" style="119" hidden="1" customWidth="1" outlineLevel="1"/>
    <col min="4" max="4" width="12.28515625" style="119" hidden="1" customWidth="1" outlineLevel="1"/>
    <col min="5" max="5" width="7.7109375" style="119" customWidth="1" collapsed="1"/>
    <col min="6" max="6" width="15.140625" style="119" hidden="1" customWidth="1" outlineLevel="1"/>
    <col min="7" max="7" width="42" style="119" customWidth="1" collapsed="1"/>
    <col min="8" max="8" width="38.85546875" style="119" customWidth="1"/>
    <col min="9" max="9" width="7.140625" style="119" customWidth="1"/>
    <col min="10" max="10" width="14.7109375" style="115" customWidth="1"/>
    <col min="11" max="12" width="14.85546875" style="117" customWidth="1"/>
    <col min="13" max="13" width="13.5703125" style="117" customWidth="1"/>
    <col min="14" max="14" width="16.5703125" style="117" customWidth="1"/>
    <col min="15" max="15" width="14.7109375" style="117" customWidth="1"/>
    <col min="16" max="16" width="14.85546875" style="117" customWidth="1"/>
    <col min="17" max="17" width="16.7109375" style="117" customWidth="1"/>
    <col min="18" max="18" width="16.42578125" style="117" customWidth="1"/>
    <col min="19" max="19" width="17.7109375" style="117" customWidth="1"/>
    <col min="20" max="22" width="14.85546875" style="117" customWidth="1"/>
    <col min="23" max="23" width="14.42578125" style="117" customWidth="1"/>
    <col min="24" max="24" width="10.28515625" style="116" hidden="1" customWidth="1"/>
    <col min="25" max="25" width="17.7109375" style="140" customWidth="1"/>
    <col min="26" max="16384" width="9.140625" style="119"/>
  </cols>
  <sheetData>
    <row r="1" spans="1:26" ht="20.25" x14ac:dyDescent="0.3">
      <c r="A1" s="64" t="s">
        <v>71</v>
      </c>
      <c r="B1" s="1"/>
      <c r="C1" s="1"/>
      <c r="D1" s="1"/>
      <c r="E1" s="1"/>
      <c r="F1" s="2"/>
      <c r="G1" s="3"/>
      <c r="H1" s="4"/>
      <c r="I1" s="1"/>
      <c r="K1" s="116"/>
      <c r="N1" s="8"/>
      <c r="O1" s="8"/>
      <c r="Q1" s="8"/>
      <c r="R1" s="8"/>
      <c r="S1" s="8"/>
      <c r="T1" s="9"/>
      <c r="U1" s="118"/>
      <c r="V1" s="119"/>
      <c r="W1" s="119"/>
      <c r="X1" s="141"/>
      <c r="Y1" s="119"/>
    </row>
    <row r="2" spans="1:26" ht="15.75" x14ac:dyDescent="0.25">
      <c r="A2" s="72" t="s">
        <v>90</v>
      </c>
      <c r="B2" s="65"/>
      <c r="C2" s="65"/>
      <c r="D2" s="186"/>
      <c r="E2" s="186"/>
      <c r="F2" s="66"/>
      <c r="G2" s="67" t="s">
        <v>91</v>
      </c>
      <c r="H2" s="68" t="s">
        <v>92</v>
      </c>
      <c r="I2" s="12"/>
      <c r="K2" s="116"/>
      <c r="N2" s="13"/>
      <c r="O2" s="13"/>
      <c r="Q2" s="13"/>
      <c r="R2" s="13"/>
      <c r="S2" s="13"/>
      <c r="T2" s="14"/>
      <c r="U2" s="118"/>
      <c r="V2" s="119"/>
      <c r="W2" s="119"/>
      <c r="X2" s="141"/>
      <c r="Y2" s="119"/>
    </row>
    <row r="3" spans="1:26" ht="15.75" x14ac:dyDescent="0.25">
      <c r="A3" s="69"/>
      <c r="B3" s="70"/>
      <c r="C3" s="65"/>
      <c r="D3" s="186"/>
      <c r="E3" s="186"/>
      <c r="F3" s="66"/>
      <c r="G3" s="70" t="s">
        <v>67</v>
      </c>
      <c r="H3" s="71"/>
      <c r="I3" s="12"/>
      <c r="K3" s="116"/>
      <c r="N3" s="13"/>
      <c r="O3" s="13"/>
      <c r="Q3" s="13"/>
      <c r="R3" s="13"/>
      <c r="S3" s="13"/>
      <c r="T3" s="14"/>
      <c r="U3" s="118"/>
      <c r="V3" s="119"/>
      <c r="W3" s="119"/>
      <c r="X3" s="141"/>
      <c r="Y3" s="119"/>
    </row>
    <row r="4" spans="1:26" ht="17.45" customHeight="1" x14ac:dyDescent="0.25">
      <c r="A4" s="120"/>
      <c r="B4" s="120"/>
      <c r="C4" s="120"/>
      <c r="D4" s="120"/>
      <c r="E4" s="120"/>
      <c r="F4" s="120"/>
      <c r="G4" s="120"/>
      <c r="H4" s="120"/>
      <c r="I4" s="120"/>
      <c r="J4" s="120"/>
      <c r="K4" s="120"/>
      <c r="L4" s="121"/>
      <c r="M4" s="120"/>
      <c r="N4" s="121"/>
      <c r="O4" s="120"/>
      <c r="P4" s="120"/>
      <c r="Q4" s="120"/>
      <c r="R4" s="120"/>
      <c r="S4" s="120"/>
      <c r="T4" s="120"/>
      <c r="U4" s="120"/>
      <c r="V4" s="120"/>
      <c r="W4" s="122" t="s">
        <v>1</v>
      </c>
      <c r="Z4" s="118"/>
    </row>
    <row r="5" spans="1:26" ht="25.5" customHeight="1" x14ac:dyDescent="0.25">
      <c r="A5" s="416" t="s">
        <v>93</v>
      </c>
      <c r="B5" s="416"/>
      <c r="C5" s="416"/>
      <c r="D5" s="416"/>
      <c r="E5" s="416"/>
      <c r="F5" s="416"/>
      <c r="G5" s="416"/>
      <c r="H5" s="416"/>
      <c r="I5" s="416"/>
      <c r="J5" s="416"/>
      <c r="K5" s="416"/>
      <c r="L5" s="416"/>
      <c r="M5" s="416"/>
      <c r="N5" s="416"/>
      <c r="O5" s="416"/>
      <c r="P5" s="416"/>
      <c r="Q5" s="416"/>
      <c r="R5" s="416"/>
      <c r="S5" s="416"/>
      <c r="T5" s="416"/>
      <c r="U5" s="416"/>
      <c r="V5" s="416"/>
      <c r="W5" s="416"/>
      <c r="X5" s="416"/>
      <c r="Y5" s="416"/>
    </row>
    <row r="6" spans="1:26" ht="25.5" customHeight="1" x14ac:dyDescent="0.25">
      <c r="A6" s="392" t="s">
        <v>2</v>
      </c>
      <c r="B6" s="392" t="s">
        <v>3</v>
      </c>
      <c r="C6" s="393" t="s">
        <v>74</v>
      </c>
      <c r="D6" s="393" t="s">
        <v>4</v>
      </c>
      <c r="E6" s="393" t="s">
        <v>6</v>
      </c>
      <c r="F6" s="393" t="s">
        <v>7</v>
      </c>
      <c r="G6" s="393" t="s">
        <v>8</v>
      </c>
      <c r="H6" s="382" t="s">
        <v>9</v>
      </c>
      <c r="I6" s="396" t="s">
        <v>10</v>
      </c>
      <c r="J6" s="382" t="s">
        <v>11</v>
      </c>
      <c r="K6" s="382" t="s">
        <v>12</v>
      </c>
      <c r="L6" s="382" t="s">
        <v>13</v>
      </c>
      <c r="M6" s="382" t="s">
        <v>14</v>
      </c>
      <c r="N6" s="382" t="s">
        <v>22</v>
      </c>
      <c r="O6" s="384" t="s">
        <v>62</v>
      </c>
      <c r="P6" s="414" t="s">
        <v>56</v>
      </c>
      <c r="Q6" s="414" t="s">
        <v>61</v>
      </c>
      <c r="R6" s="415" t="s">
        <v>21</v>
      </c>
      <c r="S6" s="415"/>
      <c r="T6" s="414" t="s">
        <v>25</v>
      </c>
      <c r="U6" s="415" t="s">
        <v>21</v>
      </c>
      <c r="V6" s="415"/>
      <c r="W6" s="384" t="s">
        <v>26</v>
      </c>
      <c r="X6" s="384" t="s">
        <v>77</v>
      </c>
      <c r="Y6" s="383" t="s">
        <v>15</v>
      </c>
    </row>
    <row r="7" spans="1:26" ht="81" customHeight="1" x14ac:dyDescent="0.25">
      <c r="A7" s="392"/>
      <c r="B7" s="392"/>
      <c r="C7" s="393"/>
      <c r="D7" s="393"/>
      <c r="E7" s="393"/>
      <c r="F7" s="393"/>
      <c r="G7" s="393"/>
      <c r="H7" s="382"/>
      <c r="I7" s="396"/>
      <c r="J7" s="382"/>
      <c r="K7" s="382"/>
      <c r="L7" s="382"/>
      <c r="M7" s="382"/>
      <c r="N7" s="382"/>
      <c r="O7" s="384"/>
      <c r="P7" s="414"/>
      <c r="Q7" s="414"/>
      <c r="R7" s="87" t="s">
        <v>23</v>
      </c>
      <c r="S7" s="87" t="s">
        <v>24</v>
      </c>
      <c r="T7" s="414"/>
      <c r="U7" s="87" t="s">
        <v>19</v>
      </c>
      <c r="V7" s="87" t="s">
        <v>20</v>
      </c>
      <c r="W7" s="384"/>
      <c r="X7" s="384"/>
      <c r="Y7" s="383"/>
    </row>
    <row r="8" spans="1:26" s="123" customFormat="1" ht="25.5" customHeight="1" x14ac:dyDescent="0.3">
      <c r="A8" s="54" t="s">
        <v>16</v>
      </c>
      <c r="B8" s="54"/>
      <c r="C8" s="54"/>
      <c r="D8" s="54"/>
      <c r="E8" s="54"/>
      <c r="F8" s="54"/>
      <c r="G8" s="54"/>
      <c r="H8" s="54"/>
      <c r="I8" s="54"/>
      <c r="J8" s="54"/>
      <c r="K8" s="19">
        <f>SUM(K9:K9)</f>
        <v>4250</v>
      </c>
      <c r="L8" s="19">
        <f>SUM(L9:L9)</f>
        <v>3825</v>
      </c>
      <c r="M8" s="19">
        <f>SUM(M9:M9)</f>
        <v>425</v>
      </c>
      <c r="N8" s="19"/>
      <c r="O8" s="19">
        <f t="shared" ref="O8:W8" si="0">SUM(O9:O9)</f>
        <v>250</v>
      </c>
      <c r="P8" s="20">
        <f t="shared" si="0"/>
        <v>4000</v>
      </c>
      <c r="Q8" s="20">
        <f t="shared" si="0"/>
        <v>3600</v>
      </c>
      <c r="R8" s="20">
        <f t="shared" si="0"/>
        <v>3600</v>
      </c>
      <c r="S8" s="20">
        <f t="shared" si="0"/>
        <v>0</v>
      </c>
      <c r="T8" s="20">
        <f t="shared" si="0"/>
        <v>400</v>
      </c>
      <c r="U8" s="20">
        <f t="shared" si="0"/>
        <v>400</v>
      </c>
      <c r="V8" s="20">
        <f t="shared" si="0"/>
        <v>0</v>
      </c>
      <c r="W8" s="20">
        <f t="shared" si="0"/>
        <v>0</v>
      </c>
      <c r="X8" s="142"/>
      <c r="Y8" s="21"/>
    </row>
    <row r="9" spans="1:26" s="134" customFormat="1" ht="122.25" customHeight="1" x14ac:dyDescent="0.25">
      <c r="A9" s="124">
        <v>1</v>
      </c>
      <c r="B9" s="30" t="s">
        <v>81</v>
      </c>
      <c r="C9" s="124">
        <v>5169</v>
      </c>
      <c r="D9" s="124">
        <v>2143</v>
      </c>
      <c r="E9" s="124">
        <v>51</v>
      </c>
      <c r="F9" s="280">
        <v>60007101495</v>
      </c>
      <c r="G9" s="125" t="s">
        <v>94</v>
      </c>
      <c r="H9" s="143" t="s">
        <v>95</v>
      </c>
      <c r="I9" s="126"/>
      <c r="J9" s="126" t="s">
        <v>96</v>
      </c>
      <c r="K9" s="144">
        <v>4250</v>
      </c>
      <c r="L9" s="144">
        <v>3825</v>
      </c>
      <c r="M9" s="144">
        <v>425</v>
      </c>
      <c r="N9" s="145" t="s">
        <v>97</v>
      </c>
      <c r="O9" s="146">
        <v>250</v>
      </c>
      <c r="P9" s="147">
        <v>4000</v>
      </c>
      <c r="Q9" s="148">
        <v>3600</v>
      </c>
      <c r="R9" s="146">
        <v>3600</v>
      </c>
      <c r="S9" s="146">
        <v>0</v>
      </c>
      <c r="T9" s="149">
        <v>400</v>
      </c>
      <c r="U9" s="150">
        <v>400</v>
      </c>
      <c r="V9" s="150">
        <v>0</v>
      </c>
      <c r="W9" s="150">
        <f>K9-O9-P9</f>
        <v>0</v>
      </c>
      <c r="X9" s="151">
        <v>2</v>
      </c>
      <c r="Y9" s="133" t="s">
        <v>98</v>
      </c>
    </row>
    <row r="10" spans="1:26" ht="34.9" customHeight="1" x14ac:dyDescent="0.25">
      <c r="A10" s="58" t="s">
        <v>99</v>
      </c>
      <c r="B10" s="58"/>
      <c r="C10" s="58"/>
      <c r="D10" s="58"/>
      <c r="E10" s="58"/>
      <c r="F10" s="58"/>
      <c r="G10" s="58"/>
      <c r="H10" s="58"/>
      <c r="I10" s="58"/>
      <c r="J10" s="58"/>
      <c r="K10" s="33">
        <f>K8</f>
        <v>4250</v>
      </c>
      <c r="L10" s="33">
        <f>L8</f>
        <v>3825</v>
      </c>
      <c r="M10" s="33">
        <f>M8</f>
        <v>425</v>
      </c>
      <c r="N10" s="33"/>
      <c r="O10" s="33">
        <f t="shared" ref="O10:W10" si="1">O8</f>
        <v>250</v>
      </c>
      <c r="P10" s="33">
        <f t="shared" si="1"/>
        <v>4000</v>
      </c>
      <c r="Q10" s="33">
        <f t="shared" si="1"/>
        <v>3600</v>
      </c>
      <c r="R10" s="33">
        <f t="shared" si="1"/>
        <v>3600</v>
      </c>
      <c r="S10" s="33">
        <f t="shared" si="1"/>
        <v>0</v>
      </c>
      <c r="T10" s="33">
        <f t="shared" si="1"/>
        <v>400</v>
      </c>
      <c r="U10" s="33">
        <f t="shared" si="1"/>
        <v>400</v>
      </c>
      <c r="V10" s="33">
        <f t="shared" si="1"/>
        <v>0</v>
      </c>
      <c r="W10" s="33">
        <f t="shared" si="1"/>
        <v>0</v>
      </c>
      <c r="X10" s="152"/>
      <c r="Y10" s="35"/>
    </row>
    <row r="11" spans="1:26" s="117" customFormat="1" x14ac:dyDescent="0.25">
      <c r="A11" s="115"/>
      <c r="B11" s="115"/>
      <c r="C11" s="115"/>
      <c r="D11" s="115"/>
      <c r="E11" s="115"/>
      <c r="F11" s="115"/>
      <c r="G11" s="115"/>
      <c r="H11" s="115"/>
      <c r="I11" s="119"/>
      <c r="J11" s="138"/>
      <c r="K11" s="139"/>
      <c r="L11" s="139"/>
      <c r="M11" s="139"/>
      <c r="X11" s="116"/>
      <c r="Y11" s="140"/>
      <c r="Z11" s="119"/>
    </row>
    <row r="12" spans="1:26" s="117" customFormat="1" x14ac:dyDescent="0.25">
      <c r="A12" s="115"/>
      <c r="B12" s="115"/>
      <c r="C12" s="115"/>
      <c r="D12" s="115"/>
      <c r="E12" s="115"/>
      <c r="F12" s="115"/>
      <c r="G12" s="115"/>
      <c r="H12" s="115"/>
      <c r="I12" s="119"/>
      <c r="J12" s="138"/>
      <c r="K12" s="139"/>
      <c r="L12" s="139"/>
      <c r="M12" s="139"/>
      <c r="X12" s="116"/>
      <c r="Y12" s="140"/>
      <c r="Z12" s="119"/>
    </row>
    <row r="13" spans="1:26" s="117" customFormat="1" x14ac:dyDescent="0.25">
      <c r="A13" s="115"/>
      <c r="B13" s="115"/>
      <c r="C13" s="115"/>
      <c r="D13" s="115"/>
      <c r="E13" s="115"/>
      <c r="F13" s="115"/>
      <c r="G13" s="115"/>
      <c r="H13" s="115"/>
      <c r="I13" s="119"/>
      <c r="J13" s="138"/>
      <c r="K13" s="139"/>
      <c r="L13" s="139"/>
      <c r="M13" s="139"/>
      <c r="X13" s="116"/>
      <c r="Y13" s="140"/>
      <c r="Z13" s="119"/>
    </row>
    <row r="14" spans="1:26" s="117" customFormat="1" x14ac:dyDescent="0.25">
      <c r="A14" s="115"/>
      <c r="B14" s="115"/>
      <c r="C14" s="115"/>
      <c r="D14" s="115"/>
      <c r="E14" s="115"/>
      <c r="F14" s="115"/>
      <c r="G14" s="115"/>
      <c r="H14" s="115"/>
      <c r="I14" s="119"/>
      <c r="J14" s="138"/>
      <c r="K14" s="139"/>
      <c r="L14" s="139"/>
      <c r="M14" s="139"/>
      <c r="X14" s="116"/>
      <c r="Y14" s="140"/>
      <c r="Z14" s="119"/>
    </row>
    <row r="15" spans="1:26" s="117" customFormat="1" x14ac:dyDescent="0.25">
      <c r="A15" s="115"/>
      <c r="B15" s="115"/>
      <c r="C15" s="115"/>
      <c r="D15" s="115"/>
      <c r="E15" s="115"/>
      <c r="F15" s="115"/>
      <c r="G15" s="115"/>
      <c r="H15" s="115"/>
      <c r="I15" s="119"/>
      <c r="J15" s="138"/>
      <c r="K15" s="139"/>
      <c r="L15" s="139"/>
      <c r="M15" s="139"/>
      <c r="X15" s="116"/>
      <c r="Y15" s="140"/>
      <c r="Z15" s="119"/>
    </row>
    <row r="16" spans="1:26" s="117" customFormat="1" x14ac:dyDescent="0.25">
      <c r="A16" s="115"/>
      <c r="B16" s="115"/>
      <c r="C16" s="115"/>
      <c r="D16" s="115"/>
      <c r="E16" s="115"/>
      <c r="F16" s="115"/>
      <c r="G16" s="115"/>
      <c r="H16" s="115"/>
      <c r="I16" s="119"/>
      <c r="J16" s="138"/>
      <c r="K16" s="139"/>
      <c r="L16" s="139"/>
      <c r="M16" s="139"/>
      <c r="X16" s="116"/>
      <c r="Y16" s="140"/>
      <c r="Z16" s="119"/>
    </row>
    <row r="17" spans="1:26" s="117" customFormat="1" x14ac:dyDescent="0.25">
      <c r="A17" s="115"/>
      <c r="B17" s="115"/>
      <c r="C17" s="115"/>
      <c r="D17" s="115"/>
      <c r="E17" s="115"/>
      <c r="F17" s="115"/>
      <c r="G17" s="115"/>
      <c r="H17" s="115"/>
      <c r="I17" s="119"/>
      <c r="J17" s="138"/>
      <c r="K17" s="139"/>
      <c r="L17" s="139"/>
      <c r="M17" s="139"/>
      <c r="X17" s="116"/>
      <c r="Y17" s="140"/>
      <c r="Z17" s="119"/>
    </row>
    <row r="18" spans="1:26" s="117" customFormat="1" x14ac:dyDescent="0.25">
      <c r="A18" s="115"/>
      <c r="B18" s="115"/>
      <c r="C18" s="115"/>
      <c r="D18" s="115"/>
      <c r="E18" s="115"/>
      <c r="F18" s="115"/>
      <c r="G18" s="115"/>
      <c r="H18" s="115"/>
      <c r="I18" s="119"/>
      <c r="J18" s="138"/>
      <c r="K18" s="139"/>
      <c r="L18" s="139"/>
      <c r="M18" s="139"/>
      <c r="X18" s="116"/>
      <c r="Y18" s="140"/>
      <c r="Z18" s="119"/>
    </row>
    <row r="19" spans="1:26" s="117" customFormat="1" x14ac:dyDescent="0.25">
      <c r="A19" s="115"/>
      <c r="B19" s="115"/>
      <c r="C19" s="115"/>
      <c r="D19" s="115"/>
      <c r="E19" s="115"/>
      <c r="F19" s="115"/>
      <c r="G19" s="115"/>
      <c r="H19" s="115"/>
      <c r="I19" s="119"/>
      <c r="J19" s="138"/>
      <c r="K19" s="139"/>
      <c r="L19" s="139"/>
      <c r="M19" s="139"/>
      <c r="X19" s="116"/>
      <c r="Y19" s="140"/>
      <c r="Z19" s="119"/>
    </row>
    <row r="20" spans="1:26" s="117" customFormat="1" x14ac:dyDescent="0.25">
      <c r="A20" s="115"/>
      <c r="B20" s="115"/>
      <c r="C20" s="115"/>
      <c r="D20" s="115"/>
      <c r="E20" s="115"/>
      <c r="F20" s="115"/>
      <c r="G20" s="115"/>
      <c r="H20" s="115"/>
      <c r="I20" s="119"/>
      <c r="J20" s="138"/>
      <c r="K20" s="139"/>
      <c r="L20" s="139"/>
      <c r="M20" s="139"/>
      <c r="X20" s="116"/>
      <c r="Y20" s="140"/>
      <c r="Z20" s="119"/>
    </row>
    <row r="21" spans="1:26" s="117" customFormat="1" x14ac:dyDescent="0.25">
      <c r="A21" s="115"/>
      <c r="B21" s="115"/>
      <c r="C21" s="115"/>
      <c r="D21" s="115"/>
      <c r="E21" s="115"/>
      <c r="F21" s="115"/>
      <c r="G21" s="115"/>
      <c r="H21" s="115"/>
      <c r="I21" s="119"/>
      <c r="J21" s="138"/>
      <c r="K21" s="139"/>
      <c r="L21" s="139"/>
      <c r="M21" s="139"/>
      <c r="X21" s="116"/>
      <c r="Y21" s="140"/>
      <c r="Z21" s="119"/>
    </row>
    <row r="22" spans="1:26" s="117" customFormat="1" x14ac:dyDescent="0.25">
      <c r="A22" s="115"/>
      <c r="B22" s="115"/>
      <c r="C22" s="115"/>
      <c r="D22" s="115"/>
      <c r="E22" s="115"/>
      <c r="F22" s="115"/>
      <c r="G22" s="115"/>
      <c r="H22" s="115"/>
      <c r="I22" s="119"/>
      <c r="J22" s="115"/>
      <c r="K22" s="139"/>
      <c r="L22" s="139"/>
      <c r="M22" s="139"/>
      <c r="X22" s="116"/>
      <c r="Y22" s="140"/>
      <c r="Z22" s="119"/>
    </row>
    <row r="23" spans="1:26" s="117" customFormat="1" x14ac:dyDescent="0.25">
      <c r="A23" s="115"/>
      <c r="B23" s="115"/>
      <c r="C23" s="115"/>
      <c r="D23" s="115"/>
      <c r="E23" s="115"/>
      <c r="F23" s="115"/>
      <c r="G23" s="115"/>
      <c r="H23" s="115"/>
      <c r="I23" s="119"/>
      <c r="J23" s="115"/>
      <c r="K23" s="139"/>
      <c r="L23" s="139"/>
      <c r="M23" s="139"/>
      <c r="X23" s="116"/>
      <c r="Y23" s="140"/>
      <c r="Z23" s="119"/>
    </row>
    <row r="24" spans="1:26" s="117" customFormat="1" x14ac:dyDescent="0.25">
      <c r="A24" s="115"/>
      <c r="B24" s="115"/>
      <c r="C24" s="115"/>
      <c r="D24" s="115"/>
      <c r="E24" s="115"/>
      <c r="F24" s="115"/>
      <c r="G24" s="115"/>
      <c r="H24" s="115"/>
      <c r="I24" s="119"/>
      <c r="J24" s="115"/>
      <c r="K24" s="139"/>
      <c r="L24" s="139"/>
      <c r="M24" s="139"/>
      <c r="X24" s="116"/>
      <c r="Y24" s="140"/>
      <c r="Z24" s="119"/>
    </row>
    <row r="25" spans="1:26" s="117" customFormat="1" x14ac:dyDescent="0.25">
      <c r="A25" s="115"/>
      <c r="B25" s="115"/>
      <c r="C25" s="115"/>
      <c r="D25" s="115"/>
      <c r="E25" s="115"/>
      <c r="F25" s="115"/>
      <c r="G25" s="115"/>
      <c r="H25" s="115"/>
      <c r="I25" s="119"/>
      <c r="J25" s="115"/>
      <c r="K25" s="139"/>
      <c r="L25" s="139"/>
      <c r="M25" s="139"/>
      <c r="X25" s="116"/>
      <c r="Y25" s="140"/>
      <c r="Z25" s="119"/>
    </row>
    <row r="26" spans="1:26" s="117" customFormat="1" x14ac:dyDescent="0.25">
      <c r="A26" s="115"/>
      <c r="B26" s="115"/>
      <c r="C26" s="115"/>
      <c r="D26" s="115"/>
      <c r="E26" s="115"/>
      <c r="F26" s="115"/>
      <c r="G26" s="115"/>
      <c r="H26" s="115"/>
      <c r="I26" s="119"/>
      <c r="J26" s="115"/>
      <c r="K26" s="139"/>
      <c r="L26" s="139"/>
      <c r="M26" s="139"/>
      <c r="X26" s="116"/>
      <c r="Y26" s="140"/>
      <c r="Z26" s="119"/>
    </row>
    <row r="27" spans="1:26" s="117" customFormat="1" x14ac:dyDescent="0.25">
      <c r="A27" s="115"/>
      <c r="B27" s="115"/>
      <c r="C27" s="115"/>
      <c r="D27" s="115"/>
      <c r="E27" s="115"/>
      <c r="F27" s="115"/>
      <c r="G27" s="115"/>
      <c r="H27" s="115"/>
      <c r="I27" s="119"/>
      <c r="J27" s="115"/>
      <c r="K27" s="139"/>
      <c r="L27" s="139"/>
      <c r="M27" s="139"/>
      <c r="X27" s="116"/>
      <c r="Y27" s="140"/>
      <c r="Z27" s="119"/>
    </row>
    <row r="28" spans="1:26" s="117" customFormat="1" x14ac:dyDescent="0.25">
      <c r="A28" s="115"/>
      <c r="B28" s="115"/>
      <c r="C28" s="115"/>
      <c r="D28" s="115"/>
      <c r="E28" s="115"/>
      <c r="F28" s="115"/>
      <c r="G28" s="115"/>
      <c r="H28" s="115"/>
      <c r="I28" s="119"/>
      <c r="J28" s="115"/>
      <c r="K28" s="139"/>
      <c r="L28" s="139"/>
      <c r="M28" s="139"/>
      <c r="X28" s="116"/>
      <c r="Y28" s="140"/>
      <c r="Z28" s="119"/>
    </row>
    <row r="29" spans="1:26" s="117" customFormat="1" x14ac:dyDescent="0.25">
      <c r="A29" s="115"/>
      <c r="B29" s="115"/>
      <c r="C29" s="115"/>
      <c r="D29" s="115"/>
      <c r="E29" s="115"/>
      <c r="F29" s="115"/>
      <c r="G29" s="115"/>
      <c r="H29" s="115"/>
      <c r="I29" s="119"/>
      <c r="J29" s="115"/>
      <c r="K29" s="139"/>
      <c r="L29" s="139"/>
      <c r="M29" s="139"/>
      <c r="X29" s="116"/>
      <c r="Y29" s="140"/>
      <c r="Z29" s="119"/>
    </row>
    <row r="30" spans="1:26" s="117" customFormat="1" x14ac:dyDescent="0.25">
      <c r="A30" s="115"/>
      <c r="B30" s="115"/>
      <c r="C30" s="115"/>
      <c r="D30" s="115"/>
      <c r="E30" s="115"/>
      <c r="F30" s="115"/>
      <c r="G30" s="115"/>
      <c r="H30" s="115"/>
      <c r="I30" s="119"/>
      <c r="J30" s="115"/>
      <c r="K30" s="139"/>
      <c r="L30" s="139"/>
      <c r="M30" s="139"/>
      <c r="X30" s="116"/>
      <c r="Y30" s="140"/>
      <c r="Z30" s="119"/>
    </row>
    <row r="31" spans="1:26" s="117" customFormat="1" x14ac:dyDescent="0.25">
      <c r="A31" s="115"/>
      <c r="B31" s="115"/>
      <c r="C31" s="115"/>
      <c r="D31" s="115"/>
      <c r="E31" s="115"/>
      <c r="F31" s="115"/>
      <c r="G31" s="115"/>
      <c r="H31" s="115"/>
      <c r="I31" s="119"/>
      <c r="J31" s="115"/>
      <c r="K31" s="139"/>
      <c r="L31" s="139"/>
      <c r="M31" s="139"/>
      <c r="X31" s="116"/>
      <c r="Y31" s="140"/>
      <c r="Z31" s="119"/>
    </row>
    <row r="32" spans="1:26" s="117" customFormat="1" x14ac:dyDescent="0.25">
      <c r="A32" s="115"/>
      <c r="B32" s="115"/>
      <c r="C32" s="115"/>
      <c r="D32" s="115"/>
      <c r="E32" s="115"/>
      <c r="F32" s="115"/>
      <c r="G32" s="115"/>
      <c r="H32" s="115"/>
      <c r="I32" s="119"/>
      <c r="J32" s="115"/>
      <c r="K32" s="139"/>
      <c r="L32" s="139"/>
      <c r="M32" s="139"/>
      <c r="X32" s="116"/>
      <c r="Y32" s="140"/>
      <c r="Z32" s="119"/>
    </row>
    <row r="33" spans="1:26" s="117" customFormat="1" x14ac:dyDescent="0.25">
      <c r="A33" s="119"/>
      <c r="B33" s="119"/>
      <c r="C33" s="119"/>
      <c r="D33" s="119"/>
      <c r="E33" s="119"/>
      <c r="F33" s="119"/>
      <c r="G33" s="119"/>
      <c r="H33" s="119"/>
      <c r="I33" s="119"/>
      <c r="J33" s="115"/>
      <c r="K33" s="139"/>
      <c r="L33" s="139"/>
      <c r="M33" s="139"/>
      <c r="X33" s="116"/>
      <c r="Y33" s="140"/>
      <c r="Z33" s="119"/>
    </row>
    <row r="34" spans="1:26" s="117" customFormat="1" x14ac:dyDescent="0.25">
      <c r="A34" s="119"/>
      <c r="B34" s="119"/>
      <c r="C34" s="119"/>
      <c r="D34" s="119"/>
      <c r="E34" s="119"/>
      <c r="F34" s="119"/>
      <c r="G34" s="119"/>
      <c r="H34" s="119"/>
      <c r="I34" s="119"/>
      <c r="J34" s="115"/>
      <c r="K34" s="139"/>
      <c r="L34" s="139"/>
      <c r="M34" s="139"/>
      <c r="X34" s="116"/>
      <c r="Y34" s="140"/>
      <c r="Z34" s="119"/>
    </row>
    <row r="35" spans="1:26" s="117" customFormat="1" x14ac:dyDescent="0.25">
      <c r="A35" s="119"/>
      <c r="B35" s="119"/>
      <c r="C35" s="119"/>
      <c r="D35" s="119"/>
      <c r="E35" s="119"/>
      <c r="F35" s="119"/>
      <c r="G35" s="119"/>
      <c r="H35" s="119"/>
      <c r="I35" s="119"/>
      <c r="J35" s="115"/>
      <c r="K35" s="139"/>
      <c r="L35" s="139"/>
      <c r="M35" s="139"/>
      <c r="X35" s="116"/>
      <c r="Y35" s="140"/>
      <c r="Z35" s="119"/>
    </row>
    <row r="36" spans="1:26" s="117" customFormat="1" x14ac:dyDescent="0.25">
      <c r="A36" s="119"/>
      <c r="B36" s="119"/>
      <c r="C36" s="119"/>
      <c r="D36" s="119"/>
      <c r="E36" s="119"/>
      <c r="F36" s="119"/>
      <c r="G36" s="119"/>
      <c r="H36" s="119"/>
      <c r="I36" s="119"/>
      <c r="J36" s="115"/>
      <c r="K36" s="139"/>
      <c r="L36" s="139"/>
      <c r="M36" s="139"/>
      <c r="X36" s="116"/>
      <c r="Y36" s="140"/>
      <c r="Z36" s="119"/>
    </row>
    <row r="37" spans="1:26" s="117" customFormat="1" x14ac:dyDescent="0.25">
      <c r="A37" s="119"/>
      <c r="B37" s="119"/>
      <c r="C37" s="119"/>
      <c r="D37" s="119"/>
      <c r="E37" s="119"/>
      <c r="F37" s="119"/>
      <c r="G37" s="119"/>
      <c r="H37" s="119"/>
      <c r="I37" s="119"/>
      <c r="J37" s="115"/>
      <c r="K37" s="139"/>
      <c r="L37" s="139"/>
      <c r="M37" s="139"/>
      <c r="X37" s="116"/>
      <c r="Y37" s="140"/>
      <c r="Z37" s="119"/>
    </row>
    <row r="38" spans="1:26" s="117" customFormat="1" x14ac:dyDescent="0.25">
      <c r="A38" s="119"/>
      <c r="B38" s="119"/>
      <c r="C38" s="119"/>
      <c r="D38" s="119"/>
      <c r="E38" s="119"/>
      <c r="F38" s="119"/>
      <c r="G38" s="119"/>
      <c r="H38" s="119"/>
      <c r="I38" s="119"/>
      <c r="J38" s="115"/>
      <c r="K38" s="139"/>
      <c r="L38" s="139"/>
      <c r="M38" s="139"/>
      <c r="X38" s="116"/>
      <c r="Y38" s="140"/>
      <c r="Z38" s="119"/>
    </row>
    <row r="39" spans="1:26" s="117" customFormat="1" x14ac:dyDescent="0.25">
      <c r="A39" s="119"/>
      <c r="B39" s="119"/>
      <c r="C39" s="119"/>
      <c r="D39" s="119"/>
      <c r="E39" s="119"/>
      <c r="F39" s="119"/>
      <c r="G39" s="119"/>
      <c r="H39" s="119"/>
      <c r="I39" s="119"/>
      <c r="J39" s="115"/>
      <c r="K39" s="139"/>
      <c r="L39" s="139"/>
      <c r="M39" s="139"/>
      <c r="X39" s="116"/>
      <c r="Y39" s="140"/>
      <c r="Z39" s="119"/>
    </row>
    <row r="40" spans="1:26" s="117" customFormat="1" x14ac:dyDescent="0.25">
      <c r="A40" s="119"/>
      <c r="B40" s="119"/>
      <c r="C40" s="119"/>
      <c r="D40" s="119"/>
      <c r="E40" s="119"/>
      <c r="F40" s="119"/>
      <c r="G40" s="119"/>
      <c r="H40" s="119"/>
      <c r="I40" s="119"/>
      <c r="J40" s="115"/>
      <c r="K40" s="139"/>
      <c r="L40" s="139"/>
      <c r="M40" s="139"/>
      <c r="X40" s="116"/>
      <c r="Y40" s="140"/>
      <c r="Z40" s="119"/>
    </row>
    <row r="41" spans="1:26" s="117" customFormat="1" x14ac:dyDescent="0.25">
      <c r="A41" s="119"/>
      <c r="B41" s="119"/>
      <c r="C41" s="119"/>
      <c r="D41" s="119"/>
      <c r="E41" s="119"/>
      <c r="F41" s="119"/>
      <c r="G41" s="119"/>
      <c r="H41" s="119"/>
      <c r="I41" s="119"/>
      <c r="J41" s="115"/>
      <c r="K41" s="139"/>
      <c r="L41" s="139"/>
      <c r="M41" s="139"/>
      <c r="X41" s="116"/>
      <c r="Y41" s="140"/>
      <c r="Z41" s="119"/>
    </row>
    <row r="42" spans="1:26" s="117" customFormat="1" x14ac:dyDescent="0.25">
      <c r="A42" s="119"/>
      <c r="B42" s="119"/>
      <c r="C42" s="119"/>
      <c r="D42" s="119"/>
      <c r="E42" s="119"/>
      <c r="F42" s="119"/>
      <c r="G42" s="119"/>
      <c r="H42" s="119"/>
      <c r="I42" s="119"/>
      <c r="J42" s="115"/>
      <c r="K42" s="139"/>
      <c r="L42" s="139"/>
      <c r="M42" s="139"/>
      <c r="X42" s="116"/>
      <c r="Y42" s="140"/>
      <c r="Z42" s="119"/>
    </row>
    <row r="43" spans="1:26" s="117" customFormat="1" x14ac:dyDescent="0.25">
      <c r="A43" s="119"/>
      <c r="B43" s="119"/>
      <c r="C43" s="119"/>
      <c r="D43" s="119"/>
      <c r="E43" s="119"/>
      <c r="F43" s="119"/>
      <c r="G43" s="119"/>
      <c r="H43" s="119"/>
      <c r="I43" s="119"/>
      <c r="J43" s="115"/>
      <c r="K43" s="139"/>
      <c r="L43" s="139"/>
      <c r="M43" s="139"/>
      <c r="X43" s="116"/>
      <c r="Y43" s="140"/>
      <c r="Z43" s="119"/>
    </row>
    <row r="44" spans="1:26" s="117" customFormat="1" x14ac:dyDescent="0.25">
      <c r="A44" s="119"/>
      <c r="B44" s="119"/>
      <c r="C44" s="119"/>
      <c r="D44" s="119"/>
      <c r="E44" s="119"/>
      <c r="F44" s="119"/>
      <c r="G44" s="119"/>
      <c r="H44" s="119"/>
      <c r="I44" s="119"/>
      <c r="J44" s="115"/>
      <c r="K44" s="139"/>
      <c r="L44" s="139"/>
      <c r="M44" s="139"/>
      <c r="X44" s="116"/>
      <c r="Y44" s="140"/>
      <c r="Z44" s="119"/>
    </row>
    <row r="45" spans="1:26" s="117" customFormat="1" x14ac:dyDescent="0.25">
      <c r="A45" s="119"/>
      <c r="B45" s="119"/>
      <c r="C45" s="119"/>
      <c r="D45" s="119"/>
      <c r="E45" s="119"/>
      <c r="F45" s="119"/>
      <c r="G45" s="119"/>
      <c r="H45" s="119"/>
      <c r="I45" s="119"/>
      <c r="J45" s="115"/>
      <c r="K45" s="139"/>
      <c r="L45" s="139"/>
      <c r="M45" s="139"/>
      <c r="X45" s="116"/>
      <c r="Y45" s="140"/>
      <c r="Z45" s="119"/>
    </row>
    <row r="46" spans="1:26" s="117" customFormat="1" x14ac:dyDescent="0.25">
      <c r="A46" s="119"/>
      <c r="B46" s="119"/>
      <c r="C46" s="119"/>
      <c r="D46" s="119"/>
      <c r="E46" s="119"/>
      <c r="F46" s="119"/>
      <c r="G46" s="119"/>
      <c r="H46" s="119"/>
      <c r="I46" s="119"/>
      <c r="J46" s="115"/>
      <c r="K46" s="139"/>
      <c r="L46" s="139"/>
      <c r="M46" s="139"/>
      <c r="X46" s="116"/>
      <c r="Y46" s="140"/>
      <c r="Z46" s="119"/>
    </row>
    <row r="47" spans="1:26" s="117" customFormat="1" x14ac:dyDescent="0.25">
      <c r="A47" s="119"/>
      <c r="B47" s="119"/>
      <c r="C47" s="119"/>
      <c r="D47" s="119"/>
      <c r="E47" s="119"/>
      <c r="F47" s="119"/>
      <c r="G47" s="119"/>
      <c r="H47" s="119"/>
      <c r="I47" s="119"/>
      <c r="J47" s="115"/>
      <c r="K47" s="139"/>
      <c r="L47" s="139"/>
      <c r="M47" s="139"/>
      <c r="X47" s="116"/>
      <c r="Y47" s="140"/>
      <c r="Z47" s="119"/>
    </row>
    <row r="48" spans="1:26" s="117" customFormat="1" x14ac:dyDescent="0.25">
      <c r="A48" s="119"/>
      <c r="B48" s="119"/>
      <c r="C48" s="119"/>
      <c r="D48" s="119"/>
      <c r="E48" s="119"/>
      <c r="F48" s="119"/>
      <c r="G48" s="119"/>
      <c r="H48" s="119"/>
      <c r="I48" s="119"/>
      <c r="J48" s="115"/>
      <c r="K48" s="139"/>
      <c r="L48" s="139"/>
      <c r="M48" s="139"/>
      <c r="X48" s="116"/>
      <c r="Y48" s="140"/>
      <c r="Z48" s="119"/>
    </row>
    <row r="49" spans="1:26" s="117" customFormat="1" x14ac:dyDescent="0.25">
      <c r="A49" s="119"/>
      <c r="B49" s="119"/>
      <c r="C49" s="119"/>
      <c r="D49" s="119"/>
      <c r="E49" s="119"/>
      <c r="F49" s="119"/>
      <c r="G49" s="119"/>
      <c r="H49" s="119"/>
      <c r="I49" s="119"/>
      <c r="J49" s="115"/>
      <c r="K49" s="139"/>
      <c r="L49" s="139"/>
      <c r="M49" s="139"/>
      <c r="X49" s="116"/>
      <c r="Y49" s="140"/>
      <c r="Z49" s="119"/>
    </row>
    <row r="50" spans="1:26" s="117" customFormat="1" x14ac:dyDescent="0.25">
      <c r="A50" s="119"/>
      <c r="B50" s="119"/>
      <c r="C50" s="119"/>
      <c r="D50" s="119"/>
      <c r="E50" s="119"/>
      <c r="F50" s="119"/>
      <c r="G50" s="119"/>
      <c r="H50" s="119"/>
      <c r="I50" s="119"/>
      <c r="J50" s="115"/>
      <c r="K50" s="139"/>
      <c r="L50" s="139"/>
      <c r="M50" s="139"/>
      <c r="X50" s="116"/>
      <c r="Y50" s="140"/>
      <c r="Z50" s="119"/>
    </row>
    <row r="51" spans="1:26" s="117" customFormat="1" x14ac:dyDescent="0.25">
      <c r="A51" s="119"/>
      <c r="B51" s="119"/>
      <c r="C51" s="119"/>
      <c r="D51" s="119"/>
      <c r="E51" s="119"/>
      <c r="F51" s="119"/>
      <c r="G51" s="119"/>
      <c r="H51" s="119"/>
      <c r="I51" s="119"/>
      <c r="J51" s="115"/>
      <c r="K51" s="139"/>
      <c r="L51" s="139"/>
      <c r="M51" s="139"/>
      <c r="X51" s="116"/>
      <c r="Y51" s="140"/>
      <c r="Z51" s="119"/>
    </row>
    <row r="52" spans="1:26" s="117" customFormat="1" x14ac:dyDescent="0.25">
      <c r="A52" s="119"/>
      <c r="B52" s="119"/>
      <c r="C52" s="119"/>
      <c r="D52" s="119"/>
      <c r="E52" s="119"/>
      <c r="F52" s="119"/>
      <c r="G52" s="119"/>
      <c r="H52" s="119"/>
      <c r="I52" s="119"/>
      <c r="J52" s="115"/>
      <c r="K52" s="139"/>
      <c r="L52" s="139"/>
      <c r="M52" s="139"/>
      <c r="X52" s="116"/>
      <c r="Y52" s="140"/>
      <c r="Z52" s="119"/>
    </row>
    <row r="53" spans="1:26" s="117" customFormat="1" x14ac:dyDescent="0.25">
      <c r="A53" s="119"/>
      <c r="B53" s="119"/>
      <c r="C53" s="119"/>
      <c r="D53" s="119"/>
      <c r="E53" s="119"/>
      <c r="F53" s="119"/>
      <c r="G53" s="119"/>
      <c r="H53" s="119"/>
      <c r="I53" s="119"/>
      <c r="J53" s="115"/>
      <c r="K53" s="139"/>
      <c r="L53" s="139"/>
      <c r="M53" s="139"/>
      <c r="X53" s="116"/>
      <c r="Y53" s="140"/>
      <c r="Z53" s="119"/>
    </row>
    <row r="54" spans="1:26" s="117" customFormat="1" x14ac:dyDescent="0.25">
      <c r="A54" s="119"/>
      <c r="B54" s="119"/>
      <c r="C54" s="119"/>
      <c r="D54" s="119"/>
      <c r="E54" s="119"/>
      <c r="F54" s="119"/>
      <c r="G54" s="119"/>
      <c r="H54" s="119"/>
      <c r="I54" s="119"/>
      <c r="J54" s="115"/>
      <c r="K54" s="139"/>
      <c r="L54" s="139"/>
      <c r="M54" s="139"/>
      <c r="X54" s="116"/>
      <c r="Y54" s="140"/>
      <c r="Z54" s="119"/>
    </row>
    <row r="55" spans="1:26" s="117" customFormat="1" x14ac:dyDescent="0.25">
      <c r="A55" s="119"/>
      <c r="B55" s="119"/>
      <c r="C55" s="119"/>
      <c r="D55" s="119"/>
      <c r="E55" s="119"/>
      <c r="F55" s="119"/>
      <c r="G55" s="119"/>
      <c r="H55" s="119"/>
      <c r="I55" s="119"/>
      <c r="J55" s="115"/>
      <c r="K55" s="139"/>
      <c r="L55" s="139"/>
      <c r="M55" s="139"/>
      <c r="X55" s="116"/>
      <c r="Y55" s="140"/>
      <c r="Z55" s="119"/>
    </row>
    <row r="56" spans="1:26" s="117" customFormat="1" x14ac:dyDescent="0.25">
      <c r="A56" s="119"/>
      <c r="B56" s="119"/>
      <c r="C56" s="119"/>
      <c r="D56" s="119"/>
      <c r="E56" s="119"/>
      <c r="F56" s="119"/>
      <c r="G56" s="119"/>
      <c r="H56" s="119"/>
      <c r="I56" s="119"/>
      <c r="J56" s="115"/>
      <c r="K56" s="139"/>
      <c r="L56" s="139"/>
      <c r="M56" s="139"/>
      <c r="X56" s="116"/>
      <c r="Y56" s="140"/>
      <c r="Z56" s="119"/>
    </row>
    <row r="57" spans="1:26" s="117" customFormat="1" x14ac:dyDescent="0.25">
      <c r="A57" s="119"/>
      <c r="B57" s="119"/>
      <c r="C57" s="119"/>
      <c r="D57" s="119"/>
      <c r="E57" s="119"/>
      <c r="F57" s="119"/>
      <c r="G57" s="119"/>
      <c r="H57" s="119"/>
      <c r="I57" s="119"/>
      <c r="J57" s="115"/>
      <c r="K57" s="139"/>
      <c r="L57" s="139"/>
      <c r="M57" s="139"/>
      <c r="X57" s="116"/>
      <c r="Y57" s="140"/>
      <c r="Z57" s="119"/>
    </row>
    <row r="58" spans="1:26" s="117" customFormat="1" x14ac:dyDescent="0.25">
      <c r="A58" s="119"/>
      <c r="B58" s="119"/>
      <c r="C58" s="119"/>
      <c r="D58" s="119"/>
      <c r="E58" s="119"/>
      <c r="F58" s="119"/>
      <c r="G58" s="119"/>
      <c r="H58" s="119"/>
      <c r="I58" s="119"/>
      <c r="J58" s="115"/>
      <c r="K58" s="139"/>
      <c r="L58" s="139"/>
      <c r="M58" s="139"/>
      <c r="X58" s="116"/>
      <c r="Y58" s="140"/>
      <c r="Z58" s="119"/>
    </row>
    <row r="59" spans="1:26" s="117" customFormat="1" x14ac:dyDescent="0.25">
      <c r="A59" s="119"/>
      <c r="B59" s="119"/>
      <c r="C59" s="119"/>
      <c r="D59" s="119"/>
      <c r="E59" s="119"/>
      <c r="F59" s="119"/>
      <c r="G59" s="119"/>
      <c r="H59" s="119"/>
      <c r="I59" s="119"/>
      <c r="J59" s="115"/>
      <c r="K59" s="139"/>
      <c r="L59" s="139"/>
      <c r="M59" s="139"/>
      <c r="X59" s="116"/>
      <c r="Y59" s="140"/>
      <c r="Z59" s="119"/>
    </row>
    <row r="60" spans="1:26" s="117" customFormat="1" x14ac:dyDescent="0.25">
      <c r="A60" s="119"/>
      <c r="B60" s="119"/>
      <c r="C60" s="119"/>
      <c r="D60" s="119"/>
      <c r="E60" s="119"/>
      <c r="F60" s="119"/>
      <c r="G60" s="119"/>
      <c r="H60" s="119"/>
      <c r="I60" s="119"/>
      <c r="J60" s="115"/>
      <c r="K60" s="139"/>
      <c r="L60" s="139"/>
      <c r="M60" s="139"/>
      <c r="X60" s="116"/>
      <c r="Y60" s="140"/>
      <c r="Z60" s="119"/>
    </row>
    <row r="61" spans="1:26" s="117" customFormat="1" x14ac:dyDescent="0.25">
      <c r="A61" s="119"/>
      <c r="B61" s="119"/>
      <c r="C61" s="119"/>
      <c r="D61" s="119"/>
      <c r="E61" s="119"/>
      <c r="F61" s="119"/>
      <c r="G61" s="119"/>
      <c r="H61" s="119"/>
      <c r="I61" s="119"/>
      <c r="J61" s="115"/>
      <c r="K61" s="139"/>
      <c r="L61" s="139"/>
      <c r="M61" s="139"/>
      <c r="X61" s="116"/>
      <c r="Y61" s="140"/>
      <c r="Z61" s="119"/>
    </row>
    <row r="62" spans="1:26" s="117" customFormat="1" x14ac:dyDescent="0.25">
      <c r="A62" s="119"/>
      <c r="B62" s="119"/>
      <c r="C62" s="119"/>
      <c r="D62" s="119"/>
      <c r="E62" s="119"/>
      <c r="F62" s="119"/>
      <c r="G62" s="119"/>
      <c r="H62" s="119"/>
      <c r="I62" s="119"/>
      <c r="J62" s="115"/>
      <c r="K62" s="139"/>
      <c r="L62" s="139"/>
      <c r="M62" s="139"/>
      <c r="X62" s="116"/>
      <c r="Y62" s="140"/>
      <c r="Z62" s="119"/>
    </row>
    <row r="63" spans="1:26" s="117" customFormat="1" x14ac:dyDescent="0.25">
      <c r="A63" s="119"/>
      <c r="B63" s="119"/>
      <c r="C63" s="119"/>
      <c r="D63" s="119"/>
      <c r="E63" s="119"/>
      <c r="F63" s="119"/>
      <c r="G63" s="119"/>
      <c r="H63" s="119"/>
      <c r="I63" s="119"/>
      <c r="J63" s="115"/>
      <c r="K63" s="139"/>
      <c r="L63" s="139"/>
      <c r="M63" s="139"/>
      <c r="X63" s="116"/>
      <c r="Y63" s="140"/>
      <c r="Z63" s="119"/>
    </row>
    <row r="64" spans="1:26" s="117" customFormat="1" x14ac:dyDescent="0.25">
      <c r="A64" s="119"/>
      <c r="B64" s="119"/>
      <c r="C64" s="119"/>
      <c r="D64" s="119"/>
      <c r="E64" s="119"/>
      <c r="F64" s="119"/>
      <c r="G64" s="119"/>
      <c r="H64" s="119"/>
      <c r="I64" s="119"/>
      <c r="J64" s="115"/>
      <c r="K64" s="139"/>
      <c r="L64" s="139"/>
      <c r="M64" s="139"/>
      <c r="X64" s="116"/>
      <c r="Y64" s="140"/>
      <c r="Z64" s="119"/>
    </row>
    <row r="65" spans="1:26" s="117" customFormat="1" x14ac:dyDescent="0.25">
      <c r="A65" s="119"/>
      <c r="B65" s="119"/>
      <c r="C65" s="119"/>
      <c r="D65" s="119"/>
      <c r="E65" s="119"/>
      <c r="F65" s="119"/>
      <c r="G65" s="119"/>
      <c r="H65" s="119"/>
      <c r="I65" s="119"/>
      <c r="J65" s="115"/>
      <c r="K65" s="139"/>
      <c r="L65" s="139"/>
      <c r="M65" s="139"/>
      <c r="X65" s="116"/>
      <c r="Y65" s="140"/>
      <c r="Z65" s="119"/>
    </row>
    <row r="66" spans="1:26" s="117" customFormat="1" x14ac:dyDescent="0.25">
      <c r="A66" s="119"/>
      <c r="B66" s="119"/>
      <c r="C66" s="119"/>
      <c r="D66" s="119"/>
      <c r="E66" s="119"/>
      <c r="F66" s="119"/>
      <c r="G66" s="119"/>
      <c r="H66" s="119"/>
      <c r="I66" s="119"/>
      <c r="J66" s="115"/>
      <c r="K66" s="139"/>
      <c r="L66" s="139"/>
      <c r="M66" s="139"/>
      <c r="X66" s="116"/>
      <c r="Y66" s="140"/>
      <c r="Z66" s="119"/>
    </row>
    <row r="67" spans="1:26" s="117" customFormat="1" x14ac:dyDescent="0.25">
      <c r="A67" s="119"/>
      <c r="B67" s="119"/>
      <c r="C67" s="119"/>
      <c r="D67" s="119"/>
      <c r="E67" s="119"/>
      <c r="F67" s="119"/>
      <c r="G67" s="119"/>
      <c r="H67" s="119"/>
      <c r="I67" s="119"/>
      <c r="J67" s="115"/>
      <c r="K67" s="139"/>
      <c r="L67" s="139"/>
      <c r="M67" s="139"/>
      <c r="X67" s="116"/>
      <c r="Y67" s="140"/>
      <c r="Z67" s="119"/>
    </row>
    <row r="68" spans="1:26" s="117" customFormat="1" x14ac:dyDescent="0.25">
      <c r="A68" s="119"/>
      <c r="B68" s="119"/>
      <c r="C68" s="119"/>
      <c r="D68" s="119"/>
      <c r="E68" s="119"/>
      <c r="F68" s="119"/>
      <c r="G68" s="119"/>
      <c r="H68" s="119"/>
      <c r="I68" s="119"/>
      <c r="J68" s="115"/>
      <c r="K68" s="139"/>
      <c r="L68" s="139"/>
      <c r="M68" s="139"/>
      <c r="X68" s="116"/>
      <c r="Y68" s="140"/>
      <c r="Z68" s="119"/>
    </row>
    <row r="69" spans="1:26" s="117" customFormat="1" x14ac:dyDescent="0.25">
      <c r="A69" s="119"/>
      <c r="B69" s="119"/>
      <c r="C69" s="119"/>
      <c r="D69" s="119"/>
      <c r="E69" s="119"/>
      <c r="F69" s="119"/>
      <c r="G69" s="119"/>
      <c r="H69" s="119"/>
      <c r="I69" s="119"/>
      <c r="J69" s="115"/>
      <c r="K69" s="139"/>
      <c r="L69" s="139"/>
      <c r="M69" s="139"/>
      <c r="X69" s="116"/>
      <c r="Y69" s="140"/>
      <c r="Z69" s="119"/>
    </row>
    <row r="70" spans="1:26" s="117" customFormat="1" x14ac:dyDescent="0.25">
      <c r="A70" s="119"/>
      <c r="B70" s="119"/>
      <c r="C70" s="119"/>
      <c r="D70" s="119"/>
      <c r="E70" s="119"/>
      <c r="F70" s="119"/>
      <c r="G70" s="119"/>
      <c r="H70" s="119"/>
      <c r="I70" s="119"/>
      <c r="J70" s="115"/>
      <c r="K70" s="139"/>
      <c r="L70" s="139"/>
      <c r="M70" s="139"/>
      <c r="X70" s="116"/>
      <c r="Y70" s="140"/>
      <c r="Z70" s="119"/>
    </row>
    <row r="71" spans="1:26" s="117" customFormat="1" x14ac:dyDescent="0.25">
      <c r="A71" s="119"/>
      <c r="B71" s="119"/>
      <c r="C71" s="119"/>
      <c r="D71" s="119"/>
      <c r="E71" s="119"/>
      <c r="F71" s="119"/>
      <c r="G71" s="119"/>
      <c r="H71" s="119"/>
      <c r="I71" s="119"/>
      <c r="J71" s="115"/>
      <c r="K71" s="139"/>
      <c r="L71" s="139"/>
      <c r="M71" s="139"/>
      <c r="X71" s="116"/>
      <c r="Y71" s="140"/>
      <c r="Z71" s="119"/>
    </row>
    <row r="72" spans="1:26" s="117" customFormat="1" x14ac:dyDescent="0.25">
      <c r="A72" s="119"/>
      <c r="B72" s="119"/>
      <c r="C72" s="119"/>
      <c r="D72" s="119"/>
      <c r="E72" s="119"/>
      <c r="F72" s="119"/>
      <c r="G72" s="119"/>
      <c r="H72" s="119"/>
      <c r="I72" s="119"/>
      <c r="J72" s="115"/>
      <c r="K72" s="139"/>
      <c r="L72" s="139"/>
      <c r="M72" s="139"/>
      <c r="X72" s="116"/>
      <c r="Y72" s="140"/>
      <c r="Z72" s="119"/>
    </row>
    <row r="73" spans="1:26" s="117" customFormat="1" x14ac:dyDescent="0.25">
      <c r="A73" s="119"/>
      <c r="B73" s="119"/>
      <c r="C73" s="119"/>
      <c r="D73" s="119"/>
      <c r="E73" s="119"/>
      <c r="F73" s="119"/>
      <c r="G73" s="119"/>
      <c r="H73" s="119"/>
      <c r="I73" s="119"/>
      <c r="J73" s="115"/>
      <c r="K73" s="139"/>
      <c r="L73" s="139"/>
      <c r="M73" s="139"/>
      <c r="X73" s="116"/>
      <c r="Y73" s="140"/>
      <c r="Z73" s="119"/>
    </row>
    <row r="74" spans="1:26" s="117" customFormat="1" x14ac:dyDescent="0.25">
      <c r="A74" s="119"/>
      <c r="B74" s="119"/>
      <c r="C74" s="119"/>
      <c r="D74" s="119"/>
      <c r="E74" s="119"/>
      <c r="F74" s="119"/>
      <c r="G74" s="119"/>
      <c r="H74" s="119"/>
      <c r="I74" s="119"/>
      <c r="J74" s="115"/>
      <c r="K74" s="139"/>
      <c r="L74" s="139"/>
      <c r="M74" s="139"/>
      <c r="X74" s="116"/>
      <c r="Y74" s="140"/>
      <c r="Z74" s="119"/>
    </row>
    <row r="75" spans="1:26" s="117" customFormat="1" x14ac:dyDescent="0.25">
      <c r="A75" s="119"/>
      <c r="B75" s="119"/>
      <c r="C75" s="119"/>
      <c r="D75" s="119"/>
      <c r="E75" s="119"/>
      <c r="F75" s="119"/>
      <c r="G75" s="119"/>
      <c r="H75" s="119"/>
      <c r="I75" s="119"/>
      <c r="J75" s="115"/>
      <c r="K75" s="139"/>
      <c r="L75" s="139"/>
      <c r="M75" s="139"/>
      <c r="X75" s="116"/>
      <c r="Y75" s="140"/>
      <c r="Z75" s="119"/>
    </row>
    <row r="76" spans="1:26" s="117" customFormat="1" x14ac:dyDescent="0.25">
      <c r="A76" s="119"/>
      <c r="B76" s="119"/>
      <c r="C76" s="119"/>
      <c r="D76" s="119"/>
      <c r="E76" s="119"/>
      <c r="F76" s="119"/>
      <c r="G76" s="119"/>
      <c r="H76" s="119"/>
      <c r="I76" s="119"/>
      <c r="J76" s="115"/>
      <c r="K76" s="139"/>
      <c r="L76" s="139"/>
      <c r="M76" s="139"/>
      <c r="X76" s="116"/>
      <c r="Y76" s="140"/>
      <c r="Z76" s="119"/>
    </row>
    <row r="77" spans="1:26" s="117" customFormat="1" x14ac:dyDescent="0.25">
      <c r="A77" s="119"/>
      <c r="B77" s="119"/>
      <c r="C77" s="119"/>
      <c r="D77" s="119"/>
      <c r="E77" s="119"/>
      <c r="F77" s="119"/>
      <c r="G77" s="119"/>
      <c r="H77" s="119"/>
      <c r="I77" s="119"/>
      <c r="J77" s="115"/>
      <c r="K77" s="139"/>
      <c r="L77" s="139"/>
      <c r="M77" s="139"/>
      <c r="X77" s="116"/>
      <c r="Y77" s="140"/>
      <c r="Z77" s="119"/>
    </row>
    <row r="78" spans="1:26" s="117" customFormat="1" x14ac:dyDescent="0.25">
      <c r="A78" s="119"/>
      <c r="B78" s="119"/>
      <c r="C78" s="119"/>
      <c r="D78" s="119"/>
      <c r="E78" s="119"/>
      <c r="F78" s="119"/>
      <c r="G78" s="119"/>
      <c r="H78" s="119"/>
      <c r="I78" s="119"/>
      <c r="J78" s="115"/>
      <c r="K78" s="139"/>
      <c r="L78" s="139"/>
      <c r="M78" s="139"/>
      <c r="X78" s="116"/>
      <c r="Y78" s="140"/>
      <c r="Z78" s="119"/>
    </row>
    <row r="79" spans="1:26" s="117" customFormat="1" x14ac:dyDescent="0.25">
      <c r="A79" s="119"/>
      <c r="B79" s="119"/>
      <c r="C79" s="119"/>
      <c r="D79" s="119"/>
      <c r="E79" s="119"/>
      <c r="F79" s="119"/>
      <c r="G79" s="119"/>
      <c r="H79" s="119"/>
      <c r="I79" s="119"/>
      <c r="J79" s="115"/>
      <c r="K79" s="139"/>
      <c r="L79" s="139"/>
      <c r="M79" s="139"/>
      <c r="X79" s="116"/>
      <c r="Y79" s="140"/>
      <c r="Z79" s="119"/>
    </row>
    <row r="80" spans="1:26" s="117" customFormat="1" x14ac:dyDescent="0.25">
      <c r="A80" s="119"/>
      <c r="B80" s="119"/>
      <c r="C80" s="119"/>
      <c r="D80" s="119"/>
      <c r="E80" s="119"/>
      <c r="F80" s="119"/>
      <c r="G80" s="119"/>
      <c r="H80" s="119"/>
      <c r="I80" s="119"/>
      <c r="J80" s="115"/>
      <c r="K80" s="139"/>
      <c r="L80" s="139"/>
      <c r="M80" s="139"/>
      <c r="X80" s="116"/>
      <c r="Y80" s="140"/>
      <c r="Z80" s="119"/>
    </row>
    <row r="81" spans="1:26" s="117" customFormat="1" x14ac:dyDescent="0.25">
      <c r="A81" s="119"/>
      <c r="B81" s="119"/>
      <c r="C81" s="119"/>
      <c r="D81" s="119"/>
      <c r="E81" s="119"/>
      <c r="F81" s="119"/>
      <c r="G81" s="119"/>
      <c r="H81" s="119"/>
      <c r="I81" s="119"/>
      <c r="J81" s="115"/>
      <c r="K81" s="139"/>
      <c r="L81" s="139"/>
      <c r="M81" s="139"/>
      <c r="X81" s="116"/>
      <c r="Y81" s="140"/>
      <c r="Z81" s="119"/>
    </row>
    <row r="82" spans="1:26" s="117" customFormat="1" x14ac:dyDescent="0.25">
      <c r="A82" s="119"/>
      <c r="B82" s="119"/>
      <c r="C82" s="119"/>
      <c r="D82" s="119"/>
      <c r="E82" s="119"/>
      <c r="F82" s="119"/>
      <c r="G82" s="119"/>
      <c r="H82" s="119"/>
      <c r="I82" s="119"/>
      <c r="J82" s="115"/>
      <c r="K82" s="139"/>
      <c r="L82" s="139"/>
      <c r="M82" s="139"/>
      <c r="X82" s="116"/>
      <c r="Y82" s="140"/>
      <c r="Z82" s="119"/>
    </row>
    <row r="83" spans="1:26" s="117" customFormat="1" x14ac:dyDescent="0.25">
      <c r="A83" s="119"/>
      <c r="B83" s="119"/>
      <c r="C83" s="119"/>
      <c r="D83" s="119"/>
      <c r="E83" s="119"/>
      <c r="F83" s="119"/>
      <c r="G83" s="119"/>
      <c r="H83" s="119"/>
      <c r="I83" s="119"/>
      <c r="J83" s="115"/>
      <c r="K83" s="139"/>
      <c r="L83" s="139"/>
      <c r="M83" s="139"/>
      <c r="X83" s="116"/>
      <c r="Y83" s="140"/>
      <c r="Z83" s="119"/>
    </row>
    <row r="84" spans="1:26" s="117" customFormat="1" x14ac:dyDescent="0.25">
      <c r="A84" s="119"/>
      <c r="B84" s="119"/>
      <c r="C84" s="119"/>
      <c r="D84" s="119"/>
      <c r="E84" s="119"/>
      <c r="F84" s="119"/>
      <c r="G84" s="119"/>
      <c r="H84" s="119"/>
      <c r="I84" s="119"/>
      <c r="J84" s="115"/>
      <c r="K84" s="139"/>
      <c r="L84" s="139"/>
      <c r="M84" s="139"/>
      <c r="X84" s="116"/>
      <c r="Y84" s="140"/>
      <c r="Z84" s="119"/>
    </row>
  </sheetData>
  <mergeCells count="24">
    <mergeCell ref="N6:N7"/>
    <mergeCell ref="A5:Y5"/>
    <mergeCell ref="A6:A7"/>
    <mergeCell ref="B6:B7"/>
    <mergeCell ref="C6:C7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W6:W7"/>
    <mergeCell ref="X6:X7"/>
    <mergeCell ref="Y6:Y7"/>
    <mergeCell ref="O6:O7"/>
    <mergeCell ref="P6:P7"/>
    <mergeCell ref="Q6:Q7"/>
    <mergeCell ref="R6:S6"/>
    <mergeCell ref="T6:T7"/>
    <mergeCell ref="U6:V6"/>
  </mergeCells>
  <printOptions horizontalCentered="1"/>
  <pageMargins left="0.70866141732283472" right="0.70866141732283472" top="0.78740157480314965" bottom="0.78740157480314965" header="0.31496062992125984" footer="0.31496062992125984"/>
  <pageSetup paperSize="9" scale="40" firstPageNumber="147" orientation="landscape" useFirstPageNumber="1" r:id="rId1"/>
  <headerFooter>
    <oddFooter xml:space="preserve">&amp;L&amp;"Arial,Kurzíva"Zastupitelstvo  Olomouckého kraje 13-12-2021
13. - Rozpočet Olomouckého kraje na rok 2022 - návrh rozpočtu
Příloha č. 5f) Projekty - neinvestiční&amp;R&amp;"Arial,Kurzíva"Strana &amp;P (Celkem 176) </oddFooter>
  </headerFooter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  <pageSetUpPr fitToPage="1"/>
  </sheetPr>
  <dimension ref="A1:X156"/>
  <sheetViews>
    <sheetView showGridLines="0" view="pageBreakPreview" zoomScale="70" zoomScaleNormal="70" zoomScaleSheetLayoutView="70" workbookViewId="0">
      <pane xSplit="7" ySplit="8" topLeftCell="H60" activePane="bottomRight" state="frozen"/>
      <selection activeCell="Q88" sqref="Q88"/>
      <selection pane="topRight" activeCell="Q88" sqref="Q88"/>
      <selection pane="bottomLeft" activeCell="Q88" sqref="Q88"/>
      <selection pane="bottomRight" activeCell="Q44" sqref="Q44"/>
    </sheetView>
  </sheetViews>
  <sheetFormatPr defaultColWidth="9.140625" defaultRowHeight="15" outlineLevelCol="1" x14ac:dyDescent="0.25"/>
  <cols>
    <col min="1" max="1" width="5.42578125" style="11" customWidth="1"/>
    <col min="2" max="2" width="5.28515625" style="11" customWidth="1"/>
    <col min="3" max="3" width="7.7109375" style="11" hidden="1" customWidth="1" outlineLevel="1"/>
    <col min="4" max="4" width="6.42578125" style="11" hidden="1" customWidth="1" outlineLevel="1"/>
    <col min="5" max="5" width="8.28515625" style="11" customWidth="1" collapsed="1"/>
    <col min="6" max="6" width="15.5703125" style="11" hidden="1" customWidth="1" outlineLevel="1"/>
    <col min="7" max="7" width="42.42578125" style="11" customWidth="1" collapsed="1"/>
    <col min="8" max="8" width="45.140625" style="11" customWidth="1"/>
    <col min="9" max="9" width="7.140625" style="11" customWidth="1"/>
    <col min="10" max="10" width="14.7109375" style="5" customWidth="1"/>
    <col min="11" max="12" width="14.85546875" style="7" customWidth="1"/>
    <col min="13" max="13" width="13.5703125" style="7" customWidth="1"/>
    <col min="14" max="14" width="13" style="7" customWidth="1"/>
    <col min="15" max="15" width="14.7109375" style="7" customWidth="1"/>
    <col min="16" max="16" width="14.85546875" style="7" customWidth="1"/>
    <col min="17" max="19" width="16.7109375" style="7" customWidth="1"/>
    <col min="20" max="22" width="14.85546875" style="7" customWidth="1"/>
    <col min="23" max="23" width="21.140625" style="7" customWidth="1"/>
    <col min="24" max="24" width="21.42578125" style="41" customWidth="1"/>
    <col min="25" max="16384" width="9.140625" style="11"/>
  </cols>
  <sheetData>
    <row r="1" spans="1:24" ht="20.25" x14ac:dyDescent="0.3">
      <c r="A1" s="64" t="s">
        <v>71</v>
      </c>
      <c r="B1" s="1"/>
      <c r="C1" s="187"/>
      <c r="D1" s="187"/>
      <c r="E1" s="187"/>
      <c r="F1" s="188"/>
      <c r="G1" s="189"/>
      <c r="H1" s="190"/>
      <c r="I1" s="187"/>
      <c r="K1" s="6"/>
      <c r="N1" s="8"/>
      <c r="O1" s="8"/>
      <c r="Q1" s="8"/>
      <c r="R1" s="8"/>
      <c r="S1" s="8"/>
      <c r="T1" s="9"/>
      <c r="U1" s="10"/>
      <c r="V1" s="11"/>
      <c r="W1" s="11"/>
      <c r="X1" s="11"/>
    </row>
    <row r="2" spans="1:24" ht="15.75" x14ac:dyDescent="0.25">
      <c r="A2" s="263" t="s">
        <v>0</v>
      </c>
      <c r="B2" s="65"/>
      <c r="C2" s="65"/>
      <c r="D2" s="73"/>
      <c r="E2" s="73"/>
      <c r="F2" s="66"/>
      <c r="G2" s="264" t="s">
        <v>91</v>
      </c>
      <c r="H2" s="68" t="s">
        <v>149</v>
      </c>
      <c r="I2" s="12">
        <v>74</v>
      </c>
      <c r="K2" s="6"/>
      <c r="N2" s="13"/>
      <c r="O2" s="13"/>
      <c r="Q2" s="13"/>
      <c r="R2" s="13"/>
      <c r="S2" s="13"/>
      <c r="T2" s="14"/>
      <c r="U2" s="10"/>
      <c r="V2" s="11"/>
      <c r="W2" s="11"/>
      <c r="X2" s="11"/>
    </row>
    <row r="3" spans="1:24" ht="15.75" x14ac:dyDescent="0.25">
      <c r="A3" s="265"/>
      <c r="B3" s="65"/>
      <c r="C3" s="65"/>
      <c r="D3" s="73"/>
      <c r="E3" s="73"/>
      <c r="F3" s="66"/>
      <c r="G3" s="70" t="s">
        <v>67</v>
      </c>
      <c r="H3" s="73"/>
      <c r="I3" s="12"/>
      <c r="K3" s="6"/>
      <c r="N3" s="13"/>
      <c r="O3" s="13"/>
      <c r="Q3" s="13"/>
      <c r="R3" s="13"/>
      <c r="S3" s="13"/>
      <c r="T3" s="14"/>
      <c r="U3" s="10"/>
      <c r="V3" s="11"/>
      <c r="W3" s="11"/>
      <c r="X3" s="11"/>
    </row>
    <row r="4" spans="1:24" ht="47.25" customHeight="1" x14ac:dyDescent="0.25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6"/>
      <c r="M4" s="15"/>
      <c r="N4" s="16"/>
      <c r="O4" s="15"/>
      <c r="P4" s="15"/>
      <c r="Q4" s="15"/>
      <c r="R4" s="15"/>
      <c r="S4" s="15"/>
      <c r="T4" s="15"/>
      <c r="U4" s="15"/>
      <c r="V4" s="15"/>
      <c r="X4" s="17" t="s">
        <v>1</v>
      </c>
    </row>
    <row r="5" spans="1:24" ht="25.5" customHeight="1" x14ac:dyDescent="0.25">
      <c r="A5" s="389" t="s">
        <v>150</v>
      </c>
      <c r="B5" s="390"/>
      <c r="C5" s="390"/>
      <c r="D5" s="390"/>
      <c r="E5" s="390"/>
      <c r="F5" s="390"/>
      <c r="G5" s="390"/>
      <c r="H5" s="390"/>
      <c r="I5" s="390"/>
      <c r="J5" s="390"/>
      <c r="K5" s="390"/>
      <c r="L5" s="390"/>
      <c r="M5" s="390"/>
      <c r="N5" s="390"/>
      <c r="O5" s="390"/>
      <c r="P5" s="390"/>
      <c r="Q5" s="390"/>
      <c r="R5" s="390"/>
      <c r="S5" s="390"/>
      <c r="T5" s="390"/>
      <c r="U5" s="390"/>
      <c r="V5" s="390"/>
      <c r="W5" s="391"/>
      <c r="X5" s="18"/>
    </row>
    <row r="6" spans="1:24" ht="25.5" customHeight="1" x14ac:dyDescent="0.25">
      <c r="A6" s="392" t="s">
        <v>2</v>
      </c>
      <c r="B6" s="392" t="s">
        <v>3</v>
      </c>
      <c r="C6" s="393" t="s">
        <v>4</v>
      </c>
      <c r="D6" s="393" t="s">
        <v>5</v>
      </c>
      <c r="E6" s="394" t="s">
        <v>6</v>
      </c>
      <c r="F6" s="393" t="s">
        <v>7</v>
      </c>
      <c r="G6" s="393" t="s">
        <v>8</v>
      </c>
      <c r="H6" s="382" t="s">
        <v>9</v>
      </c>
      <c r="I6" s="396" t="s">
        <v>10</v>
      </c>
      <c r="J6" s="382" t="s">
        <v>11</v>
      </c>
      <c r="K6" s="382" t="s">
        <v>12</v>
      </c>
      <c r="L6" s="397" t="s">
        <v>13</v>
      </c>
      <c r="M6" s="397" t="s">
        <v>14</v>
      </c>
      <c r="N6" s="382" t="s">
        <v>22</v>
      </c>
      <c r="O6" s="384" t="s">
        <v>62</v>
      </c>
      <c r="P6" s="385" t="s">
        <v>56</v>
      </c>
      <c r="Q6" s="385" t="s">
        <v>61</v>
      </c>
      <c r="R6" s="387" t="s">
        <v>21</v>
      </c>
      <c r="S6" s="388"/>
      <c r="T6" s="385" t="s">
        <v>25</v>
      </c>
      <c r="U6" s="387" t="s">
        <v>21</v>
      </c>
      <c r="V6" s="388"/>
      <c r="W6" s="384" t="s">
        <v>26</v>
      </c>
      <c r="X6" s="383" t="s">
        <v>15</v>
      </c>
    </row>
    <row r="7" spans="1:24" ht="81" customHeight="1" x14ac:dyDescent="0.25">
      <c r="A7" s="392"/>
      <c r="B7" s="392"/>
      <c r="C7" s="393"/>
      <c r="D7" s="393"/>
      <c r="E7" s="395"/>
      <c r="F7" s="393"/>
      <c r="G7" s="393"/>
      <c r="H7" s="382"/>
      <c r="I7" s="396"/>
      <c r="J7" s="382"/>
      <c r="K7" s="382"/>
      <c r="L7" s="398"/>
      <c r="M7" s="398"/>
      <c r="N7" s="382"/>
      <c r="O7" s="384"/>
      <c r="P7" s="386"/>
      <c r="Q7" s="386"/>
      <c r="R7" s="114" t="s">
        <v>23</v>
      </c>
      <c r="S7" s="114" t="s">
        <v>24</v>
      </c>
      <c r="T7" s="386"/>
      <c r="U7" s="111" t="s">
        <v>19</v>
      </c>
      <c r="V7" s="114" t="s">
        <v>20</v>
      </c>
      <c r="W7" s="384"/>
      <c r="X7" s="383"/>
    </row>
    <row r="8" spans="1:24" s="22" customFormat="1" ht="25.5" customHeight="1" x14ac:dyDescent="0.3">
      <c r="A8" s="110" t="s">
        <v>16</v>
      </c>
      <c r="B8" s="109"/>
      <c r="C8" s="109"/>
      <c r="D8" s="109"/>
      <c r="E8" s="109"/>
      <c r="F8" s="109"/>
      <c r="G8" s="109"/>
      <c r="H8" s="109"/>
      <c r="I8" s="109"/>
      <c r="J8" s="109"/>
      <c r="K8" s="19">
        <f>K21+K35+K49+K56+K69</f>
        <v>23418</v>
      </c>
      <c r="L8" s="19">
        <f>L21+L35+L49+L56+L69</f>
        <v>21740.799999999999</v>
      </c>
      <c r="M8" s="19">
        <f>M21+M35+M49+M56+M69</f>
        <v>1677.2</v>
      </c>
      <c r="N8" s="19"/>
      <c r="O8" s="19">
        <f t="shared" ref="O8:W8" si="0">O21+O35+O49+O56+O69</f>
        <v>11571.268</v>
      </c>
      <c r="P8" s="20">
        <f t="shared" si="0"/>
        <v>5847</v>
      </c>
      <c r="Q8" s="20">
        <f t="shared" si="0"/>
        <v>3581</v>
      </c>
      <c r="R8" s="20">
        <f t="shared" si="0"/>
        <v>3581</v>
      </c>
      <c r="S8" s="20">
        <f t="shared" si="0"/>
        <v>0</v>
      </c>
      <c r="T8" s="20">
        <f t="shared" si="0"/>
        <v>2266</v>
      </c>
      <c r="U8" s="20">
        <f t="shared" si="0"/>
        <v>2266</v>
      </c>
      <c r="V8" s="20">
        <f t="shared" si="0"/>
        <v>0</v>
      </c>
      <c r="W8" s="19">
        <f t="shared" si="0"/>
        <v>3277</v>
      </c>
      <c r="X8" s="21"/>
    </row>
    <row r="9" spans="1:24" s="29" customFormat="1" ht="45" x14ac:dyDescent="0.25">
      <c r="A9" s="23">
        <v>1</v>
      </c>
      <c r="B9" s="98"/>
      <c r="C9" s="99">
        <v>3636</v>
      </c>
      <c r="D9" s="99">
        <v>5011</v>
      </c>
      <c r="E9" s="99">
        <v>50</v>
      </c>
      <c r="F9" s="24">
        <v>60010101001</v>
      </c>
      <c r="G9" s="191" t="s">
        <v>151</v>
      </c>
      <c r="H9" s="192" t="s">
        <v>152</v>
      </c>
      <c r="I9" s="93" t="s">
        <v>153</v>
      </c>
      <c r="J9" s="93" t="s">
        <v>153</v>
      </c>
      <c r="K9" s="92">
        <v>3277</v>
      </c>
      <c r="L9" s="92">
        <f t="shared" ref="L9:L18" si="1">K9*0.95</f>
        <v>3113.1499999999996</v>
      </c>
      <c r="M9" s="92">
        <f t="shared" ref="M9:M18" si="2">K9*0.05</f>
        <v>163.85000000000002</v>
      </c>
      <c r="N9" s="193" t="s">
        <v>154</v>
      </c>
      <c r="O9" s="26">
        <f>K9-900</f>
        <v>2377</v>
      </c>
      <c r="P9" s="194">
        <f>Q9+T9</f>
        <v>450</v>
      </c>
      <c r="Q9" s="326">
        <f>R9+S9</f>
        <v>405</v>
      </c>
      <c r="R9" s="195">
        <v>405</v>
      </c>
      <c r="S9" s="26">
        <v>0</v>
      </c>
      <c r="T9" s="322">
        <f>U9+V9</f>
        <v>45</v>
      </c>
      <c r="U9" s="196">
        <v>45</v>
      </c>
      <c r="V9" s="28">
        <v>0</v>
      </c>
      <c r="W9" s="28">
        <f>K9-O9-P9</f>
        <v>450</v>
      </c>
      <c r="X9" s="197" t="s">
        <v>155</v>
      </c>
    </row>
    <row r="10" spans="1:24" s="29" customFormat="1" ht="60" x14ac:dyDescent="0.25">
      <c r="A10" s="23">
        <v>2</v>
      </c>
      <c r="B10" s="98"/>
      <c r="C10" s="99">
        <v>3636</v>
      </c>
      <c r="D10" s="99">
        <v>5031</v>
      </c>
      <c r="E10" s="99">
        <v>50</v>
      </c>
      <c r="F10" s="24">
        <v>60010101001</v>
      </c>
      <c r="G10" s="191" t="s">
        <v>151</v>
      </c>
      <c r="H10" s="192" t="s">
        <v>156</v>
      </c>
      <c r="I10" s="93" t="s">
        <v>153</v>
      </c>
      <c r="J10" s="93" t="s">
        <v>153</v>
      </c>
      <c r="K10" s="92">
        <v>813</v>
      </c>
      <c r="L10" s="92">
        <f t="shared" si="1"/>
        <v>772.34999999999991</v>
      </c>
      <c r="M10" s="92">
        <f t="shared" si="2"/>
        <v>40.650000000000006</v>
      </c>
      <c r="N10" s="193" t="s">
        <v>154</v>
      </c>
      <c r="O10" s="26">
        <f>K10-224</f>
        <v>589</v>
      </c>
      <c r="P10" s="194">
        <f t="shared" ref="P10:P20" si="3">Q10+T10</f>
        <v>112</v>
      </c>
      <c r="Q10" s="326">
        <f t="shared" ref="Q10:Q20" si="4">R10+S10</f>
        <v>101</v>
      </c>
      <c r="R10" s="195">
        <v>101</v>
      </c>
      <c r="S10" s="26">
        <v>0</v>
      </c>
      <c r="T10" s="322">
        <f t="shared" ref="T10:T20" si="5">U10+V10</f>
        <v>11</v>
      </c>
      <c r="U10" s="196">
        <v>11</v>
      </c>
      <c r="V10" s="28">
        <v>0</v>
      </c>
      <c r="W10" s="28">
        <f t="shared" ref="W10:W20" si="6">K10-O10-P10</f>
        <v>112</v>
      </c>
      <c r="X10" s="197" t="s">
        <v>155</v>
      </c>
    </row>
    <row r="11" spans="1:24" s="29" customFormat="1" ht="60" x14ac:dyDescent="0.25">
      <c r="A11" s="23">
        <v>3</v>
      </c>
      <c r="B11" s="98"/>
      <c r="C11" s="99">
        <v>3636</v>
      </c>
      <c r="D11" s="30">
        <v>5032</v>
      </c>
      <c r="E11" s="99">
        <v>50</v>
      </c>
      <c r="F11" s="24">
        <v>60010101001</v>
      </c>
      <c r="G11" s="191" t="s">
        <v>151</v>
      </c>
      <c r="H11" s="192" t="s">
        <v>157</v>
      </c>
      <c r="I11" s="93" t="s">
        <v>153</v>
      </c>
      <c r="J11" s="93" t="s">
        <v>153</v>
      </c>
      <c r="K11" s="92">
        <v>295</v>
      </c>
      <c r="L11" s="92">
        <f t="shared" si="1"/>
        <v>280.25</v>
      </c>
      <c r="M11" s="92">
        <f t="shared" si="2"/>
        <v>14.75</v>
      </c>
      <c r="N11" s="193" t="s">
        <v>154</v>
      </c>
      <c r="O11" s="26">
        <f>K11-82</f>
        <v>213</v>
      </c>
      <c r="P11" s="194">
        <f t="shared" si="3"/>
        <v>41</v>
      </c>
      <c r="Q11" s="326">
        <f t="shared" si="4"/>
        <v>37</v>
      </c>
      <c r="R11" s="195">
        <v>37</v>
      </c>
      <c r="S11" s="26">
        <v>0</v>
      </c>
      <c r="T11" s="322">
        <f t="shared" si="5"/>
        <v>4</v>
      </c>
      <c r="U11" s="196">
        <v>4</v>
      </c>
      <c r="V11" s="28">
        <v>0</v>
      </c>
      <c r="W11" s="28">
        <f t="shared" si="6"/>
        <v>41</v>
      </c>
      <c r="X11" s="197" t="s">
        <v>155</v>
      </c>
    </row>
    <row r="12" spans="1:24" s="29" customFormat="1" ht="75" x14ac:dyDescent="0.25">
      <c r="A12" s="23">
        <v>4</v>
      </c>
      <c r="B12" s="98"/>
      <c r="C12" s="99">
        <v>3636</v>
      </c>
      <c r="D12" s="98">
        <v>5139</v>
      </c>
      <c r="E12" s="99">
        <v>51</v>
      </c>
      <c r="F12" s="24">
        <v>60010101001</v>
      </c>
      <c r="G12" s="191" t="s">
        <v>151</v>
      </c>
      <c r="H12" s="192" t="s">
        <v>158</v>
      </c>
      <c r="I12" s="93" t="s">
        <v>153</v>
      </c>
      <c r="J12" s="93" t="s">
        <v>153</v>
      </c>
      <c r="K12" s="92">
        <v>340</v>
      </c>
      <c r="L12" s="92">
        <f t="shared" si="1"/>
        <v>323</v>
      </c>
      <c r="M12" s="92">
        <f t="shared" si="2"/>
        <v>17</v>
      </c>
      <c r="N12" s="193" t="s">
        <v>154</v>
      </c>
      <c r="O12" s="26">
        <v>30</v>
      </c>
      <c r="P12" s="198">
        <f t="shared" si="3"/>
        <v>250</v>
      </c>
      <c r="Q12" s="321">
        <f t="shared" si="4"/>
        <v>225</v>
      </c>
      <c r="R12" s="26">
        <v>225</v>
      </c>
      <c r="S12" s="26">
        <v>0</v>
      </c>
      <c r="T12" s="320">
        <f>U12+V12</f>
        <v>25</v>
      </c>
      <c r="U12" s="28">
        <v>25</v>
      </c>
      <c r="V12" s="28">
        <v>0</v>
      </c>
      <c r="W12" s="28">
        <f t="shared" si="6"/>
        <v>60</v>
      </c>
      <c r="X12" s="197" t="s">
        <v>155</v>
      </c>
    </row>
    <row r="13" spans="1:24" s="29" customFormat="1" ht="45" x14ac:dyDescent="0.25">
      <c r="A13" s="23">
        <v>5</v>
      </c>
      <c r="B13" s="98"/>
      <c r="C13" s="99">
        <v>3636</v>
      </c>
      <c r="D13" s="98">
        <v>5156</v>
      </c>
      <c r="E13" s="99">
        <v>51</v>
      </c>
      <c r="F13" s="24">
        <v>60010101001</v>
      </c>
      <c r="G13" s="191" t="s">
        <v>151</v>
      </c>
      <c r="H13" s="192" t="s">
        <v>159</v>
      </c>
      <c r="I13" s="93" t="s">
        <v>153</v>
      </c>
      <c r="J13" s="93" t="s">
        <v>153</v>
      </c>
      <c r="K13" s="92">
        <v>40</v>
      </c>
      <c r="L13" s="92">
        <f t="shared" si="1"/>
        <v>38</v>
      </c>
      <c r="M13" s="92">
        <f t="shared" si="2"/>
        <v>2</v>
      </c>
      <c r="N13" s="193" t="s">
        <v>154</v>
      </c>
      <c r="O13" s="26">
        <f>K13-34</f>
        <v>6</v>
      </c>
      <c r="P13" s="194">
        <f t="shared" si="3"/>
        <v>17</v>
      </c>
      <c r="Q13" s="326">
        <f t="shared" si="4"/>
        <v>15</v>
      </c>
      <c r="R13" s="195">
        <v>15</v>
      </c>
      <c r="S13" s="26">
        <v>0</v>
      </c>
      <c r="T13" s="322">
        <f t="shared" si="5"/>
        <v>2</v>
      </c>
      <c r="U13" s="196">
        <v>2</v>
      </c>
      <c r="V13" s="28">
        <v>0</v>
      </c>
      <c r="W13" s="28">
        <f t="shared" si="6"/>
        <v>17</v>
      </c>
      <c r="X13" s="197" t="s">
        <v>155</v>
      </c>
    </row>
    <row r="14" spans="1:24" s="29" customFormat="1" ht="105" x14ac:dyDescent="0.25">
      <c r="A14" s="23">
        <v>6</v>
      </c>
      <c r="B14" s="98"/>
      <c r="C14" s="99">
        <v>3636</v>
      </c>
      <c r="D14" s="98">
        <v>5164</v>
      </c>
      <c r="E14" s="99">
        <v>51</v>
      </c>
      <c r="F14" s="24">
        <v>60010101001</v>
      </c>
      <c r="G14" s="191" t="s">
        <v>151</v>
      </c>
      <c r="H14" s="192" t="s">
        <v>160</v>
      </c>
      <c r="I14" s="93" t="s">
        <v>153</v>
      </c>
      <c r="J14" s="93" t="s">
        <v>153</v>
      </c>
      <c r="K14" s="92">
        <v>80</v>
      </c>
      <c r="L14" s="92">
        <f t="shared" si="1"/>
        <v>76</v>
      </c>
      <c r="M14" s="92">
        <f t="shared" si="2"/>
        <v>4</v>
      </c>
      <c r="N14" s="193" t="s">
        <v>154</v>
      </c>
      <c r="O14" s="26">
        <f>K14-60</f>
        <v>20</v>
      </c>
      <c r="P14" s="198">
        <f t="shared" si="3"/>
        <v>30</v>
      </c>
      <c r="Q14" s="321">
        <f t="shared" si="4"/>
        <v>27</v>
      </c>
      <c r="R14" s="26">
        <v>27</v>
      </c>
      <c r="S14" s="26">
        <v>0</v>
      </c>
      <c r="T14" s="320">
        <f t="shared" si="5"/>
        <v>3</v>
      </c>
      <c r="U14" s="28">
        <v>3</v>
      </c>
      <c r="V14" s="28">
        <v>0</v>
      </c>
      <c r="W14" s="28">
        <f t="shared" si="6"/>
        <v>30</v>
      </c>
      <c r="X14" s="197" t="s">
        <v>155</v>
      </c>
    </row>
    <row r="15" spans="1:24" s="29" customFormat="1" ht="165" x14ac:dyDescent="0.25">
      <c r="A15" s="23">
        <v>7</v>
      </c>
      <c r="B15" s="98"/>
      <c r="C15" s="99">
        <v>3636</v>
      </c>
      <c r="D15" s="98">
        <v>5167</v>
      </c>
      <c r="E15" s="99">
        <v>51</v>
      </c>
      <c r="F15" s="24">
        <v>60010101001</v>
      </c>
      <c r="G15" s="191" t="s">
        <v>151</v>
      </c>
      <c r="H15" s="192" t="s">
        <v>161</v>
      </c>
      <c r="I15" s="93" t="s">
        <v>153</v>
      </c>
      <c r="J15" s="93" t="s">
        <v>153</v>
      </c>
      <c r="K15" s="92">
        <v>23</v>
      </c>
      <c r="L15" s="92">
        <f t="shared" si="1"/>
        <v>21.849999999999998</v>
      </c>
      <c r="M15" s="92">
        <f t="shared" si="2"/>
        <v>1.1500000000000001</v>
      </c>
      <c r="N15" s="193" t="s">
        <v>154</v>
      </c>
      <c r="O15" s="26">
        <v>0</v>
      </c>
      <c r="P15" s="198">
        <f t="shared" si="3"/>
        <v>10</v>
      </c>
      <c r="Q15" s="321">
        <f t="shared" si="4"/>
        <v>9</v>
      </c>
      <c r="R15" s="26">
        <v>9</v>
      </c>
      <c r="S15" s="26">
        <v>0</v>
      </c>
      <c r="T15" s="320">
        <f t="shared" si="5"/>
        <v>1</v>
      </c>
      <c r="U15" s="28">
        <v>1</v>
      </c>
      <c r="V15" s="28">
        <v>0</v>
      </c>
      <c r="W15" s="28">
        <f t="shared" si="6"/>
        <v>13</v>
      </c>
      <c r="X15" s="197" t="s">
        <v>155</v>
      </c>
    </row>
    <row r="16" spans="1:24" s="29" customFormat="1" ht="210" x14ac:dyDescent="0.25">
      <c r="A16" s="23">
        <v>8</v>
      </c>
      <c r="B16" s="98"/>
      <c r="C16" s="99">
        <v>3636</v>
      </c>
      <c r="D16" s="98">
        <v>5169</v>
      </c>
      <c r="E16" s="99">
        <v>51</v>
      </c>
      <c r="F16" s="24">
        <v>60010101001</v>
      </c>
      <c r="G16" s="191" t="s">
        <v>151</v>
      </c>
      <c r="H16" s="192" t="s">
        <v>162</v>
      </c>
      <c r="I16" s="93" t="s">
        <v>153</v>
      </c>
      <c r="J16" s="93" t="s">
        <v>153</v>
      </c>
      <c r="K16" s="92">
        <v>280</v>
      </c>
      <c r="L16" s="92">
        <f t="shared" si="1"/>
        <v>266</v>
      </c>
      <c r="M16" s="92">
        <f t="shared" si="2"/>
        <v>14</v>
      </c>
      <c r="N16" s="193" t="s">
        <v>154</v>
      </c>
      <c r="O16" s="26">
        <v>130</v>
      </c>
      <c r="P16" s="198">
        <f t="shared" si="3"/>
        <v>130</v>
      </c>
      <c r="Q16" s="321">
        <f t="shared" si="4"/>
        <v>117</v>
      </c>
      <c r="R16" s="26">
        <v>117</v>
      </c>
      <c r="S16" s="26">
        <v>0</v>
      </c>
      <c r="T16" s="320">
        <f t="shared" si="5"/>
        <v>13</v>
      </c>
      <c r="U16" s="28">
        <v>13</v>
      </c>
      <c r="V16" s="28">
        <v>0</v>
      </c>
      <c r="W16" s="28">
        <f t="shared" si="6"/>
        <v>20</v>
      </c>
      <c r="X16" s="197" t="s">
        <v>155</v>
      </c>
    </row>
    <row r="17" spans="1:24" s="29" customFormat="1" ht="45" x14ac:dyDescent="0.25">
      <c r="A17" s="23">
        <v>9</v>
      </c>
      <c r="B17" s="98"/>
      <c r="C17" s="99">
        <v>3636</v>
      </c>
      <c r="D17" s="98">
        <v>5173</v>
      </c>
      <c r="E17" s="99">
        <v>51</v>
      </c>
      <c r="F17" s="24">
        <v>60010101001</v>
      </c>
      <c r="G17" s="191" t="s">
        <v>151</v>
      </c>
      <c r="H17" s="192" t="s">
        <v>163</v>
      </c>
      <c r="I17" s="93" t="s">
        <v>153</v>
      </c>
      <c r="J17" s="93" t="s">
        <v>153</v>
      </c>
      <c r="K17" s="92">
        <v>70</v>
      </c>
      <c r="L17" s="92">
        <f t="shared" si="1"/>
        <v>66.5</v>
      </c>
      <c r="M17" s="92">
        <f t="shared" si="2"/>
        <v>3.5</v>
      </c>
      <c r="N17" s="193" t="s">
        <v>154</v>
      </c>
      <c r="O17" s="26">
        <v>10</v>
      </c>
      <c r="P17" s="198">
        <f t="shared" si="3"/>
        <v>30</v>
      </c>
      <c r="Q17" s="321">
        <f t="shared" si="4"/>
        <v>27</v>
      </c>
      <c r="R17" s="26">
        <v>27</v>
      </c>
      <c r="S17" s="26">
        <v>0</v>
      </c>
      <c r="T17" s="320">
        <f t="shared" si="5"/>
        <v>3</v>
      </c>
      <c r="U17" s="28">
        <v>3</v>
      </c>
      <c r="V17" s="28">
        <v>0</v>
      </c>
      <c r="W17" s="28">
        <f t="shared" si="6"/>
        <v>30</v>
      </c>
      <c r="X17" s="197" t="s">
        <v>155</v>
      </c>
    </row>
    <row r="18" spans="1:24" s="29" customFormat="1" ht="135" x14ac:dyDescent="0.25">
      <c r="A18" s="23">
        <v>10</v>
      </c>
      <c r="B18" s="98"/>
      <c r="C18" s="99">
        <v>3636</v>
      </c>
      <c r="D18" s="98">
        <v>5175</v>
      </c>
      <c r="E18" s="99">
        <v>51</v>
      </c>
      <c r="F18" s="24">
        <v>60010101001</v>
      </c>
      <c r="G18" s="191" t="s">
        <v>151</v>
      </c>
      <c r="H18" s="192" t="s">
        <v>164</v>
      </c>
      <c r="I18" s="93" t="s">
        <v>153</v>
      </c>
      <c r="J18" s="93" t="s">
        <v>153</v>
      </c>
      <c r="K18" s="92">
        <v>106</v>
      </c>
      <c r="L18" s="92">
        <f t="shared" si="1"/>
        <v>100.69999999999999</v>
      </c>
      <c r="M18" s="92">
        <f t="shared" si="2"/>
        <v>5.3000000000000007</v>
      </c>
      <c r="N18" s="193" t="s">
        <v>154</v>
      </c>
      <c r="O18" s="26">
        <f>K18-60</f>
        <v>46</v>
      </c>
      <c r="P18" s="198">
        <f t="shared" si="3"/>
        <v>30</v>
      </c>
      <c r="Q18" s="321">
        <f t="shared" si="4"/>
        <v>27</v>
      </c>
      <c r="R18" s="26">
        <v>27</v>
      </c>
      <c r="S18" s="26">
        <v>0</v>
      </c>
      <c r="T18" s="320">
        <f t="shared" si="5"/>
        <v>3</v>
      </c>
      <c r="U18" s="28">
        <v>3</v>
      </c>
      <c r="V18" s="28">
        <v>0</v>
      </c>
      <c r="W18" s="28">
        <f t="shared" si="6"/>
        <v>30</v>
      </c>
      <c r="X18" s="197" t="s">
        <v>155</v>
      </c>
    </row>
    <row r="19" spans="1:24" s="29" customFormat="1" ht="45" x14ac:dyDescent="0.25">
      <c r="A19" s="23">
        <v>11</v>
      </c>
      <c r="B19" s="98"/>
      <c r="C19" s="99">
        <v>3636</v>
      </c>
      <c r="D19" s="98">
        <v>5176</v>
      </c>
      <c r="E19" s="99">
        <v>51</v>
      </c>
      <c r="F19" s="24">
        <v>60010101001</v>
      </c>
      <c r="G19" s="191" t="s">
        <v>151</v>
      </c>
      <c r="H19" s="192" t="s">
        <v>165</v>
      </c>
      <c r="I19" s="93" t="s">
        <v>153</v>
      </c>
      <c r="J19" s="93" t="s">
        <v>153</v>
      </c>
      <c r="K19" s="92">
        <v>8</v>
      </c>
      <c r="L19" s="92">
        <v>7</v>
      </c>
      <c r="M19" s="92">
        <v>1</v>
      </c>
      <c r="N19" s="193" t="s">
        <v>154</v>
      </c>
      <c r="O19" s="26">
        <v>0</v>
      </c>
      <c r="P19" s="198">
        <f t="shared" si="3"/>
        <v>8</v>
      </c>
      <c r="Q19" s="321">
        <f t="shared" si="4"/>
        <v>7</v>
      </c>
      <c r="R19" s="26">
        <v>7</v>
      </c>
      <c r="S19" s="26">
        <v>0</v>
      </c>
      <c r="T19" s="320">
        <f t="shared" si="5"/>
        <v>1</v>
      </c>
      <c r="U19" s="28">
        <v>1</v>
      </c>
      <c r="V19" s="28">
        <v>0</v>
      </c>
      <c r="W19" s="28">
        <f t="shared" si="6"/>
        <v>0</v>
      </c>
      <c r="X19" s="197" t="s">
        <v>155</v>
      </c>
    </row>
    <row r="20" spans="1:24" s="29" customFormat="1" ht="45" x14ac:dyDescent="0.25">
      <c r="A20" s="23">
        <v>12</v>
      </c>
      <c r="B20" s="98"/>
      <c r="C20" s="99">
        <v>3636</v>
      </c>
      <c r="D20" s="98">
        <v>5424</v>
      </c>
      <c r="E20" s="99">
        <v>54</v>
      </c>
      <c r="F20" s="24">
        <v>60010101001</v>
      </c>
      <c r="G20" s="191" t="s">
        <v>151</v>
      </c>
      <c r="H20" s="192" t="s">
        <v>166</v>
      </c>
      <c r="I20" s="93" t="s">
        <v>153</v>
      </c>
      <c r="J20" s="93" t="s">
        <v>153</v>
      </c>
      <c r="K20" s="92">
        <v>40</v>
      </c>
      <c r="L20" s="92">
        <f>K20*0.95</f>
        <v>38</v>
      </c>
      <c r="M20" s="92">
        <f>K20*0.05</f>
        <v>2</v>
      </c>
      <c r="N20" s="193" t="s">
        <v>154</v>
      </c>
      <c r="O20" s="26">
        <v>0</v>
      </c>
      <c r="P20" s="194">
        <f t="shared" si="3"/>
        <v>20</v>
      </c>
      <c r="Q20" s="321">
        <f t="shared" si="4"/>
        <v>18</v>
      </c>
      <c r="R20" s="26">
        <v>18</v>
      </c>
      <c r="S20" s="26">
        <v>0</v>
      </c>
      <c r="T20" s="320">
        <f t="shared" si="5"/>
        <v>2</v>
      </c>
      <c r="U20" s="28">
        <v>2</v>
      </c>
      <c r="V20" s="28">
        <v>0</v>
      </c>
      <c r="W20" s="28">
        <f t="shared" si="6"/>
        <v>20</v>
      </c>
      <c r="X20" s="197" t="s">
        <v>155</v>
      </c>
    </row>
    <row r="21" spans="1:24" s="347" customFormat="1" ht="54" x14ac:dyDescent="0.3">
      <c r="A21" s="333"/>
      <c r="B21" s="334"/>
      <c r="C21" s="335"/>
      <c r="D21" s="334"/>
      <c r="E21" s="335"/>
      <c r="F21" s="336">
        <v>60010101001</v>
      </c>
      <c r="G21" s="337" t="s">
        <v>151</v>
      </c>
      <c r="H21" s="338" t="s">
        <v>167</v>
      </c>
      <c r="I21" s="339"/>
      <c r="J21" s="339"/>
      <c r="K21" s="340">
        <f>SUM(K9:K20)</f>
        <v>5372</v>
      </c>
      <c r="L21" s="340">
        <f>SUM(L9:L20)</f>
        <v>5102.8</v>
      </c>
      <c r="M21" s="340">
        <f>SUM(M9:M20)</f>
        <v>269.20000000000005</v>
      </c>
      <c r="N21" s="341" t="s">
        <v>153</v>
      </c>
      <c r="O21" s="342">
        <f t="shared" ref="O21:W21" si="7">SUM(O9:O20)</f>
        <v>3421</v>
      </c>
      <c r="P21" s="343">
        <f t="shared" si="7"/>
        <v>1128</v>
      </c>
      <c r="Q21" s="344">
        <f t="shared" si="7"/>
        <v>1015</v>
      </c>
      <c r="R21" s="342">
        <f>SUM(R9:R20)</f>
        <v>1015</v>
      </c>
      <c r="S21" s="342">
        <f t="shared" si="7"/>
        <v>0</v>
      </c>
      <c r="T21" s="345">
        <f t="shared" si="7"/>
        <v>113</v>
      </c>
      <c r="U21" s="343">
        <f t="shared" si="7"/>
        <v>113</v>
      </c>
      <c r="V21" s="343">
        <f t="shared" si="7"/>
        <v>0</v>
      </c>
      <c r="W21" s="343">
        <f t="shared" si="7"/>
        <v>823</v>
      </c>
      <c r="X21" s="346"/>
    </row>
    <row r="22" spans="1:24" s="29" customFormat="1" ht="63.75" x14ac:dyDescent="0.25">
      <c r="A22" s="23">
        <v>13</v>
      </c>
      <c r="B22" s="98"/>
      <c r="C22" s="99">
        <v>3636</v>
      </c>
      <c r="D22" s="99">
        <v>5011</v>
      </c>
      <c r="E22" s="99">
        <v>50</v>
      </c>
      <c r="F22" s="24">
        <v>60010101345</v>
      </c>
      <c r="G22" s="191" t="s">
        <v>168</v>
      </c>
      <c r="H22" s="192" t="s">
        <v>169</v>
      </c>
      <c r="I22" s="93" t="s">
        <v>153</v>
      </c>
      <c r="J22" s="93" t="s">
        <v>153</v>
      </c>
      <c r="K22" s="92">
        <f>1201-20</f>
        <v>1181</v>
      </c>
      <c r="L22" s="92">
        <f>FLOOR(K22*0.85,1)</f>
        <v>1003</v>
      </c>
      <c r="M22" s="92">
        <f>CEILING(K22*0.15,1)</f>
        <v>178</v>
      </c>
      <c r="N22" s="193" t="s">
        <v>170</v>
      </c>
      <c r="O22" s="26">
        <f>646+163</f>
        <v>809</v>
      </c>
      <c r="P22" s="27">
        <f>Q22+T22</f>
        <v>48</v>
      </c>
      <c r="Q22" s="321">
        <f>R22+S22</f>
        <v>0</v>
      </c>
      <c r="R22" s="26">
        <v>0</v>
      </c>
      <c r="S22" s="26">
        <v>0</v>
      </c>
      <c r="T22" s="320">
        <f>U22+V22</f>
        <v>48</v>
      </c>
      <c r="U22" s="28">
        <v>48</v>
      </c>
      <c r="V22" s="28">
        <v>0</v>
      </c>
      <c r="W22" s="28">
        <v>0</v>
      </c>
      <c r="X22" s="197" t="s">
        <v>171</v>
      </c>
    </row>
    <row r="23" spans="1:24" s="29" customFormat="1" ht="75" x14ac:dyDescent="0.25">
      <c r="A23" s="23">
        <v>14</v>
      </c>
      <c r="B23" s="98"/>
      <c r="C23" s="99">
        <v>3636</v>
      </c>
      <c r="D23" s="99">
        <v>5031</v>
      </c>
      <c r="E23" s="99">
        <v>50</v>
      </c>
      <c r="F23" s="24">
        <v>60010101345</v>
      </c>
      <c r="G23" s="191" t="s">
        <v>168</v>
      </c>
      <c r="H23" s="95" t="s">
        <v>172</v>
      </c>
      <c r="I23" s="93" t="s">
        <v>153</v>
      </c>
      <c r="J23" s="93" t="s">
        <v>153</v>
      </c>
      <c r="K23" s="92">
        <v>373</v>
      </c>
      <c r="L23" s="92">
        <f t="shared" ref="L23:L48" si="8">FLOOR(K23*0.85,1)</f>
        <v>317</v>
      </c>
      <c r="M23" s="92">
        <f t="shared" ref="M23:M48" si="9">CEILING(K23*0.15,1)</f>
        <v>56</v>
      </c>
      <c r="N23" s="193" t="s">
        <v>170</v>
      </c>
      <c r="O23" s="26">
        <v>275</v>
      </c>
      <c r="P23" s="27">
        <f t="shared" ref="P23:P47" si="10">Q23+T23</f>
        <v>12</v>
      </c>
      <c r="Q23" s="321">
        <f t="shared" ref="Q23:Q34" si="11">R23+S23</f>
        <v>0</v>
      </c>
      <c r="R23" s="26">
        <v>0</v>
      </c>
      <c r="S23" s="26">
        <v>0</v>
      </c>
      <c r="T23" s="320">
        <f t="shared" ref="T23:T48" si="12">U23+V23</f>
        <v>12</v>
      </c>
      <c r="U23" s="28">
        <v>12</v>
      </c>
      <c r="V23" s="28">
        <v>0</v>
      </c>
      <c r="W23" s="28">
        <v>0</v>
      </c>
      <c r="X23" s="197" t="s">
        <v>171</v>
      </c>
    </row>
    <row r="24" spans="1:24" s="29" customFormat="1" ht="75" x14ac:dyDescent="0.25">
      <c r="A24" s="23">
        <v>15</v>
      </c>
      <c r="B24" s="98"/>
      <c r="C24" s="99">
        <v>3636</v>
      </c>
      <c r="D24" s="99">
        <v>5032</v>
      </c>
      <c r="E24" s="99">
        <v>50</v>
      </c>
      <c r="F24" s="24">
        <v>60010101345</v>
      </c>
      <c r="G24" s="191" t="s">
        <v>168</v>
      </c>
      <c r="H24" s="95" t="s">
        <v>173</v>
      </c>
      <c r="I24" s="93" t="s">
        <v>153</v>
      </c>
      <c r="J24" s="93" t="s">
        <v>153</v>
      </c>
      <c r="K24" s="92">
        <v>135</v>
      </c>
      <c r="L24" s="92">
        <f t="shared" si="8"/>
        <v>114</v>
      </c>
      <c r="M24" s="92">
        <f t="shared" si="9"/>
        <v>21</v>
      </c>
      <c r="N24" s="193" t="s">
        <v>170</v>
      </c>
      <c r="O24" s="26">
        <v>100</v>
      </c>
      <c r="P24" s="27">
        <f t="shared" si="10"/>
        <v>4</v>
      </c>
      <c r="Q24" s="321">
        <f t="shared" si="11"/>
        <v>0</v>
      </c>
      <c r="R24" s="26">
        <v>0</v>
      </c>
      <c r="S24" s="26">
        <v>0</v>
      </c>
      <c r="T24" s="320">
        <f t="shared" si="12"/>
        <v>4</v>
      </c>
      <c r="U24" s="28">
        <v>4</v>
      </c>
      <c r="V24" s="28">
        <v>0</v>
      </c>
      <c r="W24" s="28">
        <v>0</v>
      </c>
      <c r="X24" s="197" t="s">
        <v>171</v>
      </c>
    </row>
    <row r="25" spans="1:24" s="29" customFormat="1" ht="63.75" x14ac:dyDescent="0.25">
      <c r="A25" s="23">
        <v>16</v>
      </c>
      <c r="B25" s="98"/>
      <c r="C25" s="99">
        <v>3636</v>
      </c>
      <c r="D25" s="99">
        <v>5137</v>
      </c>
      <c r="E25" s="99">
        <v>51</v>
      </c>
      <c r="F25" s="24">
        <v>60010101345</v>
      </c>
      <c r="G25" s="191" t="s">
        <v>168</v>
      </c>
      <c r="H25" s="95" t="s">
        <v>174</v>
      </c>
      <c r="I25" s="93" t="s">
        <v>153</v>
      </c>
      <c r="J25" s="93" t="s">
        <v>153</v>
      </c>
      <c r="K25" s="92">
        <v>35</v>
      </c>
      <c r="L25" s="92">
        <f t="shared" si="8"/>
        <v>29</v>
      </c>
      <c r="M25" s="92">
        <f t="shared" si="9"/>
        <v>6</v>
      </c>
      <c r="N25" s="193" t="s">
        <v>170</v>
      </c>
      <c r="O25" s="26">
        <v>15</v>
      </c>
      <c r="P25" s="27">
        <f t="shared" si="10"/>
        <v>3</v>
      </c>
      <c r="Q25" s="321">
        <f t="shared" si="11"/>
        <v>0</v>
      </c>
      <c r="R25" s="26">
        <v>0</v>
      </c>
      <c r="S25" s="26">
        <v>0</v>
      </c>
      <c r="T25" s="320">
        <f t="shared" si="12"/>
        <v>3</v>
      </c>
      <c r="U25" s="28">
        <v>3</v>
      </c>
      <c r="V25" s="28">
        <v>0</v>
      </c>
      <c r="W25" s="28">
        <v>0</v>
      </c>
      <c r="X25" s="197" t="s">
        <v>171</v>
      </c>
    </row>
    <row r="26" spans="1:24" s="29" customFormat="1" ht="63.75" x14ac:dyDescent="0.25">
      <c r="A26" s="23">
        <v>17</v>
      </c>
      <c r="B26" s="98"/>
      <c r="C26" s="99">
        <v>3636</v>
      </c>
      <c r="D26" s="99">
        <v>5156</v>
      </c>
      <c r="E26" s="99">
        <v>51</v>
      </c>
      <c r="F26" s="24">
        <v>60010101345</v>
      </c>
      <c r="G26" s="191" t="s">
        <v>168</v>
      </c>
      <c r="H26" s="95" t="s">
        <v>175</v>
      </c>
      <c r="I26" s="93" t="s">
        <v>153</v>
      </c>
      <c r="J26" s="93" t="s">
        <v>153</v>
      </c>
      <c r="K26" s="92">
        <v>13</v>
      </c>
      <c r="L26" s="92">
        <f t="shared" si="8"/>
        <v>11</v>
      </c>
      <c r="M26" s="92">
        <f t="shared" si="9"/>
        <v>2</v>
      </c>
      <c r="N26" s="193" t="s">
        <v>170</v>
      </c>
      <c r="O26" s="26">
        <v>0</v>
      </c>
      <c r="P26" s="27">
        <f t="shared" si="10"/>
        <v>2</v>
      </c>
      <c r="Q26" s="321">
        <f t="shared" si="11"/>
        <v>0</v>
      </c>
      <c r="R26" s="26">
        <v>0</v>
      </c>
      <c r="S26" s="26">
        <v>0</v>
      </c>
      <c r="T26" s="320">
        <f t="shared" si="12"/>
        <v>2</v>
      </c>
      <c r="U26" s="28">
        <v>2</v>
      </c>
      <c r="V26" s="28">
        <v>0</v>
      </c>
      <c r="W26" s="28">
        <v>0</v>
      </c>
      <c r="X26" s="197" t="s">
        <v>171</v>
      </c>
    </row>
    <row r="27" spans="1:24" s="29" customFormat="1" ht="63.75" x14ac:dyDescent="0.25">
      <c r="A27" s="23">
        <v>18</v>
      </c>
      <c r="B27" s="98"/>
      <c r="C27" s="99">
        <v>3636</v>
      </c>
      <c r="D27" s="99">
        <v>5163</v>
      </c>
      <c r="E27" s="99">
        <v>51</v>
      </c>
      <c r="F27" s="24">
        <v>60010101345</v>
      </c>
      <c r="G27" s="191" t="s">
        <v>168</v>
      </c>
      <c r="H27" s="95" t="s">
        <v>176</v>
      </c>
      <c r="I27" s="93" t="s">
        <v>153</v>
      </c>
      <c r="J27" s="93" t="s">
        <v>153</v>
      </c>
      <c r="K27" s="92">
        <v>4</v>
      </c>
      <c r="L27" s="92">
        <f t="shared" si="8"/>
        <v>3</v>
      </c>
      <c r="M27" s="92">
        <f t="shared" si="9"/>
        <v>1</v>
      </c>
      <c r="N27" s="193" t="s">
        <v>170</v>
      </c>
      <c r="O27" s="26">
        <v>0</v>
      </c>
      <c r="P27" s="27">
        <f t="shared" si="10"/>
        <v>1</v>
      </c>
      <c r="Q27" s="321">
        <f t="shared" si="11"/>
        <v>0</v>
      </c>
      <c r="R27" s="26">
        <v>0</v>
      </c>
      <c r="S27" s="26">
        <v>0</v>
      </c>
      <c r="T27" s="320">
        <f t="shared" si="12"/>
        <v>1</v>
      </c>
      <c r="U27" s="28">
        <v>1</v>
      </c>
      <c r="V27" s="28">
        <v>0</v>
      </c>
      <c r="W27" s="28">
        <v>0</v>
      </c>
      <c r="X27" s="197" t="s">
        <v>171</v>
      </c>
    </row>
    <row r="28" spans="1:24" s="29" customFormat="1" ht="63.75" x14ac:dyDescent="0.25">
      <c r="A28" s="23">
        <v>19</v>
      </c>
      <c r="B28" s="98"/>
      <c r="C28" s="99">
        <v>3636</v>
      </c>
      <c r="D28" s="99">
        <v>5167</v>
      </c>
      <c r="E28" s="99">
        <v>51</v>
      </c>
      <c r="F28" s="24">
        <v>60010101345</v>
      </c>
      <c r="G28" s="191" t="s">
        <v>168</v>
      </c>
      <c r="H28" s="95" t="s">
        <v>177</v>
      </c>
      <c r="I28" s="93" t="s">
        <v>153</v>
      </c>
      <c r="J28" s="93" t="s">
        <v>153</v>
      </c>
      <c r="K28" s="92">
        <f>123-30</f>
        <v>93</v>
      </c>
      <c r="L28" s="92">
        <f t="shared" si="8"/>
        <v>79</v>
      </c>
      <c r="M28" s="92">
        <f t="shared" si="9"/>
        <v>14</v>
      </c>
      <c r="N28" s="193" t="s">
        <v>170</v>
      </c>
      <c r="O28" s="26">
        <v>15</v>
      </c>
      <c r="P28" s="27">
        <f t="shared" si="10"/>
        <v>10</v>
      </c>
      <c r="Q28" s="321">
        <f t="shared" si="11"/>
        <v>0</v>
      </c>
      <c r="R28" s="26">
        <v>0</v>
      </c>
      <c r="S28" s="26">
        <v>0</v>
      </c>
      <c r="T28" s="320">
        <f t="shared" si="12"/>
        <v>10</v>
      </c>
      <c r="U28" s="28">
        <v>10</v>
      </c>
      <c r="V28" s="28">
        <v>0</v>
      </c>
      <c r="W28" s="28">
        <v>0</v>
      </c>
      <c r="X28" s="197" t="s">
        <v>171</v>
      </c>
    </row>
    <row r="29" spans="1:24" s="29" customFormat="1" ht="63.75" x14ac:dyDescent="0.25">
      <c r="A29" s="23">
        <v>20</v>
      </c>
      <c r="B29" s="98"/>
      <c r="C29" s="99">
        <v>3636</v>
      </c>
      <c r="D29" s="99">
        <v>5173</v>
      </c>
      <c r="E29" s="99">
        <v>51</v>
      </c>
      <c r="F29" s="24">
        <v>60010101345</v>
      </c>
      <c r="G29" s="191" t="s">
        <v>168</v>
      </c>
      <c r="H29" s="95" t="s">
        <v>178</v>
      </c>
      <c r="I29" s="93" t="s">
        <v>153</v>
      </c>
      <c r="J29" s="93" t="s">
        <v>153</v>
      </c>
      <c r="K29" s="92">
        <v>107</v>
      </c>
      <c r="L29" s="92">
        <f t="shared" si="8"/>
        <v>90</v>
      </c>
      <c r="M29" s="92">
        <f t="shared" si="9"/>
        <v>17</v>
      </c>
      <c r="N29" s="193" t="s">
        <v>170</v>
      </c>
      <c r="O29" s="26">
        <v>5</v>
      </c>
      <c r="P29" s="27">
        <f t="shared" si="10"/>
        <v>10</v>
      </c>
      <c r="Q29" s="321">
        <f t="shared" si="11"/>
        <v>0</v>
      </c>
      <c r="R29" s="26">
        <v>0</v>
      </c>
      <c r="S29" s="26">
        <v>0</v>
      </c>
      <c r="T29" s="320">
        <f t="shared" si="12"/>
        <v>10</v>
      </c>
      <c r="U29" s="28">
        <v>10</v>
      </c>
      <c r="V29" s="28">
        <v>0</v>
      </c>
      <c r="W29" s="28">
        <v>0</v>
      </c>
      <c r="X29" s="197" t="s">
        <v>171</v>
      </c>
    </row>
    <row r="30" spans="1:24" s="29" customFormat="1" ht="63.75" x14ac:dyDescent="0.25">
      <c r="A30" s="23">
        <v>21</v>
      </c>
      <c r="B30" s="98"/>
      <c r="C30" s="99">
        <v>3636</v>
      </c>
      <c r="D30" s="99">
        <v>5175</v>
      </c>
      <c r="E30" s="99">
        <v>51</v>
      </c>
      <c r="F30" s="24">
        <v>60010101345</v>
      </c>
      <c r="G30" s="191" t="s">
        <v>168</v>
      </c>
      <c r="H30" s="95" t="s">
        <v>179</v>
      </c>
      <c r="I30" s="93" t="s">
        <v>153</v>
      </c>
      <c r="J30" s="93" t="s">
        <v>153</v>
      </c>
      <c r="K30" s="92">
        <v>2</v>
      </c>
      <c r="L30" s="92">
        <f t="shared" si="8"/>
        <v>1</v>
      </c>
      <c r="M30" s="92">
        <f t="shared" si="9"/>
        <v>1</v>
      </c>
      <c r="N30" s="193" t="s">
        <v>170</v>
      </c>
      <c r="O30" s="26">
        <v>0</v>
      </c>
      <c r="P30" s="27">
        <f t="shared" si="10"/>
        <v>1</v>
      </c>
      <c r="Q30" s="321">
        <f t="shared" si="11"/>
        <v>0</v>
      </c>
      <c r="R30" s="26">
        <v>0</v>
      </c>
      <c r="S30" s="26">
        <v>0</v>
      </c>
      <c r="T30" s="320">
        <f t="shared" si="12"/>
        <v>1</v>
      </c>
      <c r="U30" s="28">
        <v>1</v>
      </c>
      <c r="V30" s="28">
        <v>0</v>
      </c>
      <c r="W30" s="28">
        <v>0</v>
      </c>
      <c r="X30" s="197" t="s">
        <v>171</v>
      </c>
    </row>
    <row r="31" spans="1:24" s="29" customFormat="1" ht="63.75" x14ac:dyDescent="0.25">
      <c r="A31" s="23">
        <v>22</v>
      </c>
      <c r="B31" s="98"/>
      <c r="C31" s="99">
        <v>3636</v>
      </c>
      <c r="D31" s="99">
        <v>5176</v>
      </c>
      <c r="E31" s="99">
        <v>51</v>
      </c>
      <c r="F31" s="24">
        <v>60010101345</v>
      </c>
      <c r="G31" s="191" t="s">
        <v>168</v>
      </c>
      <c r="H31" s="95" t="s">
        <v>180</v>
      </c>
      <c r="I31" s="93" t="s">
        <v>153</v>
      </c>
      <c r="J31" s="93" t="s">
        <v>153</v>
      </c>
      <c r="K31" s="92">
        <v>30</v>
      </c>
      <c r="L31" s="92">
        <f t="shared" si="8"/>
        <v>25</v>
      </c>
      <c r="M31" s="92">
        <f t="shared" si="9"/>
        <v>5</v>
      </c>
      <c r="N31" s="193" t="s">
        <v>170</v>
      </c>
      <c r="O31" s="26">
        <v>0</v>
      </c>
      <c r="P31" s="27">
        <f t="shared" si="10"/>
        <v>5</v>
      </c>
      <c r="Q31" s="321">
        <f t="shared" si="11"/>
        <v>0</v>
      </c>
      <c r="R31" s="26">
        <v>0</v>
      </c>
      <c r="S31" s="26">
        <v>0</v>
      </c>
      <c r="T31" s="320">
        <f t="shared" si="12"/>
        <v>5</v>
      </c>
      <c r="U31" s="28">
        <v>5</v>
      </c>
      <c r="V31" s="28">
        <v>0</v>
      </c>
      <c r="W31" s="28">
        <v>0</v>
      </c>
      <c r="X31" s="197" t="s">
        <v>171</v>
      </c>
    </row>
    <row r="32" spans="1:24" s="29" customFormat="1" ht="180" x14ac:dyDescent="0.25">
      <c r="A32" s="23">
        <v>23</v>
      </c>
      <c r="B32" s="98"/>
      <c r="C32" s="99">
        <v>2125</v>
      </c>
      <c r="D32" s="99">
        <v>5222</v>
      </c>
      <c r="E32" s="99">
        <v>52</v>
      </c>
      <c r="F32" s="24">
        <v>60010101345</v>
      </c>
      <c r="G32" s="191" t="s">
        <v>168</v>
      </c>
      <c r="H32" s="95" t="s">
        <v>181</v>
      </c>
      <c r="I32" s="93" t="s">
        <v>153</v>
      </c>
      <c r="J32" s="93" t="s">
        <v>153</v>
      </c>
      <c r="K32" s="92">
        <v>3190</v>
      </c>
      <c r="L32" s="92">
        <f t="shared" si="8"/>
        <v>2711</v>
      </c>
      <c r="M32" s="92">
        <f t="shared" si="9"/>
        <v>479</v>
      </c>
      <c r="N32" s="193" t="s">
        <v>170</v>
      </c>
      <c r="O32" s="26">
        <f>K32-P32</f>
        <v>1690</v>
      </c>
      <c r="P32" s="27">
        <f t="shared" si="10"/>
        <v>1500</v>
      </c>
      <c r="Q32" s="321">
        <f t="shared" si="11"/>
        <v>0</v>
      </c>
      <c r="R32" s="26">
        <v>0</v>
      </c>
      <c r="S32" s="26">
        <v>0</v>
      </c>
      <c r="T32" s="320">
        <f>U32+V32</f>
        <v>1500</v>
      </c>
      <c r="U32" s="28">
        <v>1500</v>
      </c>
      <c r="V32" s="28">
        <v>0</v>
      </c>
      <c r="W32" s="28">
        <v>0</v>
      </c>
      <c r="X32" s="197" t="s">
        <v>171</v>
      </c>
    </row>
    <row r="33" spans="1:24" s="29" customFormat="1" ht="270" x14ac:dyDescent="0.25">
      <c r="A33" s="23">
        <v>24</v>
      </c>
      <c r="B33" s="98"/>
      <c r="C33" s="99">
        <v>2125</v>
      </c>
      <c r="D33" s="99">
        <v>5213</v>
      </c>
      <c r="E33" s="99">
        <v>52</v>
      </c>
      <c r="F33" s="24">
        <v>60010101345</v>
      </c>
      <c r="G33" s="191" t="s">
        <v>168</v>
      </c>
      <c r="H33" s="95" t="s">
        <v>182</v>
      </c>
      <c r="I33" s="93" t="s">
        <v>153</v>
      </c>
      <c r="J33" s="93" t="s">
        <v>153</v>
      </c>
      <c r="K33" s="92">
        <v>1650</v>
      </c>
      <c r="L33" s="92">
        <f t="shared" si="8"/>
        <v>1402</v>
      </c>
      <c r="M33" s="92">
        <f t="shared" si="9"/>
        <v>248</v>
      </c>
      <c r="N33" s="193" t="s">
        <v>170</v>
      </c>
      <c r="O33" s="26">
        <v>0</v>
      </c>
      <c r="P33" s="27">
        <f t="shared" si="10"/>
        <v>248</v>
      </c>
      <c r="Q33" s="321">
        <f t="shared" si="11"/>
        <v>0</v>
      </c>
      <c r="R33" s="26">
        <v>0</v>
      </c>
      <c r="S33" s="26">
        <v>0</v>
      </c>
      <c r="T33" s="320">
        <f t="shared" si="12"/>
        <v>248</v>
      </c>
      <c r="U33" s="28">
        <v>248</v>
      </c>
      <c r="V33" s="28">
        <v>0</v>
      </c>
      <c r="W33" s="28">
        <v>0</v>
      </c>
      <c r="X33" s="197" t="s">
        <v>171</v>
      </c>
    </row>
    <row r="34" spans="1:24" s="29" customFormat="1" ht="63.75" x14ac:dyDescent="0.25">
      <c r="A34" s="23">
        <v>25</v>
      </c>
      <c r="B34" s="98"/>
      <c r="C34" s="99">
        <v>3636</v>
      </c>
      <c r="D34" s="99">
        <v>5424</v>
      </c>
      <c r="E34" s="99">
        <v>54</v>
      </c>
      <c r="F34" s="24">
        <v>60010101345</v>
      </c>
      <c r="G34" s="191" t="s">
        <v>168</v>
      </c>
      <c r="H34" s="95" t="s">
        <v>183</v>
      </c>
      <c r="I34" s="93" t="s">
        <v>153</v>
      </c>
      <c r="J34" s="93" t="s">
        <v>153</v>
      </c>
      <c r="K34" s="92">
        <v>20</v>
      </c>
      <c r="L34" s="92">
        <f t="shared" si="8"/>
        <v>17</v>
      </c>
      <c r="M34" s="92">
        <f t="shared" si="9"/>
        <v>3</v>
      </c>
      <c r="N34" s="193" t="s">
        <v>170</v>
      </c>
      <c r="O34" s="26">
        <v>0</v>
      </c>
      <c r="P34" s="27">
        <f t="shared" si="10"/>
        <v>3</v>
      </c>
      <c r="Q34" s="321">
        <f t="shared" si="11"/>
        <v>0</v>
      </c>
      <c r="R34" s="26">
        <v>0</v>
      </c>
      <c r="S34" s="26">
        <v>0</v>
      </c>
      <c r="T34" s="320">
        <f t="shared" si="12"/>
        <v>3</v>
      </c>
      <c r="U34" s="28">
        <v>3</v>
      </c>
      <c r="V34" s="28">
        <v>0</v>
      </c>
      <c r="W34" s="28">
        <v>0</v>
      </c>
      <c r="X34" s="197" t="s">
        <v>171</v>
      </c>
    </row>
    <row r="35" spans="1:24" s="347" customFormat="1" ht="36" x14ac:dyDescent="0.3">
      <c r="A35" s="333"/>
      <c r="B35" s="334"/>
      <c r="C35" s="335"/>
      <c r="D35" s="335"/>
      <c r="E35" s="335"/>
      <c r="F35" s="348">
        <v>60010101345</v>
      </c>
      <c r="G35" s="337" t="s">
        <v>168</v>
      </c>
      <c r="H35" s="349" t="s">
        <v>167</v>
      </c>
      <c r="I35" s="335"/>
      <c r="J35" s="350"/>
      <c r="K35" s="340">
        <f>SUM(K22:K34)</f>
        <v>6833</v>
      </c>
      <c r="L35" s="340">
        <f>SUM(L22:L34)</f>
        <v>5802</v>
      </c>
      <c r="M35" s="340">
        <f>SUM(M22:M34)</f>
        <v>1031</v>
      </c>
      <c r="N35" s="351" t="s">
        <v>153</v>
      </c>
      <c r="O35" s="342">
        <f t="shared" ref="O35:V35" si="13">SUM(O22:O34)</f>
        <v>2909</v>
      </c>
      <c r="P35" s="342">
        <f t="shared" si="13"/>
        <v>1847</v>
      </c>
      <c r="Q35" s="344">
        <f t="shared" si="13"/>
        <v>0</v>
      </c>
      <c r="R35" s="342">
        <f t="shared" si="13"/>
        <v>0</v>
      </c>
      <c r="S35" s="342">
        <f t="shared" si="13"/>
        <v>0</v>
      </c>
      <c r="T35" s="344">
        <f t="shared" si="13"/>
        <v>1847</v>
      </c>
      <c r="U35" s="343">
        <f t="shared" si="13"/>
        <v>1847</v>
      </c>
      <c r="V35" s="343">
        <f t="shared" si="13"/>
        <v>0</v>
      </c>
      <c r="W35" s="343">
        <f>SUBTOTAL(9,W22:W34)</f>
        <v>0</v>
      </c>
      <c r="X35" s="352"/>
    </row>
    <row r="36" spans="1:24" s="29" customFormat="1" ht="75" x14ac:dyDescent="0.25">
      <c r="A36" s="23">
        <v>26</v>
      </c>
      <c r="B36" s="98"/>
      <c r="C36" s="99">
        <v>3636</v>
      </c>
      <c r="D36" s="98">
        <v>5011</v>
      </c>
      <c r="E36" s="99">
        <v>50</v>
      </c>
      <c r="F36" s="24">
        <v>60010101346</v>
      </c>
      <c r="G36" s="191" t="s">
        <v>184</v>
      </c>
      <c r="H36" s="95" t="s">
        <v>185</v>
      </c>
      <c r="I36" s="93" t="s">
        <v>153</v>
      </c>
      <c r="J36" s="93" t="s">
        <v>153</v>
      </c>
      <c r="K36" s="92">
        <v>1422</v>
      </c>
      <c r="L36" s="92">
        <f t="shared" si="8"/>
        <v>1208</v>
      </c>
      <c r="M36" s="92">
        <f t="shared" si="9"/>
        <v>214</v>
      </c>
      <c r="N36" s="193" t="s">
        <v>170</v>
      </c>
      <c r="O36" s="26">
        <f>741+245</f>
        <v>986</v>
      </c>
      <c r="P36" s="27">
        <f t="shared" si="10"/>
        <v>63</v>
      </c>
      <c r="Q36" s="321">
        <f t="shared" ref="Q36:Q48" si="14">R36+S36</f>
        <v>0</v>
      </c>
      <c r="R36" s="26">
        <v>0</v>
      </c>
      <c r="S36" s="26">
        <v>0</v>
      </c>
      <c r="T36" s="320">
        <f t="shared" si="12"/>
        <v>63</v>
      </c>
      <c r="U36" s="28">
        <v>63</v>
      </c>
      <c r="V36" s="28">
        <v>0</v>
      </c>
      <c r="W36" s="28">
        <v>0</v>
      </c>
      <c r="X36" s="197" t="s">
        <v>171</v>
      </c>
    </row>
    <row r="37" spans="1:24" s="29" customFormat="1" ht="90" x14ac:dyDescent="0.25">
      <c r="A37" s="23">
        <v>27</v>
      </c>
      <c r="B37" s="98"/>
      <c r="C37" s="99">
        <v>3636</v>
      </c>
      <c r="D37" s="98">
        <v>5031</v>
      </c>
      <c r="E37" s="99">
        <v>50</v>
      </c>
      <c r="F37" s="24">
        <v>60010101346</v>
      </c>
      <c r="G37" s="191" t="s">
        <v>184</v>
      </c>
      <c r="H37" s="95" t="s">
        <v>186</v>
      </c>
      <c r="I37" s="93" t="s">
        <v>153</v>
      </c>
      <c r="J37" s="93" t="s">
        <v>153</v>
      </c>
      <c r="K37" s="92">
        <v>353</v>
      </c>
      <c r="L37" s="92">
        <f t="shared" si="8"/>
        <v>300</v>
      </c>
      <c r="M37" s="92">
        <f t="shared" si="9"/>
        <v>53</v>
      </c>
      <c r="N37" s="193" t="s">
        <v>170</v>
      </c>
      <c r="O37" s="26">
        <f>O36*0.248</f>
        <v>244.52799999999999</v>
      </c>
      <c r="P37" s="27">
        <f t="shared" si="10"/>
        <v>16</v>
      </c>
      <c r="Q37" s="321">
        <f t="shared" si="14"/>
        <v>0</v>
      </c>
      <c r="R37" s="26">
        <v>0</v>
      </c>
      <c r="S37" s="26">
        <v>0</v>
      </c>
      <c r="T37" s="320">
        <f t="shared" si="12"/>
        <v>16</v>
      </c>
      <c r="U37" s="28">
        <v>16</v>
      </c>
      <c r="V37" s="28">
        <v>0</v>
      </c>
      <c r="W37" s="28">
        <v>0</v>
      </c>
      <c r="X37" s="197" t="s">
        <v>171</v>
      </c>
    </row>
    <row r="38" spans="1:24" s="29" customFormat="1" ht="105" x14ac:dyDescent="0.25">
      <c r="A38" s="23">
        <v>28</v>
      </c>
      <c r="B38" s="98"/>
      <c r="C38" s="99">
        <v>3636</v>
      </c>
      <c r="D38" s="98">
        <v>5032</v>
      </c>
      <c r="E38" s="99">
        <v>50</v>
      </c>
      <c r="F38" s="24">
        <v>60010101346</v>
      </c>
      <c r="G38" s="191" t="s">
        <v>184</v>
      </c>
      <c r="H38" s="95" t="s">
        <v>187</v>
      </c>
      <c r="I38" s="93" t="s">
        <v>153</v>
      </c>
      <c r="J38" s="93" t="s">
        <v>153</v>
      </c>
      <c r="K38" s="92">
        <v>128</v>
      </c>
      <c r="L38" s="92">
        <f t="shared" si="8"/>
        <v>108</v>
      </c>
      <c r="M38" s="92">
        <f t="shared" si="9"/>
        <v>20</v>
      </c>
      <c r="N38" s="193" t="s">
        <v>170</v>
      </c>
      <c r="O38" s="26">
        <f>O36*0.09</f>
        <v>88.74</v>
      </c>
      <c r="P38" s="27">
        <f t="shared" si="10"/>
        <v>6</v>
      </c>
      <c r="Q38" s="321">
        <f t="shared" si="14"/>
        <v>0</v>
      </c>
      <c r="R38" s="26">
        <v>0</v>
      </c>
      <c r="S38" s="26"/>
      <c r="T38" s="320">
        <f t="shared" si="12"/>
        <v>6</v>
      </c>
      <c r="U38" s="28">
        <v>6</v>
      </c>
      <c r="V38" s="28">
        <v>0</v>
      </c>
      <c r="W38" s="28">
        <v>0</v>
      </c>
      <c r="X38" s="197" t="s">
        <v>171</v>
      </c>
    </row>
    <row r="39" spans="1:24" s="29" customFormat="1" ht="63.75" x14ac:dyDescent="0.25">
      <c r="A39" s="23">
        <v>29</v>
      </c>
      <c r="B39" s="98"/>
      <c r="C39" s="99">
        <v>3636</v>
      </c>
      <c r="D39" s="98">
        <v>5137</v>
      </c>
      <c r="E39" s="99">
        <v>50</v>
      </c>
      <c r="F39" s="24">
        <v>60010101346</v>
      </c>
      <c r="G39" s="191" t="s">
        <v>184</v>
      </c>
      <c r="H39" s="95" t="s">
        <v>174</v>
      </c>
      <c r="I39" s="93" t="s">
        <v>153</v>
      </c>
      <c r="J39" s="93" t="s">
        <v>153</v>
      </c>
      <c r="K39" s="92">
        <v>25</v>
      </c>
      <c r="L39" s="92">
        <f t="shared" si="8"/>
        <v>21</v>
      </c>
      <c r="M39" s="92">
        <f t="shared" si="9"/>
        <v>4</v>
      </c>
      <c r="N39" s="193" t="s">
        <v>170</v>
      </c>
      <c r="O39" s="26">
        <v>15</v>
      </c>
      <c r="P39" s="27">
        <f t="shared" si="10"/>
        <v>2</v>
      </c>
      <c r="Q39" s="321">
        <f t="shared" si="14"/>
        <v>0</v>
      </c>
      <c r="R39" s="26">
        <v>0</v>
      </c>
      <c r="S39" s="26"/>
      <c r="T39" s="320">
        <f t="shared" si="12"/>
        <v>2</v>
      </c>
      <c r="U39" s="28">
        <v>2</v>
      </c>
      <c r="V39" s="28">
        <v>0</v>
      </c>
      <c r="W39" s="28">
        <v>0</v>
      </c>
      <c r="X39" s="197" t="s">
        <v>171</v>
      </c>
    </row>
    <row r="40" spans="1:24" s="29" customFormat="1" ht="63.75" x14ac:dyDescent="0.25">
      <c r="A40" s="23">
        <v>30</v>
      </c>
      <c r="B40" s="98"/>
      <c r="C40" s="99">
        <v>3636</v>
      </c>
      <c r="D40" s="98">
        <v>5139</v>
      </c>
      <c r="E40" s="99">
        <v>51</v>
      </c>
      <c r="F40" s="24">
        <v>60010101346</v>
      </c>
      <c r="G40" s="191" t="s">
        <v>184</v>
      </c>
      <c r="H40" s="95" t="s">
        <v>188</v>
      </c>
      <c r="I40" s="93" t="s">
        <v>153</v>
      </c>
      <c r="J40" s="93" t="s">
        <v>153</v>
      </c>
      <c r="K40" s="92">
        <v>50</v>
      </c>
      <c r="L40" s="92">
        <f t="shared" si="8"/>
        <v>42</v>
      </c>
      <c r="M40" s="92">
        <f t="shared" si="9"/>
        <v>8</v>
      </c>
      <c r="N40" s="193" t="s">
        <v>170</v>
      </c>
      <c r="O40" s="26">
        <v>10</v>
      </c>
      <c r="P40" s="27">
        <f t="shared" si="10"/>
        <v>3</v>
      </c>
      <c r="Q40" s="321">
        <f t="shared" si="14"/>
        <v>0</v>
      </c>
      <c r="R40" s="26">
        <v>0</v>
      </c>
      <c r="S40" s="26">
        <v>0</v>
      </c>
      <c r="T40" s="320">
        <f t="shared" si="12"/>
        <v>3</v>
      </c>
      <c r="U40" s="28">
        <v>3</v>
      </c>
      <c r="V40" s="28">
        <v>0</v>
      </c>
      <c r="W40" s="28">
        <v>0</v>
      </c>
      <c r="X40" s="197" t="s">
        <v>171</v>
      </c>
    </row>
    <row r="41" spans="1:24" s="29" customFormat="1" ht="63.75" x14ac:dyDescent="0.25">
      <c r="A41" s="23">
        <v>31</v>
      </c>
      <c r="B41" s="98"/>
      <c r="C41" s="99">
        <v>3636</v>
      </c>
      <c r="D41" s="98">
        <v>5156</v>
      </c>
      <c r="E41" s="99">
        <v>51</v>
      </c>
      <c r="F41" s="24">
        <v>60010101346</v>
      </c>
      <c r="G41" s="191" t="s">
        <v>184</v>
      </c>
      <c r="H41" s="95" t="s">
        <v>189</v>
      </c>
      <c r="I41" s="93" t="s">
        <v>153</v>
      </c>
      <c r="J41" s="93" t="s">
        <v>153</v>
      </c>
      <c r="K41" s="92">
        <v>10</v>
      </c>
      <c r="L41" s="92">
        <f t="shared" si="8"/>
        <v>8</v>
      </c>
      <c r="M41" s="92">
        <f t="shared" si="9"/>
        <v>2</v>
      </c>
      <c r="N41" s="193" t="s">
        <v>170</v>
      </c>
      <c r="O41" s="26">
        <v>2</v>
      </c>
      <c r="P41" s="27">
        <f t="shared" si="10"/>
        <v>2</v>
      </c>
      <c r="Q41" s="321">
        <f t="shared" si="14"/>
        <v>0</v>
      </c>
      <c r="R41" s="26">
        <v>0</v>
      </c>
      <c r="S41" s="26">
        <v>0</v>
      </c>
      <c r="T41" s="320">
        <f t="shared" si="12"/>
        <v>2</v>
      </c>
      <c r="U41" s="28">
        <v>2</v>
      </c>
      <c r="V41" s="28">
        <v>0</v>
      </c>
      <c r="W41" s="28">
        <v>0</v>
      </c>
      <c r="X41" s="197" t="s">
        <v>171</v>
      </c>
    </row>
    <row r="42" spans="1:24" s="29" customFormat="1" ht="63.75" x14ac:dyDescent="0.25">
      <c r="A42" s="23">
        <v>32</v>
      </c>
      <c r="B42" s="98"/>
      <c r="C42" s="99">
        <v>3636</v>
      </c>
      <c r="D42" s="98">
        <v>5167</v>
      </c>
      <c r="E42" s="99">
        <v>51</v>
      </c>
      <c r="F42" s="24">
        <v>60010101346</v>
      </c>
      <c r="G42" s="191" t="s">
        <v>184</v>
      </c>
      <c r="H42" s="95" t="s">
        <v>190</v>
      </c>
      <c r="I42" s="93" t="s">
        <v>153</v>
      </c>
      <c r="J42" s="93" t="s">
        <v>153</v>
      </c>
      <c r="K42" s="92">
        <v>30</v>
      </c>
      <c r="L42" s="92">
        <f t="shared" si="8"/>
        <v>25</v>
      </c>
      <c r="M42" s="92">
        <f t="shared" si="9"/>
        <v>5</v>
      </c>
      <c r="N42" s="193" t="s">
        <v>170</v>
      </c>
      <c r="O42" s="26">
        <v>0</v>
      </c>
      <c r="P42" s="27">
        <f t="shared" si="10"/>
        <v>5</v>
      </c>
      <c r="Q42" s="321">
        <f t="shared" si="14"/>
        <v>0</v>
      </c>
      <c r="R42" s="26">
        <v>0</v>
      </c>
      <c r="S42" s="26">
        <v>0</v>
      </c>
      <c r="T42" s="320">
        <f t="shared" si="12"/>
        <v>5</v>
      </c>
      <c r="U42" s="28">
        <v>5</v>
      </c>
      <c r="V42" s="28">
        <v>0</v>
      </c>
      <c r="W42" s="28">
        <v>0</v>
      </c>
      <c r="X42" s="197" t="s">
        <v>171</v>
      </c>
    </row>
    <row r="43" spans="1:24" s="29" customFormat="1" ht="63.75" x14ac:dyDescent="0.25">
      <c r="A43" s="23">
        <v>33</v>
      </c>
      <c r="B43" s="98"/>
      <c r="C43" s="99">
        <v>3636</v>
      </c>
      <c r="D43" s="98">
        <v>5169</v>
      </c>
      <c r="E43" s="99">
        <v>51</v>
      </c>
      <c r="F43" s="24">
        <v>60010101346</v>
      </c>
      <c r="G43" s="191" t="s">
        <v>184</v>
      </c>
      <c r="H43" s="95" t="s">
        <v>191</v>
      </c>
      <c r="I43" s="93" t="s">
        <v>153</v>
      </c>
      <c r="J43" s="93" t="s">
        <v>153</v>
      </c>
      <c r="K43" s="92">
        <v>3</v>
      </c>
      <c r="L43" s="92">
        <f t="shared" si="8"/>
        <v>2</v>
      </c>
      <c r="M43" s="92">
        <f t="shared" si="9"/>
        <v>1</v>
      </c>
      <c r="N43" s="193" t="s">
        <v>170</v>
      </c>
      <c r="O43" s="26">
        <v>0</v>
      </c>
      <c r="P43" s="27">
        <f t="shared" si="10"/>
        <v>1</v>
      </c>
      <c r="Q43" s="321">
        <f t="shared" si="14"/>
        <v>0</v>
      </c>
      <c r="R43" s="26">
        <v>0</v>
      </c>
      <c r="S43" s="26">
        <v>0</v>
      </c>
      <c r="T43" s="320">
        <f t="shared" si="12"/>
        <v>1</v>
      </c>
      <c r="U43" s="28">
        <v>1</v>
      </c>
      <c r="V43" s="28">
        <v>0</v>
      </c>
      <c r="W43" s="28">
        <v>0</v>
      </c>
      <c r="X43" s="197" t="s">
        <v>171</v>
      </c>
    </row>
    <row r="44" spans="1:24" s="29" customFormat="1" ht="63.75" x14ac:dyDescent="0.25">
      <c r="A44" s="23">
        <v>34</v>
      </c>
      <c r="B44" s="98"/>
      <c r="C44" s="99">
        <v>3636</v>
      </c>
      <c r="D44" s="98">
        <v>5173</v>
      </c>
      <c r="E44" s="99">
        <v>51</v>
      </c>
      <c r="F44" s="24">
        <v>60010101346</v>
      </c>
      <c r="G44" s="191" t="s">
        <v>184</v>
      </c>
      <c r="H44" s="95" t="s">
        <v>192</v>
      </c>
      <c r="I44" s="93" t="s">
        <v>153</v>
      </c>
      <c r="J44" s="93" t="s">
        <v>153</v>
      </c>
      <c r="K44" s="92">
        <v>23</v>
      </c>
      <c r="L44" s="92">
        <f t="shared" si="8"/>
        <v>19</v>
      </c>
      <c r="M44" s="92">
        <f t="shared" si="9"/>
        <v>4</v>
      </c>
      <c r="N44" s="193" t="s">
        <v>170</v>
      </c>
      <c r="O44" s="26">
        <v>2</v>
      </c>
      <c r="P44" s="27">
        <f t="shared" si="10"/>
        <v>3</v>
      </c>
      <c r="Q44" s="321">
        <f t="shared" si="14"/>
        <v>0</v>
      </c>
      <c r="R44" s="26">
        <v>0</v>
      </c>
      <c r="S44" s="26">
        <v>0</v>
      </c>
      <c r="T44" s="320">
        <f t="shared" si="12"/>
        <v>3</v>
      </c>
      <c r="U44" s="28">
        <v>3</v>
      </c>
      <c r="V44" s="28">
        <v>0</v>
      </c>
      <c r="W44" s="28">
        <v>0</v>
      </c>
      <c r="X44" s="197" t="s">
        <v>171</v>
      </c>
    </row>
    <row r="45" spans="1:24" s="29" customFormat="1" ht="63.75" x14ac:dyDescent="0.25">
      <c r="A45" s="23">
        <v>35</v>
      </c>
      <c r="B45" s="98"/>
      <c r="C45" s="99">
        <v>3636</v>
      </c>
      <c r="D45" s="98">
        <v>5175</v>
      </c>
      <c r="E45" s="99">
        <v>51</v>
      </c>
      <c r="F45" s="24">
        <v>60010101346</v>
      </c>
      <c r="G45" s="191" t="s">
        <v>184</v>
      </c>
      <c r="H45" s="95" t="s">
        <v>193</v>
      </c>
      <c r="I45" s="93" t="s">
        <v>153</v>
      </c>
      <c r="J45" s="93" t="s">
        <v>153</v>
      </c>
      <c r="K45" s="92">
        <v>16</v>
      </c>
      <c r="L45" s="92">
        <f t="shared" si="8"/>
        <v>13</v>
      </c>
      <c r="M45" s="92">
        <f t="shared" si="9"/>
        <v>3</v>
      </c>
      <c r="N45" s="193" t="s">
        <v>170</v>
      </c>
      <c r="O45" s="26">
        <v>0</v>
      </c>
      <c r="P45" s="27">
        <f t="shared" si="10"/>
        <v>1</v>
      </c>
      <c r="Q45" s="321">
        <f t="shared" si="14"/>
        <v>0</v>
      </c>
      <c r="R45" s="26">
        <v>0</v>
      </c>
      <c r="S45" s="26">
        <v>0</v>
      </c>
      <c r="T45" s="320">
        <f t="shared" si="12"/>
        <v>1</v>
      </c>
      <c r="U45" s="28">
        <v>1</v>
      </c>
      <c r="V45" s="28">
        <v>0</v>
      </c>
      <c r="W45" s="28">
        <v>0</v>
      </c>
      <c r="X45" s="197" t="s">
        <v>171</v>
      </c>
    </row>
    <row r="46" spans="1:24" s="29" customFormat="1" ht="63.75" x14ac:dyDescent="0.25">
      <c r="A46" s="23">
        <v>36</v>
      </c>
      <c r="B46" s="98"/>
      <c r="C46" s="99">
        <v>3636</v>
      </c>
      <c r="D46" s="98">
        <v>5176</v>
      </c>
      <c r="E46" s="99">
        <v>51</v>
      </c>
      <c r="F46" s="24">
        <v>60010101346</v>
      </c>
      <c r="G46" s="191" t="s">
        <v>184</v>
      </c>
      <c r="H46" s="95" t="s">
        <v>194</v>
      </c>
      <c r="I46" s="93" t="s">
        <v>153</v>
      </c>
      <c r="J46" s="93" t="s">
        <v>153</v>
      </c>
      <c r="K46" s="92">
        <v>5</v>
      </c>
      <c r="L46" s="92">
        <f t="shared" si="8"/>
        <v>4</v>
      </c>
      <c r="M46" s="92">
        <f t="shared" si="9"/>
        <v>1</v>
      </c>
      <c r="N46" s="193" t="s">
        <v>170</v>
      </c>
      <c r="O46" s="26">
        <v>0</v>
      </c>
      <c r="P46" s="27">
        <f t="shared" si="10"/>
        <v>1</v>
      </c>
      <c r="Q46" s="321">
        <f t="shared" si="14"/>
        <v>0</v>
      </c>
      <c r="R46" s="26">
        <v>0</v>
      </c>
      <c r="S46" s="26">
        <v>0</v>
      </c>
      <c r="T46" s="320">
        <f t="shared" si="12"/>
        <v>1</v>
      </c>
      <c r="U46" s="28">
        <v>1</v>
      </c>
      <c r="V46" s="28">
        <v>0</v>
      </c>
      <c r="W46" s="28">
        <v>0</v>
      </c>
      <c r="X46" s="197" t="s">
        <v>171</v>
      </c>
    </row>
    <row r="47" spans="1:24" s="29" customFormat="1" ht="195" x14ac:dyDescent="0.25">
      <c r="A47" s="23">
        <v>37</v>
      </c>
      <c r="B47" s="98"/>
      <c r="C47" s="99">
        <v>2125</v>
      </c>
      <c r="D47" s="99">
        <v>5222</v>
      </c>
      <c r="E47" s="99">
        <v>52</v>
      </c>
      <c r="F47" s="24">
        <v>60010101345</v>
      </c>
      <c r="G47" s="191" t="s">
        <v>168</v>
      </c>
      <c r="H47" s="95" t="s">
        <v>195</v>
      </c>
      <c r="I47" s="93" t="s">
        <v>153</v>
      </c>
      <c r="J47" s="93" t="s">
        <v>153</v>
      </c>
      <c r="K47" s="92">
        <v>370</v>
      </c>
      <c r="L47" s="92">
        <f t="shared" si="8"/>
        <v>314</v>
      </c>
      <c r="M47" s="92">
        <f t="shared" si="9"/>
        <v>56</v>
      </c>
      <c r="N47" s="193" t="s">
        <v>170</v>
      </c>
      <c r="O47" s="26">
        <f>K47-P47</f>
        <v>170</v>
      </c>
      <c r="P47" s="27">
        <f t="shared" si="10"/>
        <v>200</v>
      </c>
      <c r="Q47" s="321">
        <f t="shared" si="14"/>
        <v>0</v>
      </c>
      <c r="R47" s="26">
        <v>0</v>
      </c>
      <c r="S47" s="26">
        <v>0</v>
      </c>
      <c r="T47" s="320">
        <f t="shared" si="12"/>
        <v>200</v>
      </c>
      <c r="U47" s="28">
        <v>200</v>
      </c>
      <c r="V47" s="28">
        <v>0</v>
      </c>
      <c r="W47" s="28">
        <v>0</v>
      </c>
      <c r="X47" s="197" t="s">
        <v>171</v>
      </c>
    </row>
    <row r="48" spans="1:24" s="29" customFormat="1" ht="63.75" x14ac:dyDescent="0.25">
      <c r="A48" s="23">
        <v>38</v>
      </c>
      <c r="B48" s="98"/>
      <c r="C48" s="99">
        <v>3636</v>
      </c>
      <c r="D48" s="98">
        <v>5424</v>
      </c>
      <c r="E48" s="99">
        <v>54</v>
      </c>
      <c r="F48" s="24">
        <v>60010101346</v>
      </c>
      <c r="G48" s="191" t="s">
        <v>184</v>
      </c>
      <c r="H48" s="95" t="s">
        <v>196</v>
      </c>
      <c r="I48" s="93" t="s">
        <v>153</v>
      </c>
      <c r="J48" s="93" t="s">
        <v>153</v>
      </c>
      <c r="K48" s="92">
        <v>40</v>
      </c>
      <c r="L48" s="92">
        <f t="shared" si="8"/>
        <v>34</v>
      </c>
      <c r="M48" s="92">
        <f t="shared" si="9"/>
        <v>6</v>
      </c>
      <c r="N48" s="193" t="s">
        <v>170</v>
      </c>
      <c r="O48" s="26">
        <v>5</v>
      </c>
      <c r="P48" s="27">
        <f>Q48+T48</f>
        <v>3</v>
      </c>
      <c r="Q48" s="321">
        <f t="shared" si="14"/>
        <v>0</v>
      </c>
      <c r="R48" s="26">
        <v>0</v>
      </c>
      <c r="S48" s="26">
        <v>0</v>
      </c>
      <c r="T48" s="320">
        <f t="shared" si="12"/>
        <v>3</v>
      </c>
      <c r="U48" s="28">
        <v>3</v>
      </c>
      <c r="V48" s="28">
        <v>0</v>
      </c>
      <c r="W48" s="28">
        <v>0</v>
      </c>
      <c r="X48" s="197" t="s">
        <v>171</v>
      </c>
    </row>
    <row r="49" spans="1:24" s="29" customFormat="1" ht="31.5" x14ac:dyDescent="0.25">
      <c r="A49" s="201"/>
      <c r="B49" s="202"/>
      <c r="C49" s="203"/>
      <c r="D49" s="203"/>
      <c r="E49" s="203"/>
      <c r="F49" s="211">
        <v>60010101346</v>
      </c>
      <c r="G49" s="205" t="s">
        <v>184</v>
      </c>
      <c r="H49" s="212" t="s">
        <v>167</v>
      </c>
      <c r="I49" s="213"/>
      <c r="J49" s="213"/>
      <c r="K49" s="210">
        <f>SUM(K36:K48)</f>
        <v>2475</v>
      </c>
      <c r="L49" s="210">
        <f>SUM(L36:L48)</f>
        <v>2098</v>
      </c>
      <c r="M49" s="210">
        <f>SUM(M36:M48)</f>
        <v>377</v>
      </c>
      <c r="N49" s="215" t="s">
        <v>153</v>
      </c>
      <c r="O49" s="209">
        <f t="shared" ref="O49:V49" si="15">SUM(O36:O48)</f>
        <v>1523.268</v>
      </c>
      <c r="P49" s="210">
        <f t="shared" si="15"/>
        <v>306</v>
      </c>
      <c r="Q49" s="324">
        <f t="shared" si="15"/>
        <v>0</v>
      </c>
      <c r="R49" s="209">
        <f>SUM(R36:R48)</f>
        <v>0</v>
      </c>
      <c r="S49" s="209">
        <f t="shared" si="15"/>
        <v>0</v>
      </c>
      <c r="T49" s="323">
        <f t="shared" si="15"/>
        <v>306</v>
      </c>
      <c r="U49" s="210">
        <f t="shared" si="15"/>
        <v>306</v>
      </c>
      <c r="V49" s="210">
        <f t="shared" si="15"/>
        <v>0</v>
      </c>
      <c r="W49" s="210">
        <f>SUM(W36:W48)</f>
        <v>0</v>
      </c>
      <c r="X49" s="214"/>
    </row>
    <row r="50" spans="1:24" s="29" customFormat="1" ht="30" x14ac:dyDescent="0.25">
      <c r="A50" s="23">
        <v>40</v>
      </c>
      <c r="B50" s="98"/>
      <c r="C50" s="99">
        <v>3636</v>
      </c>
      <c r="D50" s="99">
        <v>5011</v>
      </c>
      <c r="E50" s="99">
        <v>50</v>
      </c>
      <c r="F50" s="24">
        <v>60010101440</v>
      </c>
      <c r="G50" s="191" t="s">
        <v>197</v>
      </c>
      <c r="H50" s="95" t="s">
        <v>198</v>
      </c>
      <c r="I50" s="93" t="s">
        <v>153</v>
      </c>
      <c r="J50" s="93" t="s">
        <v>153</v>
      </c>
      <c r="K50" s="92">
        <v>2799</v>
      </c>
      <c r="L50" s="92">
        <f t="shared" ref="L50:L55" si="16">K50</f>
        <v>2799</v>
      </c>
      <c r="M50" s="92">
        <v>0</v>
      </c>
      <c r="N50" s="193" t="s">
        <v>199</v>
      </c>
      <c r="O50" s="199">
        <f>K50-P50</f>
        <v>2679</v>
      </c>
      <c r="P50" s="198">
        <f t="shared" ref="P50:P55" si="17">Q50+T50</f>
        <v>120</v>
      </c>
      <c r="Q50" s="321">
        <f t="shared" ref="Q50:Q55" si="18">SUM(R50:S50)</f>
        <v>120</v>
      </c>
      <c r="R50" s="199">
        <v>120</v>
      </c>
      <c r="S50" s="199">
        <v>0</v>
      </c>
      <c r="T50" s="320">
        <f t="shared" ref="T50:T55" si="19">SUM(U50:V50)</f>
        <v>0</v>
      </c>
      <c r="U50" s="200">
        <v>0</v>
      </c>
      <c r="V50" s="200">
        <v>0</v>
      </c>
      <c r="W50" s="28">
        <f t="shared" ref="W50:W55" si="20">K50-O50-P50</f>
        <v>0</v>
      </c>
      <c r="X50" s="197" t="s">
        <v>200</v>
      </c>
    </row>
    <row r="51" spans="1:24" s="29" customFormat="1" ht="30" x14ac:dyDescent="0.25">
      <c r="A51" s="23">
        <v>41</v>
      </c>
      <c r="B51" s="98"/>
      <c r="C51" s="99">
        <v>3636</v>
      </c>
      <c r="D51" s="99">
        <v>5021</v>
      </c>
      <c r="E51" s="99">
        <v>50</v>
      </c>
      <c r="F51" s="24">
        <v>60010101440</v>
      </c>
      <c r="G51" s="191" t="s">
        <v>197</v>
      </c>
      <c r="H51" s="95"/>
      <c r="I51" s="93" t="s">
        <v>153</v>
      </c>
      <c r="J51" s="93" t="s">
        <v>153</v>
      </c>
      <c r="K51" s="92">
        <v>47</v>
      </c>
      <c r="L51" s="92">
        <f t="shared" si="16"/>
        <v>47</v>
      </c>
      <c r="M51" s="92">
        <v>0</v>
      </c>
      <c r="N51" s="193" t="s">
        <v>199</v>
      </c>
      <c r="O51" s="26">
        <v>47</v>
      </c>
      <c r="P51" s="27">
        <f t="shared" si="17"/>
        <v>0</v>
      </c>
      <c r="Q51" s="321">
        <f t="shared" si="18"/>
        <v>0</v>
      </c>
      <c r="R51" s="26">
        <v>0</v>
      </c>
      <c r="S51" s="26">
        <v>0</v>
      </c>
      <c r="T51" s="320">
        <f t="shared" si="19"/>
        <v>0</v>
      </c>
      <c r="U51" s="28">
        <v>0</v>
      </c>
      <c r="V51" s="28">
        <v>0</v>
      </c>
      <c r="W51" s="28">
        <f t="shared" si="20"/>
        <v>0</v>
      </c>
      <c r="X51" s="197" t="s">
        <v>200</v>
      </c>
    </row>
    <row r="52" spans="1:24" s="29" customFormat="1" ht="60" x14ac:dyDescent="0.25">
      <c r="A52" s="23">
        <v>42</v>
      </c>
      <c r="B52" s="98"/>
      <c r="C52" s="99">
        <v>3636</v>
      </c>
      <c r="D52" s="99">
        <v>5031</v>
      </c>
      <c r="E52" s="99">
        <v>50</v>
      </c>
      <c r="F52" s="24">
        <v>60010101440</v>
      </c>
      <c r="G52" s="191" t="s">
        <v>197</v>
      </c>
      <c r="H52" s="95" t="s">
        <v>201</v>
      </c>
      <c r="I52" s="93" t="s">
        <v>153</v>
      </c>
      <c r="J52" s="93" t="s">
        <v>153</v>
      </c>
      <c r="K52" s="92">
        <v>707</v>
      </c>
      <c r="L52" s="92">
        <f t="shared" si="16"/>
        <v>707</v>
      </c>
      <c r="M52" s="92">
        <v>0</v>
      </c>
      <c r="N52" s="193" t="s">
        <v>199</v>
      </c>
      <c r="O52" s="199">
        <f>K52-P52</f>
        <v>676</v>
      </c>
      <c r="P52" s="198">
        <f t="shared" si="17"/>
        <v>31</v>
      </c>
      <c r="Q52" s="321">
        <f t="shared" si="18"/>
        <v>31</v>
      </c>
      <c r="R52" s="199">
        <v>31</v>
      </c>
      <c r="S52" s="199">
        <v>0</v>
      </c>
      <c r="T52" s="320">
        <f t="shared" si="19"/>
        <v>0</v>
      </c>
      <c r="U52" s="200">
        <v>0</v>
      </c>
      <c r="V52" s="200">
        <v>0</v>
      </c>
      <c r="W52" s="28">
        <f t="shared" si="20"/>
        <v>0</v>
      </c>
      <c r="X52" s="197" t="s">
        <v>200</v>
      </c>
    </row>
    <row r="53" spans="1:24" s="29" customFormat="1" ht="75" x14ac:dyDescent="0.25">
      <c r="A53" s="23">
        <v>43</v>
      </c>
      <c r="B53" s="98"/>
      <c r="C53" s="99">
        <v>3636</v>
      </c>
      <c r="D53" s="99">
        <v>5032</v>
      </c>
      <c r="E53" s="99">
        <v>50</v>
      </c>
      <c r="F53" s="24">
        <v>60010101440</v>
      </c>
      <c r="G53" s="191" t="s">
        <v>197</v>
      </c>
      <c r="H53" s="95" t="s">
        <v>202</v>
      </c>
      <c r="I53" s="93" t="s">
        <v>153</v>
      </c>
      <c r="J53" s="93" t="s">
        <v>153</v>
      </c>
      <c r="K53" s="92">
        <v>256</v>
      </c>
      <c r="L53" s="92">
        <f t="shared" si="16"/>
        <v>256</v>
      </c>
      <c r="M53" s="92">
        <v>0</v>
      </c>
      <c r="N53" s="193" t="s">
        <v>199</v>
      </c>
      <c r="O53" s="199">
        <f>K53-P53</f>
        <v>244</v>
      </c>
      <c r="P53" s="198">
        <f t="shared" si="17"/>
        <v>12</v>
      </c>
      <c r="Q53" s="321">
        <f t="shared" si="18"/>
        <v>12</v>
      </c>
      <c r="R53" s="199">
        <v>12</v>
      </c>
      <c r="S53" s="199">
        <v>0</v>
      </c>
      <c r="T53" s="320">
        <f t="shared" si="19"/>
        <v>0</v>
      </c>
      <c r="U53" s="200">
        <v>0</v>
      </c>
      <c r="V53" s="200">
        <v>0</v>
      </c>
      <c r="W53" s="28">
        <f t="shared" si="20"/>
        <v>0</v>
      </c>
      <c r="X53" s="197" t="s">
        <v>200</v>
      </c>
    </row>
    <row r="54" spans="1:24" s="29" customFormat="1" ht="90" x14ac:dyDescent="0.25">
      <c r="A54" s="23">
        <v>44</v>
      </c>
      <c r="B54" s="98"/>
      <c r="C54" s="99">
        <v>3636</v>
      </c>
      <c r="D54" s="99">
        <v>5173</v>
      </c>
      <c r="E54" s="99">
        <v>51</v>
      </c>
      <c r="F54" s="24">
        <v>60010101440</v>
      </c>
      <c r="G54" s="191" t="s">
        <v>197</v>
      </c>
      <c r="H54" s="95" t="s">
        <v>203</v>
      </c>
      <c r="I54" s="93" t="s">
        <v>153</v>
      </c>
      <c r="J54" s="93" t="s">
        <v>153</v>
      </c>
      <c r="K54" s="92">
        <v>55</v>
      </c>
      <c r="L54" s="92">
        <f t="shared" si="16"/>
        <v>55</v>
      </c>
      <c r="M54" s="92">
        <v>0</v>
      </c>
      <c r="N54" s="193" t="s">
        <v>199</v>
      </c>
      <c r="O54" s="199">
        <v>53</v>
      </c>
      <c r="P54" s="198">
        <f t="shared" si="17"/>
        <v>2</v>
      </c>
      <c r="Q54" s="321">
        <f t="shared" si="18"/>
        <v>2</v>
      </c>
      <c r="R54" s="199">
        <v>2</v>
      </c>
      <c r="S54" s="199">
        <v>0</v>
      </c>
      <c r="T54" s="320">
        <f t="shared" si="19"/>
        <v>0</v>
      </c>
      <c r="U54" s="200">
        <v>0</v>
      </c>
      <c r="V54" s="200">
        <v>0</v>
      </c>
      <c r="W54" s="200">
        <f t="shared" si="20"/>
        <v>0</v>
      </c>
      <c r="X54" s="197" t="s">
        <v>200</v>
      </c>
    </row>
    <row r="55" spans="1:24" s="29" customFormat="1" ht="45" x14ac:dyDescent="0.25">
      <c r="A55" s="23">
        <v>45</v>
      </c>
      <c r="B55" s="98"/>
      <c r="C55" s="99">
        <v>3636</v>
      </c>
      <c r="D55" s="99">
        <v>5424</v>
      </c>
      <c r="E55" s="99">
        <v>54</v>
      </c>
      <c r="F55" s="24">
        <v>60010101440</v>
      </c>
      <c r="G55" s="191" t="s">
        <v>197</v>
      </c>
      <c r="H55" s="95" t="s">
        <v>204</v>
      </c>
      <c r="I55" s="93" t="s">
        <v>153</v>
      </c>
      <c r="J55" s="93" t="s">
        <v>153</v>
      </c>
      <c r="K55" s="92">
        <v>50</v>
      </c>
      <c r="L55" s="92">
        <f t="shared" si="16"/>
        <v>50</v>
      </c>
      <c r="M55" s="92">
        <v>0</v>
      </c>
      <c r="N55" s="193" t="s">
        <v>199</v>
      </c>
      <c r="O55" s="199">
        <f>K55-P55</f>
        <v>19</v>
      </c>
      <c r="P55" s="198">
        <f t="shared" si="17"/>
        <v>31</v>
      </c>
      <c r="Q55" s="321">
        <f t="shared" si="18"/>
        <v>31</v>
      </c>
      <c r="R55" s="199">
        <v>31</v>
      </c>
      <c r="S55" s="199">
        <v>0</v>
      </c>
      <c r="T55" s="320">
        <f t="shared" si="19"/>
        <v>0</v>
      </c>
      <c r="U55" s="200">
        <v>0</v>
      </c>
      <c r="V55" s="200">
        <v>0</v>
      </c>
      <c r="W55" s="200">
        <f t="shared" si="20"/>
        <v>0</v>
      </c>
      <c r="X55" s="197" t="s">
        <v>200</v>
      </c>
    </row>
    <row r="56" spans="1:24" s="218" customFormat="1" ht="47.25" x14ac:dyDescent="0.25">
      <c r="A56" s="23"/>
      <c r="B56" s="217" t="s">
        <v>17</v>
      </c>
      <c r="C56" s="217"/>
      <c r="D56" s="217"/>
      <c r="E56" s="217"/>
      <c r="F56" s="204">
        <v>60010101440</v>
      </c>
      <c r="G56" s="205" t="s">
        <v>197</v>
      </c>
      <c r="H56" s="206" t="s">
        <v>167</v>
      </c>
      <c r="I56" s="207"/>
      <c r="J56" s="207"/>
      <c r="K56" s="208">
        <f t="shared" ref="K56:W56" si="21">SUM(K50:K55)</f>
        <v>3914</v>
      </c>
      <c r="L56" s="208">
        <f t="shared" si="21"/>
        <v>3914</v>
      </c>
      <c r="M56" s="208">
        <f t="shared" si="21"/>
        <v>0</v>
      </c>
      <c r="N56" s="208">
        <f t="shared" si="21"/>
        <v>0</v>
      </c>
      <c r="O56" s="208">
        <f t="shared" si="21"/>
        <v>3718</v>
      </c>
      <c r="P56" s="208">
        <f t="shared" si="21"/>
        <v>196</v>
      </c>
      <c r="Q56" s="325">
        <f t="shared" si="21"/>
        <v>196</v>
      </c>
      <c r="R56" s="208">
        <f t="shared" si="21"/>
        <v>196</v>
      </c>
      <c r="S56" s="208">
        <f t="shared" si="21"/>
        <v>0</v>
      </c>
      <c r="T56" s="325">
        <f t="shared" si="21"/>
        <v>0</v>
      </c>
      <c r="U56" s="208">
        <f t="shared" si="21"/>
        <v>0</v>
      </c>
      <c r="V56" s="208">
        <f t="shared" si="21"/>
        <v>0</v>
      </c>
      <c r="W56" s="208">
        <f t="shared" si="21"/>
        <v>0</v>
      </c>
      <c r="X56" s="214"/>
    </row>
    <row r="57" spans="1:24" s="29" customFormat="1" ht="45" x14ac:dyDescent="0.25">
      <c r="A57" s="23">
        <v>46</v>
      </c>
      <c r="B57" s="98"/>
      <c r="C57" s="99">
        <v>3636</v>
      </c>
      <c r="D57" s="99">
        <v>5011</v>
      </c>
      <c r="E57" s="99">
        <v>50</v>
      </c>
      <c r="F57" s="24">
        <v>60010101509</v>
      </c>
      <c r="G57" s="191" t="s">
        <v>205</v>
      </c>
      <c r="H57" s="95" t="s">
        <v>206</v>
      </c>
      <c r="I57" s="93" t="s">
        <v>153</v>
      </c>
      <c r="J57" s="93" t="s">
        <v>153</v>
      </c>
      <c r="K57" s="92">
        <v>2799</v>
      </c>
      <c r="L57" s="92">
        <f t="shared" ref="L57:L68" si="22">K57</f>
        <v>2799</v>
      </c>
      <c r="M57" s="92">
        <v>0</v>
      </c>
      <c r="N57" s="193" t="s">
        <v>207</v>
      </c>
      <c r="O57" s="26">
        <v>0</v>
      </c>
      <c r="P57" s="198">
        <f t="shared" ref="P57:P68" si="23">Q57+T57</f>
        <v>1318</v>
      </c>
      <c r="Q57" s="321">
        <f t="shared" ref="Q57:Q60" si="24">SUM(R57:S57)</f>
        <v>1318</v>
      </c>
      <c r="R57" s="199">
        <v>1318</v>
      </c>
      <c r="S57" s="199">
        <v>0</v>
      </c>
      <c r="T57" s="320">
        <f t="shared" ref="T57:T68" si="25">SUM(U57:V57)</f>
        <v>0</v>
      </c>
      <c r="U57" s="28">
        <v>0</v>
      </c>
      <c r="V57" s="28">
        <v>0</v>
      </c>
      <c r="W57" s="28">
        <f t="shared" ref="W57:W68" si="26">K57-O57-P57</f>
        <v>1481</v>
      </c>
      <c r="X57" s="197" t="s">
        <v>200</v>
      </c>
    </row>
    <row r="58" spans="1:24" s="29" customFormat="1" ht="150" x14ac:dyDescent="0.25">
      <c r="A58" s="23">
        <v>47</v>
      </c>
      <c r="B58" s="98"/>
      <c r="C58" s="99">
        <v>3636</v>
      </c>
      <c r="D58" s="99">
        <v>5021</v>
      </c>
      <c r="E58" s="99">
        <v>50</v>
      </c>
      <c r="F58" s="24">
        <v>60010101509</v>
      </c>
      <c r="G58" s="191" t="s">
        <v>205</v>
      </c>
      <c r="H58" s="95" t="s">
        <v>208</v>
      </c>
      <c r="I58" s="93" t="s">
        <v>153</v>
      </c>
      <c r="J58" s="93" t="s">
        <v>153</v>
      </c>
      <c r="K58" s="92">
        <v>47</v>
      </c>
      <c r="L58" s="92">
        <f t="shared" si="22"/>
        <v>47</v>
      </c>
      <c r="M58" s="92">
        <v>0</v>
      </c>
      <c r="N58" s="193" t="s">
        <v>207</v>
      </c>
      <c r="O58" s="26">
        <v>0</v>
      </c>
      <c r="P58" s="198">
        <f t="shared" si="23"/>
        <v>24</v>
      </c>
      <c r="Q58" s="321">
        <f t="shared" si="24"/>
        <v>24</v>
      </c>
      <c r="R58" s="199">
        <v>24</v>
      </c>
      <c r="S58" s="199">
        <v>0</v>
      </c>
      <c r="T58" s="320">
        <f t="shared" si="25"/>
        <v>0</v>
      </c>
      <c r="U58" s="28">
        <v>0</v>
      </c>
      <c r="V58" s="28">
        <v>0</v>
      </c>
      <c r="W58" s="28">
        <f t="shared" si="26"/>
        <v>23</v>
      </c>
      <c r="X58" s="197" t="s">
        <v>200</v>
      </c>
    </row>
    <row r="59" spans="1:24" s="29" customFormat="1" ht="75" x14ac:dyDescent="0.25">
      <c r="A59" s="23">
        <v>48</v>
      </c>
      <c r="B59" s="98"/>
      <c r="C59" s="99">
        <v>3636</v>
      </c>
      <c r="D59" s="99">
        <v>5031</v>
      </c>
      <c r="E59" s="99">
        <v>50</v>
      </c>
      <c r="F59" s="24">
        <v>60010101509</v>
      </c>
      <c r="G59" s="191" t="s">
        <v>205</v>
      </c>
      <c r="H59" s="95" t="s">
        <v>209</v>
      </c>
      <c r="I59" s="93" t="s">
        <v>153</v>
      </c>
      <c r="J59" s="93" t="s">
        <v>153</v>
      </c>
      <c r="K59" s="92">
        <v>707</v>
      </c>
      <c r="L59" s="92">
        <f t="shared" si="22"/>
        <v>707</v>
      </c>
      <c r="M59" s="92">
        <v>0</v>
      </c>
      <c r="N59" s="193" t="s">
        <v>207</v>
      </c>
      <c r="O59" s="26">
        <v>0</v>
      </c>
      <c r="P59" s="198">
        <f t="shared" si="23"/>
        <v>331</v>
      </c>
      <c r="Q59" s="321">
        <f t="shared" si="24"/>
        <v>331</v>
      </c>
      <c r="R59" s="199">
        <v>331</v>
      </c>
      <c r="S59" s="199">
        <v>0</v>
      </c>
      <c r="T59" s="320">
        <f t="shared" si="25"/>
        <v>0</v>
      </c>
      <c r="U59" s="28">
        <v>0</v>
      </c>
      <c r="V59" s="28">
        <v>0</v>
      </c>
      <c r="W59" s="28">
        <f t="shared" si="26"/>
        <v>376</v>
      </c>
      <c r="X59" s="197" t="s">
        <v>200</v>
      </c>
    </row>
    <row r="60" spans="1:24" s="29" customFormat="1" ht="75" x14ac:dyDescent="0.25">
      <c r="A60" s="23">
        <v>49</v>
      </c>
      <c r="B60" s="98"/>
      <c r="C60" s="99">
        <v>3636</v>
      </c>
      <c r="D60" s="99">
        <v>5032</v>
      </c>
      <c r="E60" s="99">
        <v>50</v>
      </c>
      <c r="F60" s="24">
        <v>60010101509</v>
      </c>
      <c r="G60" s="191" t="s">
        <v>205</v>
      </c>
      <c r="H60" s="95" t="s">
        <v>210</v>
      </c>
      <c r="I60" s="93" t="s">
        <v>153</v>
      </c>
      <c r="J60" s="93" t="s">
        <v>153</v>
      </c>
      <c r="K60" s="92">
        <v>256</v>
      </c>
      <c r="L60" s="92">
        <f t="shared" si="22"/>
        <v>256</v>
      </c>
      <c r="M60" s="92">
        <v>0</v>
      </c>
      <c r="N60" s="193" t="s">
        <v>207</v>
      </c>
      <c r="O60" s="26">
        <v>0</v>
      </c>
      <c r="P60" s="198">
        <f t="shared" si="23"/>
        <v>120</v>
      </c>
      <c r="Q60" s="321">
        <f t="shared" si="24"/>
        <v>120</v>
      </c>
      <c r="R60" s="199">
        <v>120</v>
      </c>
      <c r="S60" s="199">
        <v>0</v>
      </c>
      <c r="T60" s="320">
        <f t="shared" si="25"/>
        <v>0</v>
      </c>
      <c r="U60" s="28">
        <v>0</v>
      </c>
      <c r="V60" s="28">
        <v>0</v>
      </c>
      <c r="W60" s="28">
        <f t="shared" si="26"/>
        <v>136</v>
      </c>
      <c r="X60" s="197" t="s">
        <v>200</v>
      </c>
    </row>
    <row r="61" spans="1:24" s="29" customFormat="1" ht="135" x14ac:dyDescent="0.25">
      <c r="A61" s="23">
        <v>50</v>
      </c>
      <c r="B61" s="98"/>
      <c r="C61" s="99">
        <v>3636</v>
      </c>
      <c r="D61" s="99">
        <v>5139</v>
      </c>
      <c r="E61" s="99">
        <v>51</v>
      </c>
      <c r="F61" s="24">
        <v>60010101509</v>
      </c>
      <c r="G61" s="191" t="s">
        <v>205</v>
      </c>
      <c r="H61" s="95" t="s">
        <v>211</v>
      </c>
      <c r="I61" s="93" t="s">
        <v>153</v>
      </c>
      <c r="J61" s="93" t="s">
        <v>153</v>
      </c>
      <c r="K61" s="92">
        <v>120</v>
      </c>
      <c r="L61" s="92">
        <f t="shared" si="22"/>
        <v>120</v>
      </c>
      <c r="M61" s="92">
        <v>0</v>
      </c>
      <c r="N61" s="193" t="s">
        <v>207</v>
      </c>
      <c r="O61" s="26">
        <v>0</v>
      </c>
      <c r="P61" s="198">
        <f t="shared" si="23"/>
        <v>77</v>
      </c>
      <c r="Q61" s="321">
        <f>SUM(R61:S61)</f>
        <v>77</v>
      </c>
      <c r="R61" s="199">
        <v>77</v>
      </c>
      <c r="S61" s="199">
        <v>0</v>
      </c>
      <c r="T61" s="320">
        <f t="shared" si="25"/>
        <v>0</v>
      </c>
      <c r="U61" s="28">
        <v>0</v>
      </c>
      <c r="V61" s="28">
        <v>0</v>
      </c>
      <c r="W61" s="28">
        <f t="shared" si="26"/>
        <v>43</v>
      </c>
      <c r="X61" s="197" t="s">
        <v>200</v>
      </c>
    </row>
    <row r="62" spans="1:24" s="29" customFormat="1" ht="225" x14ac:dyDescent="0.25">
      <c r="A62" s="23">
        <v>51</v>
      </c>
      <c r="B62" s="98"/>
      <c r="C62" s="99">
        <v>3636</v>
      </c>
      <c r="D62" s="99">
        <v>5164</v>
      </c>
      <c r="E62" s="99">
        <v>51</v>
      </c>
      <c r="F62" s="24">
        <v>60010101509</v>
      </c>
      <c r="G62" s="191" t="s">
        <v>205</v>
      </c>
      <c r="H62" s="95" t="s">
        <v>212</v>
      </c>
      <c r="I62" s="93" t="s">
        <v>153</v>
      </c>
      <c r="J62" s="93" t="s">
        <v>153</v>
      </c>
      <c r="K62" s="92">
        <v>230</v>
      </c>
      <c r="L62" s="92">
        <f t="shared" si="22"/>
        <v>230</v>
      </c>
      <c r="M62" s="92">
        <v>0</v>
      </c>
      <c r="N62" s="193" t="s">
        <v>207</v>
      </c>
      <c r="O62" s="26">
        <v>0</v>
      </c>
      <c r="P62" s="198">
        <f t="shared" si="23"/>
        <v>120</v>
      </c>
      <c r="Q62" s="321">
        <f t="shared" ref="Q62:Q68" si="27">SUM(R62:S62)</f>
        <v>120</v>
      </c>
      <c r="R62" s="199">
        <v>120</v>
      </c>
      <c r="S62" s="199">
        <v>0</v>
      </c>
      <c r="T62" s="320">
        <f t="shared" si="25"/>
        <v>0</v>
      </c>
      <c r="U62" s="28">
        <v>0</v>
      </c>
      <c r="V62" s="28">
        <v>0</v>
      </c>
      <c r="W62" s="28">
        <f t="shared" si="26"/>
        <v>110</v>
      </c>
      <c r="X62" s="197" t="s">
        <v>200</v>
      </c>
    </row>
    <row r="63" spans="1:24" s="29" customFormat="1" ht="165" x14ac:dyDescent="0.25">
      <c r="A63" s="23">
        <v>52</v>
      </c>
      <c r="B63" s="98"/>
      <c r="C63" s="99">
        <v>3636</v>
      </c>
      <c r="D63" s="99">
        <v>5166</v>
      </c>
      <c r="E63" s="99">
        <v>51</v>
      </c>
      <c r="F63" s="24">
        <v>60010101509</v>
      </c>
      <c r="G63" s="191" t="s">
        <v>205</v>
      </c>
      <c r="H63" s="95" t="s">
        <v>213</v>
      </c>
      <c r="I63" s="93" t="s">
        <v>153</v>
      </c>
      <c r="J63" s="93" t="s">
        <v>153</v>
      </c>
      <c r="K63" s="92">
        <v>130</v>
      </c>
      <c r="L63" s="92">
        <f t="shared" si="22"/>
        <v>130</v>
      </c>
      <c r="M63" s="92">
        <v>0</v>
      </c>
      <c r="N63" s="193" t="s">
        <v>207</v>
      </c>
      <c r="O63" s="26">
        <v>0</v>
      </c>
      <c r="P63" s="198">
        <f t="shared" si="23"/>
        <v>70</v>
      </c>
      <c r="Q63" s="321">
        <f t="shared" si="27"/>
        <v>70</v>
      </c>
      <c r="R63" s="199">
        <v>70</v>
      </c>
      <c r="S63" s="199">
        <v>0</v>
      </c>
      <c r="T63" s="320">
        <f t="shared" si="25"/>
        <v>0</v>
      </c>
      <c r="U63" s="28">
        <v>0</v>
      </c>
      <c r="V63" s="28">
        <v>0</v>
      </c>
      <c r="W63" s="28">
        <f t="shared" si="26"/>
        <v>60</v>
      </c>
      <c r="X63" s="197" t="s">
        <v>200</v>
      </c>
    </row>
    <row r="64" spans="1:24" s="29" customFormat="1" ht="180" x14ac:dyDescent="0.25">
      <c r="A64" s="23">
        <v>53</v>
      </c>
      <c r="B64" s="98"/>
      <c r="C64" s="99">
        <v>3636</v>
      </c>
      <c r="D64" s="99">
        <v>5167</v>
      </c>
      <c r="E64" s="99">
        <v>51</v>
      </c>
      <c r="F64" s="24">
        <v>60010101509</v>
      </c>
      <c r="G64" s="191" t="s">
        <v>205</v>
      </c>
      <c r="H64" s="95" t="s">
        <v>214</v>
      </c>
      <c r="I64" s="93" t="s">
        <v>153</v>
      </c>
      <c r="J64" s="93" t="s">
        <v>153</v>
      </c>
      <c r="K64" s="92">
        <v>30</v>
      </c>
      <c r="L64" s="92">
        <f t="shared" si="22"/>
        <v>30</v>
      </c>
      <c r="M64" s="92">
        <v>0</v>
      </c>
      <c r="N64" s="193" t="s">
        <v>207</v>
      </c>
      <c r="O64" s="26">
        <v>0</v>
      </c>
      <c r="P64" s="198">
        <f t="shared" si="23"/>
        <v>20</v>
      </c>
      <c r="Q64" s="321">
        <f t="shared" si="27"/>
        <v>20</v>
      </c>
      <c r="R64" s="199">
        <v>20</v>
      </c>
      <c r="S64" s="199">
        <v>0</v>
      </c>
      <c r="T64" s="320">
        <f t="shared" si="25"/>
        <v>0</v>
      </c>
      <c r="U64" s="28">
        <v>0</v>
      </c>
      <c r="V64" s="28">
        <v>0</v>
      </c>
      <c r="W64" s="28">
        <f t="shared" si="26"/>
        <v>10</v>
      </c>
      <c r="X64" s="197" t="s">
        <v>200</v>
      </c>
    </row>
    <row r="65" spans="1:24" s="29" customFormat="1" ht="180" x14ac:dyDescent="0.25">
      <c r="A65" s="23">
        <v>54</v>
      </c>
      <c r="B65" s="98"/>
      <c r="C65" s="99">
        <v>3636</v>
      </c>
      <c r="D65" s="99">
        <v>5169</v>
      </c>
      <c r="E65" s="99">
        <v>51</v>
      </c>
      <c r="F65" s="24">
        <v>60010101509</v>
      </c>
      <c r="G65" s="191" t="s">
        <v>205</v>
      </c>
      <c r="H65" s="95" t="s">
        <v>215</v>
      </c>
      <c r="I65" s="93" t="s">
        <v>153</v>
      </c>
      <c r="J65" s="93" t="s">
        <v>153</v>
      </c>
      <c r="K65" s="92">
        <v>70</v>
      </c>
      <c r="L65" s="92">
        <f t="shared" si="22"/>
        <v>70</v>
      </c>
      <c r="M65" s="92">
        <v>0</v>
      </c>
      <c r="N65" s="193" t="s">
        <v>207</v>
      </c>
      <c r="O65" s="26">
        <v>0</v>
      </c>
      <c r="P65" s="198">
        <f t="shared" si="23"/>
        <v>45</v>
      </c>
      <c r="Q65" s="321">
        <f t="shared" si="27"/>
        <v>45</v>
      </c>
      <c r="R65" s="199">
        <v>45</v>
      </c>
      <c r="S65" s="199">
        <v>0</v>
      </c>
      <c r="T65" s="320">
        <f t="shared" si="25"/>
        <v>0</v>
      </c>
      <c r="U65" s="28">
        <v>0</v>
      </c>
      <c r="V65" s="28">
        <v>0</v>
      </c>
      <c r="W65" s="28">
        <f t="shared" si="26"/>
        <v>25</v>
      </c>
      <c r="X65" s="197" t="s">
        <v>200</v>
      </c>
    </row>
    <row r="66" spans="1:24" s="29" customFormat="1" ht="210" x14ac:dyDescent="0.25">
      <c r="A66" s="23">
        <v>55</v>
      </c>
      <c r="B66" s="98"/>
      <c r="C66" s="99">
        <v>3636</v>
      </c>
      <c r="D66" s="99">
        <v>5173</v>
      </c>
      <c r="E66" s="99">
        <v>51</v>
      </c>
      <c r="F66" s="24">
        <v>60010101509</v>
      </c>
      <c r="G66" s="191" t="s">
        <v>205</v>
      </c>
      <c r="H66" s="95" t="s">
        <v>216</v>
      </c>
      <c r="I66" s="93" t="s">
        <v>153</v>
      </c>
      <c r="J66" s="93" t="s">
        <v>153</v>
      </c>
      <c r="K66" s="92">
        <v>55</v>
      </c>
      <c r="L66" s="92">
        <f t="shared" si="22"/>
        <v>55</v>
      </c>
      <c r="M66" s="92">
        <v>0</v>
      </c>
      <c r="N66" s="193" t="s">
        <v>207</v>
      </c>
      <c r="O66" s="26">
        <v>0</v>
      </c>
      <c r="P66" s="198">
        <f t="shared" si="23"/>
        <v>30</v>
      </c>
      <c r="Q66" s="321">
        <f t="shared" si="27"/>
        <v>30</v>
      </c>
      <c r="R66" s="199">
        <v>30</v>
      </c>
      <c r="S66" s="199">
        <v>0</v>
      </c>
      <c r="T66" s="320">
        <f t="shared" si="25"/>
        <v>0</v>
      </c>
      <c r="U66" s="28">
        <v>0</v>
      </c>
      <c r="V66" s="28">
        <v>0</v>
      </c>
      <c r="W66" s="28">
        <f t="shared" si="26"/>
        <v>25</v>
      </c>
      <c r="X66" s="197" t="s">
        <v>200</v>
      </c>
    </row>
    <row r="67" spans="1:24" s="29" customFormat="1" ht="210" x14ac:dyDescent="0.25">
      <c r="A67" s="23">
        <v>56</v>
      </c>
      <c r="B67" s="98"/>
      <c r="C67" s="99">
        <v>3636</v>
      </c>
      <c r="D67" s="99">
        <v>5175</v>
      </c>
      <c r="E67" s="99">
        <v>51</v>
      </c>
      <c r="F67" s="24">
        <v>60010101509</v>
      </c>
      <c r="G67" s="191" t="s">
        <v>205</v>
      </c>
      <c r="H67" s="95" t="s">
        <v>217</v>
      </c>
      <c r="I67" s="93" t="s">
        <v>153</v>
      </c>
      <c r="J67" s="93" t="s">
        <v>153</v>
      </c>
      <c r="K67" s="92">
        <v>330</v>
      </c>
      <c r="L67" s="92">
        <f t="shared" si="22"/>
        <v>330</v>
      </c>
      <c r="M67" s="92">
        <v>0</v>
      </c>
      <c r="N67" s="193" t="s">
        <v>207</v>
      </c>
      <c r="O67" s="26">
        <v>0</v>
      </c>
      <c r="P67" s="198">
        <f t="shared" si="23"/>
        <v>180</v>
      </c>
      <c r="Q67" s="321">
        <f t="shared" si="27"/>
        <v>180</v>
      </c>
      <c r="R67" s="199">
        <v>180</v>
      </c>
      <c r="S67" s="199">
        <v>0</v>
      </c>
      <c r="T67" s="320">
        <f t="shared" si="25"/>
        <v>0</v>
      </c>
      <c r="U67" s="28">
        <v>0</v>
      </c>
      <c r="V67" s="28">
        <v>0</v>
      </c>
      <c r="W67" s="28">
        <f t="shared" si="26"/>
        <v>150</v>
      </c>
      <c r="X67" s="197" t="s">
        <v>200</v>
      </c>
    </row>
    <row r="68" spans="1:24" s="29" customFormat="1" ht="60" x14ac:dyDescent="0.25">
      <c r="A68" s="23">
        <v>57</v>
      </c>
      <c r="B68" s="98"/>
      <c r="C68" s="99">
        <v>3636</v>
      </c>
      <c r="D68" s="99">
        <v>5424</v>
      </c>
      <c r="E68" s="99">
        <v>54</v>
      </c>
      <c r="F68" s="24">
        <v>60010101509</v>
      </c>
      <c r="G68" s="191" t="s">
        <v>205</v>
      </c>
      <c r="H68" s="95" t="s">
        <v>218</v>
      </c>
      <c r="I68" s="93" t="s">
        <v>153</v>
      </c>
      <c r="J68" s="93" t="s">
        <v>153</v>
      </c>
      <c r="K68" s="92">
        <v>50</v>
      </c>
      <c r="L68" s="92">
        <f t="shared" si="22"/>
        <v>50</v>
      </c>
      <c r="M68" s="92">
        <v>0</v>
      </c>
      <c r="N68" s="193" t="s">
        <v>207</v>
      </c>
      <c r="O68" s="26">
        <v>0</v>
      </c>
      <c r="P68" s="198">
        <f t="shared" si="23"/>
        <v>35</v>
      </c>
      <c r="Q68" s="321">
        <f t="shared" si="27"/>
        <v>35</v>
      </c>
      <c r="R68" s="199">
        <v>35</v>
      </c>
      <c r="S68" s="199">
        <v>0</v>
      </c>
      <c r="T68" s="320">
        <f t="shared" si="25"/>
        <v>0</v>
      </c>
      <c r="U68" s="28">
        <v>0</v>
      </c>
      <c r="V68" s="28">
        <v>0</v>
      </c>
      <c r="W68" s="28">
        <f t="shared" si="26"/>
        <v>15</v>
      </c>
      <c r="X68" s="197" t="s">
        <v>200</v>
      </c>
    </row>
    <row r="69" spans="1:24" s="218" customFormat="1" ht="47.25" x14ac:dyDescent="0.25">
      <c r="A69" s="216"/>
      <c r="B69" s="217" t="s">
        <v>17</v>
      </c>
      <c r="C69" s="217"/>
      <c r="D69" s="217"/>
      <c r="E69" s="217"/>
      <c r="F69" s="204">
        <v>60010101509</v>
      </c>
      <c r="G69" s="205" t="s">
        <v>205</v>
      </c>
      <c r="H69" s="206" t="s">
        <v>167</v>
      </c>
      <c r="I69" s="207"/>
      <c r="J69" s="207"/>
      <c r="K69" s="208">
        <f>SUM(K57:K68)</f>
        <v>4824</v>
      </c>
      <c r="L69" s="208">
        <f t="shared" ref="L69:W69" si="28">SUM(L57:L68)</f>
        <v>4824</v>
      </c>
      <c r="M69" s="208">
        <f t="shared" si="28"/>
        <v>0</v>
      </c>
      <c r="N69" s="208">
        <f t="shared" si="28"/>
        <v>0</v>
      </c>
      <c r="O69" s="208">
        <f t="shared" si="28"/>
        <v>0</v>
      </c>
      <c r="P69" s="208">
        <f t="shared" si="28"/>
        <v>2370</v>
      </c>
      <c r="Q69" s="325">
        <f t="shared" si="28"/>
        <v>2370</v>
      </c>
      <c r="R69" s="208">
        <f>SUM(R57:R68)</f>
        <v>2370</v>
      </c>
      <c r="S69" s="208">
        <f t="shared" si="28"/>
        <v>0</v>
      </c>
      <c r="T69" s="325">
        <f t="shared" si="28"/>
        <v>0</v>
      </c>
      <c r="U69" s="208">
        <f t="shared" si="28"/>
        <v>0</v>
      </c>
      <c r="V69" s="208">
        <f t="shared" si="28"/>
        <v>0</v>
      </c>
      <c r="W69" s="208">
        <f t="shared" si="28"/>
        <v>2454</v>
      </c>
      <c r="X69" s="214"/>
    </row>
    <row r="70" spans="1:24" s="22" customFormat="1" ht="20.25" hidden="1" x14ac:dyDescent="0.3">
      <c r="A70" s="104" t="s">
        <v>18</v>
      </c>
      <c r="B70" s="103"/>
      <c r="C70" s="103"/>
      <c r="D70" s="103"/>
      <c r="E70" s="103"/>
      <c r="F70" s="103"/>
      <c r="G70" s="103"/>
      <c r="H70" s="103"/>
      <c r="I70" s="103"/>
      <c r="J70" s="103"/>
      <c r="K70" s="31">
        <f>SUM(K71)</f>
        <v>0</v>
      </c>
      <c r="L70" s="31">
        <f>SUM(L71)</f>
        <v>0</v>
      </c>
      <c r="M70" s="31">
        <f>SUM(M71)</f>
        <v>0</v>
      </c>
      <c r="N70" s="32"/>
      <c r="O70" s="31">
        <f>SUM(O71)</f>
        <v>0</v>
      </c>
      <c r="P70" s="102">
        <f>SUM(P71)</f>
        <v>0</v>
      </c>
      <c r="Q70" s="102">
        <f>SUM(Q71)</f>
        <v>0</v>
      </c>
      <c r="R70" s="102">
        <f t="shared" ref="R70:V70" si="29">SUM(R71)</f>
        <v>0</v>
      </c>
      <c r="S70" s="102">
        <f t="shared" si="29"/>
        <v>0</v>
      </c>
      <c r="T70" s="102">
        <f>SUM(T71)</f>
        <v>0</v>
      </c>
      <c r="U70" s="102">
        <f t="shared" si="29"/>
        <v>0</v>
      </c>
      <c r="V70" s="102">
        <f t="shared" si="29"/>
        <v>0</v>
      </c>
      <c r="W70" s="101">
        <f>SUM(W71)</f>
        <v>0</v>
      </c>
      <c r="X70" s="100"/>
    </row>
    <row r="71" spans="1:24" s="29" customFormat="1" ht="15.75" hidden="1" x14ac:dyDescent="0.25">
      <c r="A71" s="23">
        <v>1</v>
      </c>
      <c r="B71" s="99" t="s">
        <v>17</v>
      </c>
      <c r="C71" s="98"/>
      <c r="D71" s="98"/>
      <c r="E71" s="98"/>
      <c r="F71" s="97"/>
      <c r="G71" s="96"/>
      <c r="H71" s="95"/>
      <c r="I71" s="94"/>
      <c r="J71" s="93"/>
      <c r="K71" s="92"/>
      <c r="L71" s="92"/>
      <c r="M71" s="92"/>
      <c r="N71" s="91"/>
      <c r="O71" s="26">
        <v>0</v>
      </c>
      <c r="P71" s="27">
        <f t="shared" ref="P71" si="30">Q71+T71</f>
        <v>0</v>
      </c>
      <c r="Q71" s="26">
        <f t="shared" ref="Q71" si="31">SUM(R71:S71)</f>
        <v>0</v>
      </c>
      <c r="R71" s="26"/>
      <c r="S71" s="26"/>
      <c r="T71" s="28">
        <f t="shared" ref="T71" si="32">SUM(U71:V71)</f>
        <v>0</v>
      </c>
      <c r="U71" s="28"/>
      <c r="V71" s="28"/>
      <c r="W71" s="28">
        <f>K71-O71-P71</f>
        <v>0</v>
      </c>
      <c r="X71" s="90"/>
    </row>
    <row r="72" spans="1:24" ht="35.25" customHeight="1" x14ac:dyDescent="0.25">
      <c r="A72" s="89" t="s">
        <v>219</v>
      </c>
      <c r="B72" s="88"/>
      <c r="C72" s="88"/>
      <c r="D72" s="88"/>
      <c r="E72" s="88"/>
      <c r="F72" s="88"/>
      <c r="G72" s="88"/>
      <c r="H72" s="88"/>
      <c r="I72" s="88"/>
      <c r="J72" s="88"/>
      <c r="K72" s="33">
        <f t="shared" ref="K72:W72" si="33">K8+K70</f>
        <v>23418</v>
      </c>
      <c r="L72" s="33">
        <f t="shared" si="33"/>
        <v>21740.799999999999</v>
      </c>
      <c r="M72" s="33">
        <f t="shared" si="33"/>
        <v>1677.2</v>
      </c>
      <c r="N72" s="33">
        <f t="shared" si="33"/>
        <v>0</v>
      </c>
      <c r="O72" s="33">
        <f t="shared" si="33"/>
        <v>11571.268</v>
      </c>
      <c r="P72" s="33">
        <f t="shared" si="33"/>
        <v>5847</v>
      </c>
      <c r="Q72" s="33">
        <f t="shared" si="33"/>
        <v>3581</v>
      </c>
      <c r="R72" s="33">
        <f t="shared" si="33"/>
        <v>3581</v>
      </c>
      <c r="S72" s="33">
        <f t="shared" si="33"/>
        <v>0</v>
      </c>
      <c r="T72" s="33">
        <f t="shared" si="33"/>
        <v>2266</v>
      </c>
      <c r="U72" s="33">
        <f t="shared" si="33"/>
        <v>2266</v>
      </c>
      <c r="V72" s="33">
        <f t="shared" si="33"/>
        <v>0</v>
      </c>
      <c r="W72" s="33">
        <f t="shared" si="33"/>
        <v>3277</v>
      </c>
      <c r="X72" s="35"/>
    </row>
    <row r="73" spans="1:24" s="7" customFormat="1" x14ac:dyDescent="0.25">
      <c r="A73" s="5"/>
      <c r="B73" s="5"/>
      <c r="C73" s="5"/>
      <c r="D73" s="5"/>
      <c r="E73" s="5"/>
      <c r="F73" s="5"/>
      <c r="G73" s="36"/>
      <c r="H73" s="5"/>
      <c r="I73" s="37"/>
      <c r="J73" s="38"/>
      <c r="K73" s="39"/>
      <c r="L73" s="39"/>
      <c r="M73" s="39"/>
      <c r="N73" s="40"/>
      <c r="O73" s="40"/>
      <c r="X73" s="41"/>
    </row>
    <row r="74" spans="1:24" s="7" customFormat="1" x14ac:dyDescent="0.25">
      <c r="A74" s="5"/>
      <c r="B74" s="5"/>
      <c r="C74" s="5"/>
      <c r="D74" s="5"/>
      <c r="E74" s="5"/>
      <c r="F74" s="5"/>
      <c r="G74" s="5"/>
      <c r="H74" s="5"/>
      <c r="I74" s="42"/>
      <c r="J74" s="43"/>
      <c r="K74" s="44"/>
      <c r="L74" s="44"/>
      <c r="M74" s="44"/>
      <c r="X74" s="41"/>
    </row>
    <row r="75" spans="1:24" s="7" customFormat="1" ht="18" x14ac:dyDescent="0.25">
      <c r="A75" s="45"/>
      <c r="B75" s="45"/>
      <c r="C75" s="45"/>
      <c r="D75" s="45"/>
      <c r="E75" s="45"/>
      <c r="F75" s="45"/>
      <c r="G75" s="45"/>
      <c r="H75" s="45"/>
      <c r="I75" s="45"/>
      <c r="J75" s="45"/>
      <c r="K75" s="45"/>
      <c r="L75" s="45"/>
      <c r="M75" s="45"/>
      <c r="N75" s="45"/>
      <c r="O75" s="45"/>
      <c r="P75" s="45"/>
      <c r="X75" s="41"/>
    </row>
    <row r="76" spans="1:24" s="51" customFormat="1" x14ac:dyDescent="0.2">
      <c r="A76" s="46"/>
      <c r="B76" s="47"/>
      <c r="C76" s="46"/>
      <c r="D76" s="47"/>
      <c r="E76" s="47"/>
      <c r="F76" s="47"/>
      <c r="G76" s="47"/>
      <c r="H76" s="47"/>
      <c r="I76" s="48"/>
      <c r="J76" s="49"/>
      <c r="K76" s="50"/>
      <c r="L76" s="50"/>
      <c r="M76" s="50"/>
      <c r="X76" s="52"/>
    </row>
    <row r="77" spans="1:24" s="7" customFormat="1" x14ac:dyDescent="0.25">
      <c r="A77" s="5"/>
      <c r="B77" s="5"/>
      <c r="C77" s="5"/>
      <c r="D77" s="5"/>
      <c r="E77" s="5"/>
      <c r="F77" s="5"/>
      <c r="G77" s="5"/>
      <c r="H77" s="5"/>
      <c r="I77" s="11"/>
      <c r="J77" s="43"/>
      <c r="K77" s="44"/>
      <c r="L77" s="44"/>
      <c r="M77" s="44"/>
      <c r="X77" s="41"/>
    </row>
    <row r="78" spans="1:24" s="7" customFormat="1" x14ac:dyDescent="0.25">
      <c r="A78" s="5"/>
      <c r="B78" s="5"/>
      <c r="C78" s="5"/>
      <c r="D78" s="5"/>
      <c r="E78" s="5"/>
      <c r="F78" s="5"/>
      <c r="G78" s="5"/>
      <c r="H78" s="5"/>
      <c r="I78" s="11"/>
      <c r="J78" s="43"/>
      <c r="K78" s="44"/>
      <c r="L78" s="44"/>
      <c r="M78" s="44"/>
      <c r="X78" s="41"/>
    </row>
    <row r="79" spans="1:24" s="7" customFormat="1" x14ac:dyDescent="0.25">
      <c r="A79" s="5"/>
      <c r="B79" s="5"/>
      <c r="C79" s="5"/>
      <c r="D79" s="5"/>
      <c r="E79" s="5"/>
      <c r="F79" s="5"/>
      <c r="G79" s="5"/>
      <c r="H79" s="5"/>
      <c r="I79" s="11"/>
      <c r="J79" s="43"/>
      <c r="K79" s="44"/>
      <c r="L79" s="44"/>
      <c r="M79" s="44"/>
      <c r="X79" s="41"/>
    </row>
    <row r="80" spans="1:24" s="7" customFormat="1" x14ac:dyDescent="0.25">
      <c r="A80" s="5"/>
      <c r="B80" s="5"/>
      <c r="C80" s="5"/>
      <c r="D80" s="5"/>
      <c r="E80" s="5"/>
      <c r="F80" s="5"/>
      <c r="G80" s="5"/>
      <c r="H80" s="5"/>
      <c r="I80" s="11"/>
      <c r="J80" s="43"/>
      <c r="K80" s="44"/>
      <c r="L80" s="44"/>
      <c r="M80" s="44"/>
      <c r="X80" s="41"/>
    </row>
    <row r="81" spans="1:24" s="7" customFormat="1" x14ac:dyDescent="0.25">
      <c r="A81" s="5"/>
      <c r="B81" s="5"/>
      <c r="C81" s="5"/>
      <c r="D81" s="5"/>
      <c r="E81" s="5"/>
      <c r="F81" s="5"/>
      <c r="G81" s="5"/>
      <c r="H81" s="5"/>
      <c r="I81" s="11"/>
      <c r="J81" s="43"/>
      <c r="K81" s="44"/>
      <c r="L81" s="44"/>
      <c r="M81" s="44"/>
      <c r="X81" s="41"/>
    </row>
    <row r="82" spans="1:24" s="7" customFormat="1" x14ac:dyDescent="0.25">
      <c r="A82" s="5"/>
      <c r="B82" s="5"/>
      <c r="C82" s="5"/>
      <c r="D82" s="5"/>
      <c r="E82" s="5"/>
      <c r="F82" s="5"/>
      <c r="G82" s="5"/>
      <c r="H82" s="5"/>
      <c r="I82" s="11"/>
      <c r="J82" s="43"/>
      <c r="K82" s="44"/>
      <c r="L82" s="44"/>
      <c r="M82" s="44"/>
      <c r="X82" s="41"/>
    </row>
    <row r="83" spans="1:24" s="7" customFormat="1" x14ac:dyDescent="0.25">
      <c r="A83" s="5"/>
      <c r="B83" s="5"/>
      <c r="C83" s="5"/>
      <c r="D83" s="5"/>
      <c r="E83" s="5"/>
      <c r="F83" s="5"/>
      <c r="G83" s="5"/>
      <c r="H83" s="5"/>
      <c r="I83" s="11"/>
      <c r="J83" s="43"/>
      <c r="K83" s="44"/>
      <c r="L83" s="44"/>
      <c r="M83" s="44"/>
      <c r="X83" s="41"/>
    </row>
    <row r="84" spans="1:24" s="7" customFormat="1" x14ac:dyDescent="0.25">
      <c r="A84" s="5"/>
      <c r="B84" s="5"/>
      <c r="C84" s="5"/>
      <c r="D84" s="5"/>
      <c r="E84" s="5"/>
      <c r="F84" s="5"/>
      <c r="G84" s="5"/>
      <c r="H84" s="5"/>
      <c r="I84" s="11"/>
      <c r="J84" s="43"/>
      <c r="K84" s="44"/>
      <c r="L84" s="44"/>
      <c r="M84" s="44"/>
      <c r="X84" s="41"/>
    </row>
    <row r="85" spans="1:24" s="7" customFormat="1" x14ac:dyDescent="0.25">
      <c r="A85" s="5"/>
      <c r="B85" s="5"/>
      <c r="C85" s="5"/>
      <c r="D85" s="5"/>
      <c r="E85" s="5"/>
      <c r="F85" s="5"/>
      <c r="G85" s="5"/>
      <c r="H85" s="5"/>
      <c r="I85" s="11"/>
      <c r="J85" s="43"/>
      <c r="K85" s="44"/>
      <c r="L85" s="44"/>
      <c r="M85" s="44"/>
      <c r="X85" s="41"/>
    </row>
    <row r="86" spans="1:24" s="7" customFormat="1" x14ac:dyDescent="0.25">
      <c r="A86" s="5"/>
      <c r="B86" s="5"/>
      <c r="C86" s="5"/>
      <c r="D86" s="5"/>
      <c r="E86" s="5"/>
      <c r="F86" s="5"/>
      <c r="G86" s="5"/>
      <c r="H86" s="5"/>
      <c r="I86" s="11"/>
      <c r="J86" s="43"/>
      <c r="K86" s="44"/>
      <c r="L86" s="44"/>
      <c r="M86" s="44"/>
      <c r="X86" s="41"/>
    </row>
    <row r="87" spans="1:24" s="7" customFormat="1" x14ac:dyDescent="0.25">
      <c r="A87" s="5"/>
      <c r="B87" s="5"/>
      <c r="C87" s="5"/>
      <c r="D87" s="5"/>
      <c r="E87" s="5"/>
      <c r="F87" s="5"/>
      <c r="G87" s="5"/>
      <c r="H87" s="5"/>
      <c r="I87" s="11"/>
      <c r="J87" s="43"/>
      <c r="K87" s="44"/>
      <c r="L87" s="44"/>
      <c r="M87" s="44"/>
      <c r="X87" s="41"/>
    </row>
    <row r="88" spans="1:24" s="7" customFormat="1" x14ac:dyDescent="0.25">
      <c r="A88" s="5"/>
      <c r="B88" s="5"/>
      <c r="C88" s="5"/>
      <c r="D88" s="5"/>
      <c r="E88" s="5"/>
      <c r="F88" s="5"/>
      <c r="G88" s="5"/>
      <c r="H88" s="5"/>
      <c r="I88" s="11"/>
      <c r="J88" s="43"/>
      <c r="K88" s="44"/>
      <c r="L88" s="44"/>
      <c r="M88" s="44"/>
      <c r="X88" s="41"/>
    </row>
    <row r="89" spans="1:24" s="7" customFormat="1" x14ac:dyDescent="0.25">
      <c r="A89" s="5"/>
      <c r="B89" s="5"/>
      <c r="C89" s="5"/>
      <c r="D89" s="5"/>
      <c r="E89" s="5"/>
      <c r="F89" s="5"/>
      <c r="G89" s="5"/>
      <c r="H89" s="5"/>
      <c r="I89" s="11"/>
      <c r="J89" s="43"/>
      <c r="K89" s="44"/>
      <c r="L89" s="44"/>
      <c r="M89" s="44"/>
      <c r="X89" s="41"/>
    </row>
    <row r="90" spans="1:24" s="7" customFormat="1" x14ac:dyDescent="0.25">
      <c r="A90" s="5"/>
      <c r="B90" s="5"/>
      <c r="C90" s="5"/>
      <c r="D90" s="5"/>
      <c r="E90" s="5"/>
      <c r="F90" s="5"/>
      <c r="G90" s="5"/>
      <c r="H90" s="5"/>
      <c r="I90" s="11"/>
      <c r="J90" s="43"/>
      <c r="K90" s="44"/>
      <c r="L90" s="44"/>
      <c r="M90" s="44"/>
      <c r="X90" s="41"/>
    </row>
    <row r="91" spans="1:24" s="7" customFormat="1" x14ac:dyDescent="0.25">
      <c r="A91" s="5"/>
      <c r="B91" s="5"/>
      <c r="C91" s="5"/>
      <c r="D91" s="5"/>
      <c r="E91" s="5"/>
      <c r="F91" s="5"/>
      <c r="G91" s="5"/>
      <c r="H91" s="5"/>
      <c r="I91" s="11"/>
      <c r="J91" s="43"/>
      <c r="K91" s="44"/>
      <c r="L91" s="44"/>
      <c r="M91" s="44"/>
      <c r="X91" s="41"/>
    </row>
    <row r="92" spans="1:24" s="7" customFormat="1" x14ac:dyDescent="0.25">
      <c r="A92" s="5"/>
      <c r="B92" s="5"/>
      <c r="C92" s="5"/>
      <c r="D92" s="5"/>
      <c r="E92" s="5"/>
      <c r="F92" s="5"/>
      <c r="G92" s="5"/>
      <c r="H92" s="5"/>
      <c r="I92" s="11"/>
      <c r="J92" s="43"/>
      <c r="K92" s="44"/>
      <c r="L92" s="44"/>
      <c r="M92" s="44"/>
      <c r="X92" s="41"/>
    </row>
    <row r="93" spans="1:24" s="7" customFormat="1" x14ac:dyDescent="0.25">
      <c r="A93" s="5"/>
      <c r="B93" s="5"/>
      <c r="C93" s="5"/>
      <c r="D93" s="5"/>
      <c r="E93" s="5"/>
      <c r="F93" s="5"/>
      <c r="G93" s="5"/>
      <c r="H93" s="5"/>
      <c r="I93" s="11"/>
      <c r="J93" s="43"/>
      <c r="K93" s="44"/>
      <c r="L93" s="44"/>
      <c r="M93" s="44"/>
      <c r="X93" s="41"/>
    </row>
    <row r="94" spans="1:24" s="7" customFormat="1" x14ac:dyDescent="0.25">
      <c r="A94" s="5"/>
      <c r="B94" s="5"/>
      <c r="C94" s="5"/>
      <c r="D94" s="5"/>
      <c r="E94" s="5"/>
      <c r="F94" s="5"/>
      <c r="G94" s="5"/>
      <c r="H94" s="5"/>
      <c r="I94" s="11"/>
      <c r="J94" s="5"/>
      <c r="K94" s="44"/>
      <c r="L94" s="44"/>
      <c r="M94" s="44"/>
      <c r="X94" s="41"/>
    </row>
    <row r="95" spans="1:24" s="7" customFormat="1" x14ac:dyDescent="0.25">
      <c r="A95" s="5"/>
      <c r="B95" s="5"/>
      <c r="C95" s="5"/>
      <c r="D95" s="5"/>
      <c r="E95" s="5"/>
      <c r="F95" s="5"/>
      <c r="G95" s="5"/>
      <c r="H95" s="5"/>
      <c r="I95" s="11"/>
      <c r="J95" s="5"/>
      <c r="K95" s="44"/>
      <c r="L95" s="44"/>
      <c r="M95" s="44"/>
      <c r="X95" s="41"/>
    </row>
    <row r="96" spans="1:24" s="7" customFormat="1" x14ac:dyDescent="0.25">
      <c r="A96" s="5"/>
      <c r="B96" s="5"/>
      <c r="C96" s="5"/>
      <c r="D96" s="5"/>
      <c r="E96" s="5"/>
      <c r="F96" s="5"/>
      <c r="G96" s="5"/>
      <c r="H96" s="5"/>
      <c r="I96" s="11"/>
      <c r="J96" s="5"/>
      <c r="K96" s="44"/>
      <c r="L96" s="44"/>
      <c r="M96" s="44"/>
      <c r="X96" s="41"/>
    </row>
    <row r="97" spans="1:24" s="7" customFormat="1" x14ac:dyDescent="0.25">
      <c r="A97" s="5"/>
      <c r="B97" s="5"/>
      <c r="C97" s="5"/>
      <c r="D97" s="5"/>
      <c r="E97" s="5"/>
      <c r="F97" s="5"/>
      <c r="G97" s="5"/>
      <c r="H97" s="5"/>
      <c r="I97" s="11"/>
      <c r="J97" s="5"/>
      <c r="K97" s="44"/>
      <c r="L97" s="44"/>
      <c r="M97" s="44"/>
      <c r="X97" s="41"/>
    </row>
    <row r="98" spans="1:24" s="7" customFormat="1" x14ac:dyDescent="0.25">
      <c r="A98" s="5"/>
      <c r="B98" s="5"/>
      <c r="C98" s="5"/>
      <c r="D98" s="5"/>
      <c r="E98" s="5"/>
      <c r="F98" s="5"/>
      <c r="G98" s="5"/>
      <c r="H98" s="5"/>
      <c r="I98" s="11"/>
      <c r="J98" s="5"/>
      <c r="K98" s="44"/>
      <c r="L98" s="44"/>
      <c r="M98" s="44"/>
      <c r="X98" s="41"/>
    </row>
    <row r="99" spans="1:24" s="7" customFormat="1" x14ac:dyDescent="0.25">
      <c r="A99" s="5"/>
      <c r="B99" s="5"/>
      <c r="C99" s="5"/>
      <c r="D99" s="5"/>
      <c r="E99" s="5"/>
      <c r="F99" s="5"/>
      <c r="G99" s="5"/>
      <c r="H99" s="5"/>
      <c r="I99" s="11"/>
      <c r="J99" s="5"/>
      <c r="K99" s="44"/>
      <c r="L99" s="44"/>
      <c r="M99" s="44"/>
      <c r="X99" s="41"/>
    </row>
    <row r="100" spans="1:24" s="7" customFormat="1" x14ac:dyDescent="0.25">
      <c r="A100" s="5"/>
      <c r="B100" s="5"/>
      <c r="C100" s="5"/>
      <c r="D100" s="5"/>
      <c r="E100" s="5"/>
      <c r="F100" s="5"/>
      <c r="G100" s="5"/>
      <c r="H100" s="5"/>
      <c r="I100" s="11"/>
      <c r="J100" s="5"/>
      <c r="K100" s="44"/>
      <c r="L100" s="44"/>
      <c r="M100" s="44"/>
      <c r="X100" s="41"/>
    </row>
    <row r="101" spans="1:24" s="7" customFormat="1" x14ac:dyDescent="0.25">
      <c r="A101" s="5"/>
      <c r="B101" s="5"/>
      <c r="C101" s="5"/>
      <c r="D101" s="5"/>
      <c r="E101" s="5"/>
      <c r="F101" s="5"/>
      <c r="G101" s="5"/>
      <c r="H101" s="5"/>
      <c r="I101" s="11"/>
      <c r="J101" s="5"/>
      <c r="K101" s="44"/>
      <c r="L101" s="44"/>
      <c r="M101" s="44"/>
      <c r="X101" s="41"/>
    </row>
    <row r="102" spans="1:24" s="7" customFormat="1" x14ac:dyDescent="0.25">
      <c r="A102" s="5"/>
      <c r="B102" s="5"/>
      <c r="C102" s="5"/>
      <c r="D102" s="5"/>
      <c r="E102" s="5"/>
      <c r="F102" s="5"/>
      <c r="G102" s="5"/>
      <c r="H102" s="5"/>
      <c r="I102" s="11"/>
      <c r="J102" s="5"/>
      <c r="K102" s="44"/>
      <c r="L102" s="44"/>
      <c r="M102" s="44"/>
      <c r="X102" s="41"/>
    </row>
    <row r="103" spans="1:24" s="7" customFormat="1" x14ac:dyDescent="0.25">
      <c r="A103" s="5"/>
      <c r="B103" s="5"/>
      <c r="C103" s="5"/>
      <c r="D103" s="5"/>
      <c r="E103" s="5"/>
      <c r="F103" s="5"/>
      <c r="G103" s="5"/>
      <c r="H103" s="5"/>
      <c r="I103" s="11"/>
      <c r="J103" s="5"/>
      <c r="K103" s="44"/>
      <c r="L103" s="44"/>
      <c r="M103" s="44"/>
      <c r="X103" s="41"/>
    </row>
    <row r="104" spans="1:24" s="7" customFormat="1" x14ac:dyDescent="0.25">
      <c r="A104" s="5"/>
      <c r="B104" s="5"/>
      <c r="C104" s="5"/>
      <c r="D104" s="5"/>
      <c r="E104" s="5"/>
      <c r="F104" s="5"/>
      <c r="G104" s="5"/>
      <c r="H104" s="5"/>
      <c r="I104" s="11"/>
      <c r="J104" s="5"/>
      <c r="K104" s="44"/>
      <c r="L104" s="44"/>
      <c r="M104" s="44"/>
      <c r="X104" s="41"/>
    </row>
    <row r="105" spans="1:24" s="7" customFormat="1" x14ac:dyDescent="0.25">
      <c r="A105" s="11"/>
      <c r="B105" s="11"/>
      <c r="C105" s="11"/>
      <c r="D105" s="11"/>
      <c r="E105" s="11"/>
      <c r="F105" s="11"/>
      <c r="G105" s="11"/>
      <c r="H105" s="11"/>
      <c r="I105" s="11"/>
      <c r="J105" s="5"/>
      <c r="K105" s="44"/>
      <c r="L105" s="44"/>
      <c r="M105" s="44"/>
      <c r="X105" s="41"/>
    </row>
    <row r="106" spans="1:24" s="7" customFormat="1" x14ac:dyDescent="0.25">
      <c r="A106" s="11"/>
      <c r="B106" s="11"/>
      <c r="C106" s="11"/>
      <c r="D106" s="11"/>
      <c r="E106" s="11"/>
      <c r="F106" s="11"/>
      <c r="G106" s="11"/>
      <c r="H106" s="11"/>
      <c r="I106" s="11"/>
      <c r="J106" s="5"/>
      <c r="K106" s="44"/>
      <c r="L106" s="44"/>
      <c r="M106" s="44"/>
      <c r="X106" s="41"/>
    </row>
    <row r="107" spans="1:24" s="7" customFormat="1" x14ac:dyDescent="0.25">
      <c r="A107" s="11"/>
      <c r="B107" s="11"/>
      <c r="C107" s="11"/>
      <c r="D107" s="11"/>
      <c r="E107" s="11"/>
      <c r="F107" s="11"/>
      <c r="G107" s="11"/>
      <c r="H107" s="11"/>
      <c r="I107" s="11"/>
      <c r="J107" s="5"/>
      <c r="K107" s="44"/>
      <c r="L107" s="44"/>
      <c r="M107" s="44"/>
      <c r="X107" s="41"/>
    </row>
    <row r="108" spans="1:24" s="7" customFormat="1" x14ac:dyDescent="0.25">
      <c r="A108" s="11"/>
      <c r="B108" s="11"/>
      <c r="C108" s="11"/>
      <c r="D108" s="11"/>
      <c r="E108" s="11"/>
      <c r="F108" s="11"/>
      <c r="G108" s="11"/>
      <c r="H108" s="11"/>
      <c r="I108" s="11"/>
      <c r="J108" s="5"/>
      <c r="K108" s="44"/>
      <c r="L108" s="44"/>
      <c r="M108" s="44"/>
      <c r="X108" s="41"/>
    </row>
    <row r="109" spans="1:24" s="7" customFormat="1" x14ac:dyDescent="0.25">
      <c r="A109" s="11"/>
      <c r="B109" s="11"/>
      <c r="C109" s="11"/>
      <c r="D109" s="11"/>
      <c r="E109" s="11"/>
      <c r="F109" s="11"/>
      <c r="G109" s="11"/>
      <c r="H109" s="11"/>
      <c r="I109" s="11"/>
      <c r="J109" s="5"/>
      <c r="K109" s="44"/>
      <c r="L109" s="44"/>
      <c r="M109" s="44"/>
      <c r="X109" s="41"/>
    </row>
    <row r="110" spans="1:24" s="7" customFormat="1" x14ac:dyDescent="0.25">
      <c r="A110" s="11"/>
      <c r="B110" s="11"/>
      <c r="C110" s="11"/>
      <c r="D110" s="11"/>
      <c r="E110" s="11"/>
      <c r="F110" s="11"/>
      <c r="G110" s="11"/>
      <c r="H110" s="11"/>
      <c r="I110" s="11"/>
      <c r="J110" s="5"/>
      <c r="K110" s="44"/>
      <c r="L110" s="44"/>
      <c r="M110" s="44"/>
      <c r="X110" s="41"/>
    </row>
    <row r="111" spans="1:24" s="7" customFormat="1" x14ac:dyDescent="0.25">
      <c r="A111" s="11"/>
      <c r="B111" s="11"/>
      <c r="C111" s="11"/>
      <c r="D111" s="11"/>
      <c r="E111" s="11"/>
      <c r="F111" s="11"/>
      <c r="G111" s="11"/>
      <c r="H111" s="11"/>
      <c r="I111" s="11"/>
      <c r="J111" s="5"/>
      <c r="K111" s="44"/>
      <c r="L111" s="44"/>
      <c r="M111" s="44"/>
      <c r="X111" s="41"/>
    </row>
    <row r="112" spans="1:24" s="7" customFormat="1" x14ac:dyDescent="0.25">
      <c r="A112" s="11"/>
      <c r="B112" s="11"/>
      <c r="C112" s="11"/>
      <c r="D112" s="11"/>
      <c r="E112" s="11"/>
      <c r="F112" s="11"/>
      <c r="G112" s="11"/>
      <c r="H112" s="11"/>
      <c r="I112" s="11"/>
      <c r="J112" s="5"/>
      <c r="K112" s="44"/>
      <c r="L112" s="44"/>
      <c r="M112" s="44"/>
      <c r="X112" s="41"/>
    </row>
    <row r="113" spans="1:24" s="7" customFormat="1" x14ac:dyDescent="0.25">
      <c r="A113" s="11"/>
      <c r="B113" s="11"/>
      <c r="C113" s="11"/>
      <c r="D113" s="11"/>
      <c r="E113" s="11"/>
      <c r="F113" s="11"/>
      <c r="G113" s="11"/>
      <c r="H113" s="11"/>
      <c r="I113" s="11"/>
      <c r="J113" s="5"/>
      <c r="K113" s="44"/>
      <c r="L113" s="44"/>
      <c r="M113" s="44"/>
      <c r="X113" s="41"/>
    </row>
    <row r="114" spans="1:24" s="7" customFormat="1" x14ac:dyDescent="0.25">
      <c r="A114" s="11"/>
      <c r="B114" s="11"/>
      <c r="C114" s="11"/>
      <c r="D114" s="11"/>
      <c r="E114" s="11"/>
      <c r="F114" s="11"/>
      <c r="G114" s="11"/>
      <c r="H114" s="11"/>
      <c r="I114" s="11"/>
      <c r="J114" s="5"/>
      <c r="K114" s="44"/>
      <c r="L114" s="44"/>
      <c r="M114" s="44"/>
      <c r="X114" s="41"/>
    </row>
    <row r="115" spans="1:24" s="7" customFormat="1" x14ac:dyDescent="0.25">
      <c r="A115" s="11"/>
      <c r="B115" s="11"/>
      <c r="C115" s="11"/>
      <c r="D115" s="11"/>
      <c r="E115" s="11"/>
      <c r="F115" s="11"/>
      <c r="G115" s="11"/>
      <c r="H115" s="11"/>
      <c r="I115" s="11"/>
      <c r="J115" s="5"/>
      <c r="K115" s="44"/>
      <c r="L115" s="44"/>
      <c r="M115" s="44"/>
      <c r="X115" s="41"/>
    </row>
    <row r="116" spans="1:24" s="7" customFormat="1" x14ac:dyDescent="0.25">
      <c r="A116" s="11"/>
      <c r="B116" s="11"/>
      <c r="C116" s="11"/>
      <c r="D116" s="11"/>
      <c r="E116" s="11"/>
      <c r="F116" s="11"/>
      <c r="G116" s="11"/>
      <c r="H116" s="11"/>
      <c r="I116" s="11"/>
      <c r="J116" s="5"/>
      <c r="K116" s="44"/>
      <c r="L116" s="44"/>
      <c r="M116" s="44"/>
      <c r="X116" s="41"/>
    </row>
    <row r="117" spans="1:24" s="7" customFormat="1" x14ac:dyDescent="0.25">
      <c r="A117" s="11"/>
      <c r="B117" s="11"/>
      <c r="C117" s="11"/>
      <c r="D117" s="11"/>
      <c r="E117" s="11"/>
      <c r="F117" s="11"/>
      <c r="G117" s="11"/>
      <c r="H117" s="11"/>
      <c r="I117" s="11"/>
      <c r="J117" s="5"/>
      <c r="K117" s="44"/>
      <c r="L117" s="44"/>
      <c r="M117" s="44"/>
      <c r="X117" s="41"/>
    </row>
    <row r="118" spans="1:24" s="7" customFormat="1" x14ac:dyDescent="0.25">
      <c r="A118" s="11"/>
      <c r="B118" s="11"/>
      <c r="C118" s="11"/>
      <c r="D118" s="11"/>
      <c r="E118" s="11"/>
      <c r="F118" s="11"/>
      <c r="G118" s="11"/>
      <c r="H118" s="11"/>
      <c r="I118" s="11"/>
      <c r="J118" s="5"/>
      <c r="K118" s="44"/>
      <c r="L118" s="44"/>
      <c r="M118" s="44"/>
      <c r="X118" s="41"/>
    </row>
    <row r="119" spans="1:24" s="7" customFormat="1" x14ac:dyDescent="0.25">
      <c r="A119" s="11"/>
      <c r="B119" s="11"/>
      <c r="C119" s="11"/>
      <c r="D119" s="11"/>
      <c r="E119" s="11"/>
      <c r="F119" s="11"/>
      <c r="G119" s="11"/>
      <c r="H119" s="11"/>
      <c r="I119" s="11"/>
      <c r="J119" s="5"/>
      <c r="K119" s="44"/>
      <c r="L119" s="44"/>
      <c r="M119" s="44"/>
      <c r="X119" s="41"/>
    </row>
    <row r="120" spans="1:24" s="7" customFormat="1" x14ac:dyDescent="0.25">
      <c r="A120" s="11"/>
      <c r="B120" s="11"/>
      <c r="C120" s="11"/>
      <c r="D120" s="11"/>
      <c r="E120" s="11"/>
      <c r="F120" s="11"/>
      <c r="G120" s="11"/>
      <c r="H120" s="11"/>
      <c r="I120" s="11"/>
      <c r="J120" s="5"/>
      <c r="K120" s="44"/>
      <c r="L120" s="44"/>
      <c r="M120" s="44"/>
      <c r="X120" s="41"/>
    </row>
    <row r="121" spans="1:24" s="7" customFormat="1" x14ac:dyDescent="0.25">
      <c r="A121" s="11"/>
      <c r="B121" s="11"/>
      <c r="C121" s="11"/>
      <c r="D121" s="11"/>
      <c r="E121" s="11"/>
      <c r="F121" s="11"/>
      <c r="G121" s="11"/>
      <c r="H121" s="11"/>
      <c r="I121" s="11"/>
      <c r="J121" s="5"/>
      <c r="K121" s="44"/>
      <c r="L121" s="44"/>
      <c r="M121" s="44"/>
      <c r="X121" s="41"/>
    </row>
    <row r="122" spans="1:24" s="7" customFormat="1" x14ac:dyDescent="0.25">
      <c r="A122" s="11"/>
      <c r="B122" s="11"/>
      <c r="C122" s="11"/>
      <c r="D122" s="11"/>
      <c r="E122" s="11"/>
      <c r="F122" s="11"/>
      <c r="G122" s="11"/>
      <c r="H122" s="11"/>
      <c r="I122" s="11"/>
      <c r="J122" s="5"/>
      <c r="K122" s="44"/>
      <c r="L122" s="44"/>
      <c r="M122" s="44"/>
      <c r="X122" s="41"/>
    </row>
    <row r="123" spans="1:24" s="7" customFormat="1" x14ac:dyDescent="0.25">
      <c r="A123" s="11"/>
      <c r="B123" s="11"/>
      <c r="C123" s="11"/>
      <c r="D123" s="11"/>
      <c r="E123" s="11"/>
      <c r="F123" s="11"/>
      <c r="G123" s="11"/>
      <c r="H123" s="11"/>
      <c r="I123" s="11"/>
      <c r="J123" s="5"/>
      <c r="K123" s="44"/>
      <c r="L123" s="44"/>
      <c r="M123" s="44"/>
      <c r="X123" s="41"/>
    </row>
    <row r="124" spans="1:24" s="7" customFormat="1" x14ac:dyDescent="0.25">
      <c r="A124" s="11"/>
      <c r="B124" s="11"/>
      <c r="C124" s="11"/>
      <c r="D124" s="11"/>
      <c r="E124" s="11"/>
      <c r="F124" s="11"/>
      <c r="G124" s="11"/>
      <c r="H124" s="11"/>
      <c r="I124" s="11"/>
      <c r="J124" s="5"/>
      <c r="K124" s="44"/>
      <c r="L124" s="44"/>
      <c r="M124" s="44"/>
      <c r="X124" s="41"/>
    </row>
    <row r="125" spans="1:24" s="7" customFormat="1" x14ac:dyDescent="0.25">
      <c r="A125" s="11"/>
      <c r="B125" s="11"/>
      <c r="C125" s="11"/>
      <c r="D125" s="11"/>
      <c r="E125" s="11"/>
      <c r="F125" s="11"/>
      <c r="G125" s="11"/>
      <c r="H125" s="11"/>
      <c r="I125" s="11"/>
      <c r="J125" s="5"/>
      <c r="K125" s="44"/>
      <c r="L125" s="44"/>
      <c r="M125" s="44"/>
      <c r="X125" s="41"/>
    </row>
    <row r="126" spans="1:24" s="7" customFormat="1" x14ac:dyDescent="0.25">
      <c r="A126" s="11"/>
      <c r="B126" s="11"/>
      <c r="C126" s="11"/>
      <c r="D126" s="11"/>
      <c r="E126" s="11"/>
      <c r="F126" s="11"/>
      <c r="G126" s="11"/>
      <c r="H126" s="11"/>
      <c r="I126" s="11"/>
      <c r="J126" s="5"/>
      <c r="K126" s="44"/>
      <c r="L126" s="44"/>
      <c r="M126" s="44"/>
      <c r="X126" s="41"/>
    </row>
    <row r="127" spans="1:24" s="7" customFormat="1" x14ac:dyDescent="0.25">
      <c r="A127" s="11"/>
      <c r="B127" s="11"/>
      <c r="C127" s="11"/>
      <c r="D127" s="11"/>
      <c r="E127" s="11"/>
      <c r="F127" s="11"/>
      <c r="G127" s="11"/>
      <c r="H127" s="11"/>
      <c r="I127" s="11"/>
      <c r="J127" s="5"/>
      <c r="K127" s="44"/>
      <c r="L127" s="44"/>
      <c r="M127" s="44"/>
      <c r="X127" s="41"/>
    </row>
    <row r="128" spans="1:24" s="7" customFormat="1" x14ac:dyDescent="0.25">
      <c r="A128" s="11"/>
      <c r="B128" s="11"/>
      <c r="C128" s="11"/>
      <c r="D128" s="11"/>
      <c r="E128" s="11"/>
      <c r="F128" s="11"/>
      <c r="G128" s="11"/>
      <c r="H128" s="11"/>
      <c r="I128" s="11"/>
      <c r="J128" s="5"/>
      <c r="K128" s="44"/>
      <c r="L128" s="44"/>
      <c r="M128" s="44"/>
      <c r="X128" s="41"/>
    </row>
    <row r="129" spans="1:24" s="7" customFormat="1" x14ac:dyDescent="0.25">
      <c r="A129" s="11"/>
      <c r="B129" s="11"/>
      <c r="C129" s="11"/>
      <c r="D129" s="11"/>
      <c r="E129" s="11"/>
      <c r="F129" s="11"/>
      <c r="G129" s="11"/>
      <c r="H129" s="11"/>
      <c r="I129" s="11"/>
      <c r="J129" s="5"/>
      <c r="K129" s="44"/>
      <c r="L129" s="44"/>
      <c r="M129" s="44"/>
      <c r="X129" s="41"/>
    </row>
    <row r="130" spans="1:24" s="7" customFormat="1" x14ac:dyDescent="0.25">
      <c r="A130" s="11"/>
      <c r="B130" s="11"/>
      <c r="C130" s="11"/>
      <c r="D130" s="11"/>
      <c r="E130" s="11"/>
      <c r="F130" s="11"/>
      <c r="G130" s="11"/>
      <c r="H130" s="11"/>
      <c r="I130" s="11"/>
      <c r="J130" s="5"/>
      <c r="K130" s="44"/>
      <c r="L130" s="44"/>
      <c r="M130" s="44"/>
      <c r="X130" s="41"/>
    </row>
    <row r="131" spans="1:24" s="7" customFormat="1" x14ac:dyDescent="0.25">
      <c r="A131" s="11"/>
      <c r="B131" s="11"/>
      <c r="C131" s="11"/>
      <c r="D131" s="11"/>
      <c r="E131" s="11"/>
      <c r="F131" s="11"/>
      <c r="G131" s="11"/>
      <c r="H131" s="11"/>
      <c r="I131" s="11"/>
      <c r="J131" s="5"/>
      <c r="K131" s="44"/>
      <c r="L131" s="44"/>
      <c r="M131" s="44"/>
      <c r="X131" s="41"/>
    </row>
    <row r="132" spans="1:24" s="7" customFormat="1" x14ac:dyDescent="0.25">
      <c r="A132" s="11"/>
      <c r="B132" s="11"/>
      <c r="C132" s="11"/>
      <c r="D132" s="11"/>
      <c r="E132" s="11"/>
      <c r="F132" s="11"/>
      <c r="G132" s="11"/>
      <c r="H132" s="11"/>
      <c r="I132" s="11"/>
      <c r="J132" s="5"/>
      <c r="K132" s="44"/>
      <c r="L132" s="44"/>
      <c r="M132" s="44"/>
      <c r="X132" s="41"/>
    </row>
    <row r="133" spans="1:24" s="7" customFormat="1" x14ac:dyDescent="0.25">
      <c r="A133" s="11"/>
      <c r="B133" s="11"/>
      <c r="C133" s="11"/>
      <c r="D133" s="11"/>
      <c r="E133" s="11"/>
      <c r="F133" s="11"/>
      <c r="G133" s="11"/>
      <c r="H133" s="11"/>
      <c r="I133" s="11"/>
      <c r="J133" s="5"/>
      <c r="K133" s="44"/>
      <c r="L133" s="44"/>
      <c r="M133" s="44"/>
      <c r="X133" s="41"/>
    </row>
    <row r="134" spans="1:24" s="7" customFormat="1" x14ac:dyDescent="0.25">
      <c r="A134" s="11"/>
      <c r="B134" s="11"/>
      <c r="C134" s="11"/>
      <c r="D134" s="11"/>
      <c r="E134" s="11"/>
      <c r="F134" s="11"/>
      <c r="G134" s="11"/>
      <c r="H134" s="11"/>
      <c r="I134" s="11"/>
      <c r="J134" s="5"/>
      <c r="K134" s="44"/>
      <c r="L134" s="44"/>
      <c r="M134" s="44"/>
      <c r="X134" s="41"/>
    </row>
    <row r="135" spans="1:24" s="7" customFormat="1" x14ac:dyDescent="0.25">
      <c r="A135" s="11"/>
      <c r="B135" s="11"/>
      <c r="C135" s="11"/>
      <c r="D135" s="11"/>
      <c r="E135" s="11"/>
      <c r="F135" s="11"/>
      <c r="G135" s="11"/>
      <c r="H135" s="11"/>
      <c r="I135" s="11"/>
      <c r="J135" s="5"/>
      <c r="K135" s="44"/>
      <c r="L135" s="44"/>
      <c r="M135" s="44"/>
      <c r="X135" s="41"/>
    </row>
    <row r="136" spans="1:24" s="7" customFormat="1" x14ac:dyDescent="0.25">
      <c r="A136" s="11"/>
      <c r="B136" s="11"/>
      <c r="C136" s="11"/>
      <c r="D136" s="11"/>
      <c r="E136" s="11"/>
      <c r="F136" s="11"/>
      <c r="G136" s="11"/>
      <c r="H136" s="11"/>
      <c r="I136" s="11"/>
      <c r="J136" s="5"/>
      <c r="K136" s="44"/>
      <c r="L136" s="44"/>
      <c r="M136" s="44"/>
      <c r="X136" s="41"/>
    </row>
    <row r="137" spans="1:24" s="7" customFormat="1" x14ac:dyDescent="0.25">
      <c r="A137" s="11"/>
      <c r="B137" s="11"/>
      <c r="C137" s="11"/>
      <c r="D137" s="11"/>
      <c r="E137" s="11"/>
      <c r="F137" s="11"/>
      <c r="G137" s="11"/>
      <c r="H137" s="11"/>
      <c r="I137" s="11"/>
      <c r="J137" s="5"/>
      <c r="K137" s="44"/>
      <c r="L137" s="44"/>
      <c r="M137" s="44"/>
      <c r="X137" s="41"/>
    </row>
    <row r="138" spans="1:24" s="7" customFormat="1" x14ac:dyDescent="0.25">
      <c r="A138" s="11"/>
      <c r="B138" s="11"/>
      <c r="C138" s="11"/>
      <c r="D138" s="11"/>
      <c r="E138" s="11"/>
      <c r="F138" s="11"/>
      <c r="G138" s="11"/>
      <c r="H138" s="11"/>
      <c r="I138" s="11"/>
      <c r="J138" s="5"/>
      <c r="K138" s="44"/>
      <c r="L138" s="44"/>
      <c r="M138" s="44"/>
      <c r="X138" s="41"/>
    </row>
    <row r="139" spans="1:24" s="7" customFormat="1" x14ac:dyDescent="0.25">
      <c r="A139" s="11"/>
      <c r="B139" s="11"/>
      <c r="C139" s="11"/>
      <c r="D139" s="11"/>
      <c r="E139" s="11"/>
      <c r="F139" s="11"/>
      <c r="G139" s="11"/>
      <c r="H139" s="11"/>
      <c r="I139" s="11"/>
      <c r="J139" s="5"/>
      <c r="K139" s="44"/>
      <c r="L139" s="44"/>
      <c r="M139" s="44"/>
      <c r="X139" s="41"/>
    </row>
    <row r="140" spans="1:24" s="7" customFormat="1" x14ac:dyDescent="0.25">
      <c r="A140" s="11"/>
      <c r="B140" s="11"/>
      <c r="C140" s="11"/>
      <c r="D140" s="11"/>
      <c r="E140" s="11"/>
      <c r="F140" s="11"/>
      <c r="G140" s="11"/>
      <c r="H140" s="11"/>
      <c r="I140" s="11"/>
      <c r="J140" s="5"/>
      <c r="K140" s="44"/>
      <c r="L140" s="44"/>
      <c r="M140" s="44"/>
      <c r="X140" s="41"/>
    </row>
    <row r="141" spans="1:24" s="7" customFormat="1" x14ac:dyDescent="0.25">
      <c r="A141" s="11"/>
      <c r="B141" s="11"/>
      <c r="C141" s="11"/>
      <c r="D141" s="11"/>
      <c r="E141" s="11"/>
      <c r="F141" s="11"/>
      <c r="G141" s="11"/>
      <c r="H141" s="11"/>
      <c r="I141" s="11"/>
      <c r="J141" s="5"/>
      <c r="K141" s="44"/>
      <c r="L141" s="44"/>
      <c r="M141" s="44"/>
      <c r="X141" s="41"/>
    </row>
    <row r="142" spans="1:24" s="7" customFormat="1" x14ac:dyDescent="0.25">
      <c r="A142" s="11"/>
      <c r="B142" s="11"/>
      <c r="C142" s="11"/>
      <c r="D142" s="11"/>
      <c r="E142" s="11"/>
      <c r="F142" s="11"/>
      <c r="G142" s="11"/>
      <c r="H142" s="11"/>
      <c r="I142" s="11"/>
      <c r="J142" s="5"/>
      <c r="K142" s="44"/>
      <c r="L142" s="44"/>
      <c r="M142" s="44"/>
      <c r="X142" s="41"/>
    </row>
    <row r="143" spans="1:24" s="7" customFormat="1" x14ac:dyDescent="0.25">
      <c r="A143" s="11"/>
      <c r="B143" s="11"/>
      <c r="C143" s="11"/>
      <c r="D143" s="11"/>
      <c r="E143" s="11"/>
      <c r="F143" s="11"/>
      <c r="G143" s="11"/>
      <c r="H143" s="11"/>
      <c r="I143" s="11"/>
      <c r="J143" s="5"/>
      <c r="K143" s="44"/>
      <c r="L143" s="44"/>
      <c r="M143" s="44"/>
      <c r="X143" s="41"/>
    </row>
    <row r="144" spans="1:24" s="7" customFormat="1" x14ac:dyDescent="0.25">
      <c r="A144" s="11"/>
      <c r="B144" s="11"/>
      <c r="C144" s="11"/>
      <c r="D144" s="11"/>
      <c r="E144" s="11"/>
      <c r="F144" s="11"/>
      <c r="G144" s="11"/>
      <c r="H144" s="11"/>
      <c r="I144" s="11"/>
      <c r="J144" s="5"/>
      <c r="K144" s="44"/>
      <c r="L144" s="44"/>
      <c r="M144" s="44"/>
      <c r="X144" s="41"/>
    </row>
    <row r="145" spans="1:24" s="7" customFormat="1" x14ac:dyDescent="0.25">
      <c r="A145" s="11"/>
      <c r="B145" s="11"/>
      <c r="C145" s="11"/>
      <c r="D145" s="11"/>
      <c r="E145" s="11"/>
      <c r="F145" s="11"/>
      <c r="G145" s="11"/>
      <c r="H145" s="11"/>
      <c r="I145" s="11"/>
      <c r="J145" s="5"/>
      <c r="K145" s="44"/>
      <c r="L145" s="44"/>
      <c r="M145" s="44"/>
      <c r="X145" s="41"/>
    </row>
    <row r="146" spans="1:24" s="7" customFormat="1" x14ac:dyDescent="0.25">
      <c r="A146" s="11"/>
      <c r="B146" s="11"/>
      <c r="C146" s="11"/>
      <c r="D146" s="11"/>
      <c r="E146" s="11"/>
      <c r="F146" s="11"/>
      <c r="G146" s="11"/>
      <c r="H146" s="11"/>
      <c r="I146" s="11"/>
      <c r="J146" s="5"/>
      <c r="K146" s="44"/>
      <c r="L146" s="44"/>
      <c r="M146" s="44"/>
      <c r="X146" s="41"/>
    </row>
    <row r="147" spans="1:24" s="7" customFormat="1" x14ac:dyDescent="0.25">
      <c r="A147" s="11"/>
      <c r="B147" s="11"/>
      <c r="C147" s="11"/>
      <c r="D147" s="11"/>
      <c r="E147" s="11"/>
      <c r="F147" s="11"/>
      <c r="G147" s="11"/>
      <c r="H147" s="11"/>
      <c r="I147" s="11"/>
      <c r="J147" s="5"/>
      <c r="K147" s="44"/>
      <c r="L147" s="44"/>
      <c r="M147" s="44"/>
      <c r="X147" s="41"/>
    </row>
    <row r="148" spans="1:24" s="7" customFormat="1" x14ac:dyDescent="0.25">
      <c r="A148" s="11"/>
      <c r="B148" s="11"/>
      <c r="C148" s="11"/>
      <c r="D148" s="11"/>
      <c r="E148" s="11"/>
      <c r="F148" s="11"/>
      <c r="G148" s="11"/>
      <c r="H148" s="11"/>
      <c r="I148" s="11"/>
      <c r="J148" s="5"/>
      <c r="K148" s="44"/>
      <c r="L148" s="44"/>
      <c r="M148" s="44"/>
      <c r="X148" s="41"/>
    </row>
    <row r="149" spans="1:24" s="7" customFormat="1" x14ac:dyDescent="0.25">
      <c r="A149" s="11"/>
      <c r="B149" s="11"/>
      <c r="C149" s="11"/>
      <c r="D149" s="11"/>
      <c r="E149" s="11"/>
      <c r="F149" s="11"/>
      <c r="G149" s="11"/>
      <c r="H149" s="11"/>
      <c r="I149" s="11"/>
      <c r="J149" s="5"/>
      <c r="K149" s="44"/>
      <c r="L149" s="44"/>
      <c r="M149" s="44"/>
      <c r="X149" s="41"/>
    </row>
    <row r="150" spans="1:24" s="7" customFormat="1" x14ac:dyDescent="0.25">
      <c r="A150" s="11"/>
      <c r="B150" s="11"/>
      <c r="C150" s="11"/>
      <c r="D150" s="11"/>
      <c r="E150" s="11"/>
      <c r="F150" s="11"/>
      <c r="G150" s="11"/>
      <c r="H150" s="11"/>
      <c r="I150" s="11"/>
      <c r="J150" s="5"/>
      <c r="K150" s="44"/>
      <c r="L150" s="44"/>
      <c r="M150" s="44"/>
      <c r="X150" s="41"/>
    </row>
    <row r="151" spans="1:24" s="7" customFormat="1" x14ac:dyDescent="0.25">
      <c r="A151" s="11"/>
      <c r="B151" s="11"/>
      <c r="C151" s="11"/>
      <c r="D151" s="11"/>
      <c r="E151" s="11"/>
      <c r="F151" s="11"/>
      <c r="G151" s="11"/>
      <c r="H151" s="11"/>
      <c r="I151" s="11"/>
      <c r="J151" s="5"/>
      <c r="K151" s="44"/>
      <c r="L151" s="44"/>
      <c r="M151" s="44"/>
      <c r="X151" s="41"/>
    </row>
    <row r="152" spans="1:24" s="7" customFormat="1" x14ac:dyDescent="0.25">
      <c r="A152" s="11"/>
      <c r="B152" s="11"/>
      <c r="C152" s="11"/>
      <c r="D152" s="11"/>
      <c r="E152" s="11"/>
      <c r="F152" s="11"/>
      <c r="G152" s="11"/>
      <c r="H152" s="11"/>
      <c r="I152" s="11"/>
      <c r="J152" s="5"/>
      <c r="K152" s="44"/>
      <c r="L152" s="44"/>
      <c r="M152" s="44"/>
      <c r="X152" s="41"/>
    </row>
    <row r="153" spans="1:24" s="7" customFormat="1" x14ac:dyDescent="0.25">
      <c r="A153" s="11"/>
      <c r="B153" s="11"/>
      <c r="C153" s="11"/>
      <c r="D153" s="11"/>
      <c r="E153" s="11"/>
      <c r="F153" s="11"/>
      <c r="G153" s="11"/>
      <c r="H153" s="11"/>
      <c r="I153" s="11"/>
      <c r="J153" s="5"/>
      <c r="K153" s="44"/>
      <c r="L153" s="44"/>
      <c r="M153" s="44"/>
      <c r="X153" s="41"/>
    </row>
    <row r="154" spans="1:24" s="7" customFormat="1" x14ac:dyDescent="0.25">
      <c r="A154" s="11"/>
      <c r="B154" s="11"/>
      <c r="C154" s="11"/>
      <c r="D154" s="11"/>
      <c r="E154" s="11"/>
      <c r="F154" s="11"/>
      <c r="G154" s="11"/>
      <c r="H154" s="11"/>
      <c r="I154" s="11"/>
      <c r="J154" s="5"/>
      <c r="K154" s="44"/>
      <c r="L154" s="44"/>
      <c r="M154" s="44"/>
      <c r="X154" s="41"/>
    </row>
    <row r="155" spans="1:24" s="7" customFormat="1" x14ac:dyDescent="0.25">
      <c r="A155" s="11"/>
      <c r="B155" s="11"/>
      <c r="C155" s="11"/>
      <c r="D155" s="11"/>
      <c r="E155" s="11"/>
      <c r="F155" s="11"/>
      <c r="G155" s="11"/>
      <c r="H155" s="11"/>
      <c r="I155" s="11"/>
      <c r="J155" s="5"/>
      <c r="K155" s="44"/>
      <c r="L155" s="44"/>
      <c r="M155" s="44"/>
      <c r="X155" s="41"/>
    </row>
    <row r="156" spans="1:24" s="7" customFormat="1" x14ac:dyDescent="0.25">
      <c r="A156" s="11"/>
      <c r="B156" s="11"/>
      <c r="C156" s="11"/>
      <c r="D156" s="11"/>
      <c r="E156" s="11"/>
      <c r="F156" s="11"/>
      <c r="G156" s="11"/>
      <c r="H156" s="11"/>
      <c r="I156" s="11"/>
      <c r="J156" s="5"/>
      <c r="K156" s="44"/>
      <c r="L156" s="44"/>
      <c r="M156" s="44"/>
      <c r="X156" s="41"/>
    </row>
  </sheetData>
  <mergeCells count="23">
    <mergeCell ref="X6:X7"/>
    <mergeCell ref="P6:P7"/>
    <mergeCell ref="Q6:Q7"/>
    <mergeCell ref="R6:S6"/>
    <mergeCell ref="T6:T7"/>
    <mergeCell ref="U6:V6"/>
    <mergeCell ref="W6:W7"/>
    <mergeCell ref="O6:O7"/>
    <mergeCell ref="A5:W5"/>
    <mergeCell ref="A6:A7"/>
    <mergeCell ref="B6:B7"/>
    <mergeCell ref="C6:C7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N6:N7"/>
  </mergeCells>
  <pageMargins left="0.70866141732283472" right="0.70866141732283472" top="0.6692913385826772" bottom="0.62992125984251968" header="0.31496062992125984" footer="0.31496062992125984"/>
  <pageSetup paperSize="9" scale="37" firstPageNumber="148" fitToHeight="0" orientation="landscape" useFirstPageNumber="1" r:id="rId1"/>
  <headerFooter>
    <oddFooter xml:space="preserve">&amp;LZastupitelstvo  Olomouckého kraje 13-12-2021
13. - Rozpočet Olomouckého kraje na rok 2022 - návrh rozpočtu
Příloha č. 5f) Projekty - neinvestiční&amp;RStrana &amp;P (Celkem 176) </oddFooter>
  </headerFooter>
  <rowBreaks count="2" manualBreakCount="2">
    <brk id="21" max="23" man="1"/>
    <brk id="49" max="2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  <pageSetUpPr fitToPage="1"/>
  </sheetPr>
  <dimension ref="A1:Y96"/>
  <sheetViews>
    <sheetView showGridLines="0" view="pageBreakPreview" zoomScale="70" zoomScaleNormal="70" zoomScaleSheetLayoutView="70" workbookViewId="0">
      <selection activeCell="M34" sqref="M34"/>
    </sheetView>
  </sheetViews>
  <sheetFormatPr defaultColWidth="9.140625" defaultRowHeight="15" outlineLevelCol="1" x14ac:dyDescent="0.25"/>
  <cols>
    <col min="1" max="1" width="5.42578125" style="11" customWidth="1"/>
    <col min="2" max="2" width="5.7109375" style="11" customWidth="1"/>
    <col min="3" max="3" width="7.7109375" style="11" hidden="1" customWidth="1" outlineLevel="1"/>
    <col min="4" max="4" width="6.42578125" style="11" hidden="1" customWidth="1" outlineLevel="1"/>
    <col min="5" max="5" width="8.28515625" style="11" customWidth="1" collapsed="1"/>
    <col min="6" max="6" width="15.5703125" style="11" hidden="1" customWidth="1" outlineLevel="1"/>
    <col min="7" max="7" width="37.85546875" style="11" customWidth="1" collapsed="1"/>
    <col min="8" max="8" width="38.85546875" style="11" customWidth="1"/>
    <col min="9" max="9" width="7.140625" style="11" customWidth="1"/>
    <col min="10" max="10" width="14.7109375" style="5" customWidth="1"/>
    <col min="11" max="12" width="14.85546875" style="7" customWidth="1"/>
    <col min="13" max="13" width="13.5703125" style="7" customWidth="1"/>
    <col min="14" max="14" width="13.7109375" style="7" customWidth="1"/>
    <col min="15" max="15" width="14.7109375" style="7" customWidth="1"/>
    <col min="16" max="16" width="14.85546875" style="7" customWidth="1"/>
    <col min="17" max="19" width="16.7109375" style="7" customWidth="1"/>
    <col min="20" max="22" width="14.85546875" style="7" customWidth="1"/>
    <col min="23" max="23" width="14.42578125" style="7" customWidth="1"/>
    <col min="24" max="24" width="17.7109375" style="41" customWidth="1"/>
    <col min="25" max="16384" width="9.140625" style="11"/>
  </cols>
  <sheetData>
    <row r="1" spans="1:25" ht="20.25" x14ac:dyDescent="0.3">
      <c r="A1" s="64" t="s">
        <v>71</v>
      </c>
      <c r="B1" s="1"/>
      <c r="C1" s="1"/>
      <c r="D1" s="1"/>
      <c r="E1" s="1"/>
      <c r="F1" s="2"/>
      <c r="G1" s="3"/>
      <c r="H1" s="4"/>
      <c r="I1" s="1"/>
      <c r="K1" s="6"/>
      <c r="N1" s="8"/>
      <c r="O1" s="8"/>
      <c r="Q1" s="8"/>
      <c r="R1" s="8"/>
      <c r="S1" s="8"/>
      <c r="T1" s="9"/>
      <c r="U1" s="10"/>
      <c r="V1" s="11"/>
      <c r="W1" s="11"/>
      <c r="X1" s="11"/>
    </row>
    <row r="2" spans="1:25" ht="15.75" x14ac:dyDescent="0.25">
      <c r="A2" s="72" t="s">
        <v>109</v>
      </c>
      <c r="B2" s="65"/>
      <c r="C2" s="65"/>
      <c r="D2" s="73"/>
      <c r="E2" s="73"/>
      <c r="F2" s="66"/>
      <c r="G2" s="67" t="s">
        <v>91</v>
      </c>
      <c r="H2" s="68" t="s">
        <v>280</v>
      </c>
      <c r="I2" s="12"/>
      <c r="K2" s="6"/>
      <c r="N2" s="13"/>
      <c r="O2" s="13"/>
      <c r="Q2" s="13"/>
      <c r="R2" s="13"/>
      <c r="S2" s="13"/>
      <c r="T2" s="14"/>
      <c r="U2" s="10"/>
      <c r="V2" s="11"/>
      <c r="W2" s="11"/>
      <c r="X2" s="11"/>
    </row>
    <row r="3" spans="1:25" ht="15.75" x14ac:dyDescent="0.25">
      <c r="A3" s="69"/>
      <c r="B3" s="65"/>
      <c r="C3" s="65"/>
      <c r="D3" s="73"/>
      <c r="E3" s="73"/>
      <c r="F3" s="66"/>
      <c r="G3" s="70" t="s">
        <v>67</v>
      </c>
      <c r="H3" s="71"/>
      <c r="I3" s="12"/>
      <c r="K3" s="6"/>
      <c r="N3" s="13"/>
      <c r="O3" s="13"/>
      <c r="Q3" s="13"/>
      <c r="R3" s="13"/>
      <c r="S3" s="13"/>
      <c r="T3" s="14"/>
      <c r="U3" s="10"/>
      <c r="V3" s="11"/>
      <c r="W3" s="11"/>
      <c r="X3" s="11"/>
    </row>
    <row r="4" spans="1:25" ht="17.25" customHeight="1" x14ac:dyDescent="0.25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6"/>
      <c r="M4" s="15"/>
      <c r="N4" s="16"/>
      <c r="O4" s="15"/>
      <c r="P4" s="15"/>
      <c r="Q4" s="15"/>
      <c r="R4" s="15"/>
      <c r="S4" s="15"/>
      <c r="T4" s="15"/>
      <c r="U4" s="15"/>
      <c r="V4" s="15"/>
      <c r="W4" s="17" t="s">
        <v>1</v>
      </c>
      <c r="X4" s="17" t="s">
        <v>1</v>
      </c>
      <c r="Y4" s="10"/>
    </row>
    <row r="5" spans="1:25" ht="25.5" customHeight="1" x14ac:dyDescent="0.25">
      <c r="A5" s="416" t="s">
        <v>282</v>
      </c>
      <c r="B5" s="416"/>
      <c r="C5" s="416"/>
      <c r="D5" s="416"/>
      <c r="E5" s="416"/>
      <c r="F5" s="416"/>
      <c r="G5" s="416"/>
      <c r="H5" s="416"/>
      <c r="I5" s="416"/>
      <c r="J5" s="416"/>
      <c r="K5" s="416"/>
      <c r="L5" s="416"/>
      <c r="M5" s="416"/>
      <c r="N5" s="416"/>
      <c r="O5" s="416"/>
      <c r="P5" s="416"/>
      <c r="Q5" s="416"/>
      <c r="R5" s="416"/>
      <c r="S5" s="416"/>
      <c r="T5" s="416"/>
      <c r="U5" s="416"/>
      <c r="V5" s="416"/>
      <c r="W5" s="416"/>
      <c r="X5" s="18"/>
    </row>
    <row r="6" spans="1:25" ht="25.5" customHeight="1" x14ac:dyDescent="0.25">
      <c r="A6" s="392" t="s">
        <v>2</v>
      </c>
      <c r="B6" s="392" t="s">
        <v>3</v>
      </c>
      <c r="C6" s="393" t="s">
        <v>4</v>
      </c>
      <c r="D6" s="393" t="s">
        <v>5</v>
      </c>
      <c r="E6" s="393" t="s">
        <v>6</v>
      </c>
      <c r="F6" s="393" t="s">
        <v>7</v>
      </c>
      <c r="G6" s="393" t="s">
        <v>8</v>
      </c>
      <c r="H6" s="382" t="s">
        <v>9</v>
      </c>
      <c r="I6" s="396" t="s">
        <v>10</v>
      </c>
      <c r="J6" s="382" t="s">
        <v>11</v>
      </c>
      <c r="K6" s="382" t="s">
        <v>12</v>
      </c>
      <c r="L6" s="382" t="s">
        <v>13</v>
      </c>
      <c r="M6" s="382" t="s">
        <v>14</v>
      </c>
      <c r="N6" s="382" t="s">
        <v>22</v>
      </c>
      <c r="O6" s="384" t="s">
        <v>62</v>
      </c>
      <c r="P6" s="414" t="s">
        <v>56</v>
      </c>
      <c r="Q6" s="414" t="s">
        <v>61</v>
      </c>
      <c r="R6" s="415" t="s">
        <v>21</v>
      </c>
      <c r="S6" s="415"/>
      <c r="T6" s="414" t="s">
        <v>25</v>
      </c>
      <c r="U6" s="415" t="s">
        <v>21</v>
      </c>
      <c r="V6" s="415"/>
      <c r="W6" s="384" t="s">
        <v>26</v>
      </c>
      <c r="X6" s="383" t="s">
        <v>15</v>
      </c>
    </row>
    <row r="7" spans="1:25" ht="81" customHeight="1" x14ac:dyDescent="0.25">
      <c r="A7" s="392"/>
      <c r="B7" s="392"/>
      <c r="C7" s="393"/>
      <c r="D7" s="393"/>
      <c r="E7" s="393"/>
      <c r="F7" s="393"/>
      <c r="G7" s="393"/>
      <c r="H7" s="382"/>
      <c r="I7" s="396"/>
      <c r="J7" s="382"/>
      <c r="K7" s="382"/>
      <c r="L7" s="382"/>
      <c r="M7" s="382"/>
      <c r="N7" s="382"/>
      <c r="O7" s="384"/>
      <c r="P7" s="414"/>
      <c r="Q7" s="414"/>
      <c r="R7" s="114" t="s">
        <v>23</v>
      </c>
      <c r="S7" s="114" t="s">
        <v>24</v>
      </c>
      <c r="T7" s="414"/>
      <c r="U7" s="114" t="s">
        <v>19</v>
      </c>
      <c r="V7" s="114" t="s">
        <v>20</v>
      </c>
      <c r="W7" s="384"/>
      <c r="X7" s="383"/>
    </row>
    <row r="8" spans="1:25" s="22" customFormat="1" ht="25.5" customHeight="1" x14ac:dyDescent="0.3">
      <c r="A8" s="54" t="s">
        <v>16</v>
      </c>
      <c r="B8" s="54"/>
      <c r="C8" s="54"/>
      <c r="D8" s="54"/>
      <c r="E8" s="54"/>
      <c r="F8" s="54"/>
      <c r="G8" s="54"/>
      <c r="H8" s="54"/>
      <c r="I8" s="54"/>
      <c r="J8" s="54"/>
      <c r="K8" s="19">
        <f>SUM(K9:K9)</f>
        <v>9000</v>
      </c>
      <c r="L8" s="19">
        <f>SUM(L9:L9)</f>
        <v>6000</v>
      </c>
      <c r="M8" s="19">
        <f>SUM(M9:M9)</f>
        <v>3000</v>
      </c>
      <c r="N8" s="19"/>
      <c r="O8" s="19">
        <f t="shared" ref="O8:W8" si="0">SUM(O9:O9)</f>
        <v>0</v>
      </c>
      <c r="P8" s="20">
        <f t="shared" si="0"/>
        <v>9000</v>
      </c>
      <c r="Q8" s="20">
        <f t="shared" si="0"/>
        <v>6000</v>
      </c>
      <c r="R8" s="20">
        <f t="shared" si="0"/>
        <v>6000</v>
      </c>
      <c r="S8" s="20">
        <f t="shared" si="0"/>
        <v>0</v>
      </c>
      <c r="T8" s="20">
        <f t="shared" si="0"/>
        <v>3000</v>
      </c>
      <c r="U8" s="20">
        <f t="shared" si="0"/>
        <v>3000</v>
      </c>
      <c r="V8" s="20">
        <f t="shared" si="0"/>
        <v>0</v>
      </c>
      <c r="W8" s="19">
        <f t="shared" si="0"/>
        <v>0</v>
      </c>
      <c r="X8" s="21"/>
    </row>
    <row r="9" spans="1:25" s="29" customFormat="1" ht="206.25" customHeight="1" x14ac:dyDescent="0.25">
      <c r="A9" s="23">
        <v>1</v>
      </c>
      <c r="B9" s="30" t="s">
        <v>81</v>
      </c>
      <c r="C9" s="23">
        <v>2141</v>
      </c>
      <c r="D9" s="23">
        <v>5321</v>
      </c>
      <c r="E9" s="23">
        <v>53</v>
      </c>
      <c r="F9" s="24">
        <v>60010000000</v>
      </c>
      <c r="G9" s="191" t="s">
        <v>247</v>
      </c>
      <c r="H9" s="262" t="s">
        <v>248</v>
      </c>
      <c r="I9" s="226" t="s">
        <v>249</v>
      </c>
      <c r="J9" s="226" t="s">
        <v>249</v>
      </c>
      <c r="K9" s="157">
        <v>9000</v>
      </c>
      <c r="L9" s="157">
        <v>6000</v>
      </c>
      <c r="M9" s="157">
        <v>3000</v>
      </c>
      <c r="N9" s="286" t="s">
        <v>250</v>
      </c>
      <c r="O9" s="26">
        <v>0</v>
      </c>
      <c r="P9" s="27">
        <f>Q9+T9</f>
        <v>9000</v>
      </c>
      <c r="Q9" s="321">
        <f>R9+S9</f>
        <v>6000</v>
      </c>
      <c r="R9" s="26">
        <v>6000</v>
      </c>
      <c r="S9" s="26">
        <v>0</v>
      </c>
      <c r="T9" s="320">
        <f>U9+V9</f>
        <v>3000</v>
      </c>
      <c r="U9" s="28">
        <v>3000</v>
      </c>
      <c r="V9" s="28">
        <v>0</v>
      </c>
      <c r="W9" s="28">
        <f>K9-O9-P9</f>
        <v>0</v>
      </c>
      <c r="X9" s="287" t="s">
        <v>283</v>
      </c>
    </row>
    <row r="10" spans="1:25" s="22" customFormat="1" ht="25.5" hidden="1" customHeight="1" x14ac:dyDescent="0.3">
      <c r="A10" s="56" t="s">
        <v>18</v>
      </c>
      <c r="B10" s="56"/>
      <c r="C10" s="56"/>
      <c r="D10" s="56"/>
      <c r="E10" s="56"/>
      <c r="F10" s="56"/>
      <c r="G10" s="56"/>
      <c r="H10" s="56"/>
      <c r="I10" s="56"/>
      <c r="J10" s="56"/>
      <c r="K10" s="31">
        <f>SUM(K11)</f>
        <v>0</v>
      </c>
      <c r="L10" s="31">
        <f>SUM(L11)</f>
        <v>0</v>
      </c>
      <c r="M10" s="31">
        <f>SUM(M11)</f>
        <v>0</v>
      </c>
      <c r="N10" s="32"/>
      <c r="O10" s="31">
        <f t="shared" ref="O10:W10" si="1">SUM(O11)</f>
        <v>0</v>
      </c>
      <c r="P10" s="57">
        <f t="shared" si="1"/>
        <v>0</v>
      </c>
      <c r="Q10" s="57">
        <f t="shared" si="1"/>
        <v>0</v>
      </c>
      <c r="R10" s="57">
        <f t="shared" si="1"/>
        <v>0</v>
      </c>
      <c r="S10" s="57">
        <f t="shared" si="1"/>
        <v>0</v>
      </c>
      <c r="T10" s="57">
        <f t="shared" si="1"/>
        <v>0</v>
      </c>
      <c r="U10" s="57">
        <f t="shared" si="1"/>
        <v>0</v>
      </c>
      <c r="V10" s="57">
        <f t="shared" si="1"/>
        <v>0</v>
      </c>
      <c r="W10" s="31">
        <f t="shared" si="1"/>
        <v>0</v>
      </c>
      <c r="X10" s="21"/>
    </row>
    <row r="11" spans="1:25" s="29" customFormat="1" ht="15.75" hidden="1" x14ac:dyDescent="0.25">
      <c r="A11" s="23"/>
      <c r="B11" s="23"/>
      <c r="C11" s="30"/>
      <c r="D11" s="30"/>
      <c r="E11" s="30"/>
      <c r="F11" s="108"/>
      <c r="G11" s="96"/>
      <c r="H11" s="159"/>
      <c r="I11" s="160"/>
      <c r="J11" s="226"/>
      <c r="K11" s="157"/>
      <c r="L11" s="157"/>
      <c r="M11" s="157"/>
      <c r="N11" s="91"/>
      <c r="O11" s="26">
        <v>0</v>
      </c>
      <c r="P11" s="27">
        <f t="shared" ref="P11" si="2">Q11+T11</f>
        <v>0</v>
      </c>
      <c r="Q11" s="26">
        <f t="shared" ref="Q11" si="3">SUM(R11:S11)</f>
        <v>0</v>
      </c>
      <c r="R11" s="26"/>
      <c r="S11" s="26"/>
      <c r="T11" s="28">
        <f t="shared" ref="T11" si="4">SUM(U11:V11)</f>
        <v>0</v>
      </c>
      <c r="U11" s="28"/>
      <c r="V11" s="28"/>
      <c r="W11" s="28">
        <f t="shared" ref="W11" si="5">K11-O11-P11</f>
        <v>0</v>
      </c>
      <c r="X11" s="90"/>
    </row>
    <row r="12" spans="1:25" ht="35.25" customHeight="1" x14ac:dyDescent="0.25">
      <c r="A12" s="158" t="s">
        <v>281</v>
      </c>
      <c r="B12" s="158"/>
      <c r="C12" s="158"/>
      <c r="D12" s="158"/>
      <c r="E12" s="158"/>
      <c r="F12" s="158"/>
      <c r="G12" s="158"/>
      <c r="H12" s="158"/>
      <c r="I12" s="158"/>
      <c r="J12" s="158"/>
      <c r="K12" s="33">
        <f>K8+K10</f>
        <v>9000</v>
      </c>
      <c r="L12" s="33">
        <f>L8+L10</f>
        <v>6000</v>
      </c>
      <c r="M12" s="33">
        <f>M8+M10</f>
        <v>3000</v>
      </c>
      <c r="N12" s="33"/>
      <c r="O12" s="33">
        <f t="shared" ref="O12:W12" si="6">O8+O10</f>
        <v>0</v>
      </c>
      <c r="P12" s="33">
        <f t="shared" si="6"/>
        <v>9000</v>
      </c>
      <c r="Q12" s="33">
        <f t="shared" si="6"/>
        <v>6000</v>
      </c>
      <c r="R12" s="33">
        <f t="shared" si="6"/>
        <v>6000</v>
      </c>
      <c r="S12" s="33">
        <f t="shared" si="6"/>
        <v>0</v>
      </c>
      <c r="T12" s="33">
        <f t="shared" si="6"/>
        <v>3000</v>
      </c>
      <c r="U12" s="33">
        <f t="shared" si="6"/>
        <v>3000</v>
      </c>
      <c r="V12" s="33">
        <f t="shared" si="6"/>
        <v>0</v>
      </c>
      <c r="W12" s="34">
        <f t="shared" si="6"/>
        <v>0</v>
      </c>
      <c r="X12" s="35"/>
    </row>
    <row r="13" spans="1:25" s="7" customFormat="1" x14ac:dyDescent="0.25">
      <c r="A13" s="5"/>
      <c r="B13" s="5"/>
      <c r="C13" s="5"/>
      <c r="D13" s="5"/>
      <c r="E13" s="5"/>
      <c r="F13" s="5"/>
      <c r="G13" s="36"/>
      <c r="H13" s="5"/>
      <c r="I13" s="37"/>
      <c r="J13" s="38"/>
      <c r="K13" s="39"/>
      <c r="L13" s="39"/>
      <c r="M13" s="39"/>
      <c r="N13" s="40"/>
      <c r="O13" s="40"/>
      <c r="X13" s="41"/>
      <c r="Y13" s="11"/>
    </row>
    <row r="14" spans="1:25" s="7" customFormat="1" x14ac:dyDescent="0.25">
      <c r="A14" s="5"/>
      <c r="B14" s="5"/>
      <c r="C14" s="5"/>
      <c r="D14" s="5"/>
      <c r="E14" s="5"/>
      <c r="F14" s="5"/>
      <c r="G14" s="5"/>
      <c r="H14" s="5"/>
      <c r="I14" s="42"/>
      <c r="J14" s="43"/>
      <c r="K14" s="44"/>
      <c r="L14" s="44"/>
      <c r="M14" s="44"/>
      <c r="X14" s="41"/>
      <c r="Y14" s="11"/>
    </row>
    <row r="15" spans="1:25" s="7" customFormat="1" ht="18" x14ac:dyDescent="0.25">
      <c r="A15" s="45"/>
      <c r="B15" s="45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5"/>
      <c r="X15" s="41"/>
      <c r="Y15" s="11"/>
    </row>
    <row r="16" spans="1:25" s="51" customFormat="1" x14ac:dyDescent="0.2">
      <c r="A16" s="46"/>
      <c r="B16" s="47"/>
      <c r="C16" s="46"/>
      <c r="D16" s="47"/>
      <c r="E16" s="47"/>
      <c r="F16" s="47"/>
      <c r="G16" s="47"/>
      <c r="H16" s="47"/>
      <c r="I16" s="48"/>
      <c r="J16" s="49"/>
      <c r="K16" s="50"/>
      <c r="L16" s="50"/>
      <c r="M16" s="50"/>
      <c r="X16" s="52"/>
      <c r="Y16" s="53"/>
    </row>
    <row r="17" spans="1:25" s="7" customFormat="1" x14ac:dyDescent="0.25">
      <c r="A17" s="5"/>
      <c r="B17" s="5"/>
      <c r="C17" s="5"/>
      <c r="D17" s="5"/>
      <c r="E17" s="5"/>
      <c r="F17" s="5"/>
      <c r="G17" s="5"/>
      <c r="H17" s="5"/>
      <c r="I17" s="11"/>
      <c r="J17" s="43"/>
      <c r="K17" s="44"/>
      <c r="L17" s="44"/>
      <c r="M17" s="44"/>
      <c r="X17" s="41"/>
      <c r="Y17" s="11"/>
    </row>
    <row r="18" spans="1:25" s="7" customFormat="1" x14ac:dyDescent="0.25">
      <c r="A18" s="5"/>
      <c r="B18" s="5"/>
      <c r="C18" s="5"/>
      <c r="D18" s="5"/>
      <c r="E18" s="5"/>
      <c r="F18" s="5"/>
      <c r="G18" s="5"/>
      <c r="H18" s="5"/>
      <c r="I18" s="11"/>
      <c r="J18" s="43"/>
      <c r="K18" s="44"/>
      <c r="L18" s="44"/>
      <c r="M18" s="44"/>
      <c r="X18" s="41"/>
      <c r="Y18" s="11"/>
    </row>
    <row r="19" spans="1:25" s="7" customFormat="1" x14ac:dyDescent="0.25">
      <c r="A19" s="5"/>
      <c r="B19" s="5"/>
      <c r="C19" s="5"/>
      <c r="D19" s="5"/>
      <c r="E19" s="5"/>
      <c r="F19" s="5"/>
      <c r="G19" s="5"/>
      <c r="H19" s="5"/>
      <c r="I19" s="11"/>
      <c r="J19" s="43"/>
      <c r="K19" s="44"/>
      <c r="L19" s="44"/>
      <c r="M19" s="44"/>
      <c r="X19" s="41"/>
      <c r="Y19" s="11"/>
    </row>
    <row r="20" spans="1:25" s="7" customFormat="1" x14ac:dyDescent="0.25">
      <c r="A20" s="5"/>
      <c r="B20" s="5"/>
      <c r="C20" s="5"/>
      <c r="D20" s="5"/>
      <c r="E20" s="5"/>
      <c r="F20" s="5"/>
      <c r="G20" s="5"/>
      <c r="H20" s="5"/>
      <c r="I20" s="11"/>
      <c r="J20" s="43"/>
      <c r="K20" s="44"/>
      <c r="L20" s="44"/>
      <c r="M20" s="44"/>
      <c r="X20" s="41"/>
      <c r="Y20" s="11"/>
    </row>
    <row r="21" spans="1:25" s="7" customFormat="1" x14ac:dyDescent="0.25">
      <c r="A21" s="5"/>
      <c r="B21" s="5"/>
      <c r="C21" s="5"/>
      <c r="D21" s="5"/>
      <c r="E21" s="5"/>
      <c r="F21" s="5"/>
      <c r="G21" s="5"/>
      <c r="H21" s="5"/>
      <c r="I21" s="11"/>
      <c r="J21" s="43"/>
      <c r="K21" s="44"/>
      <c r="L21" s="44"/>
      <c r="M21" s="44"/>
      <c r="X21" s="41"/>
      <c r="Y21" s="11"/>
    </row>
    <row r="22" spans="1:25" s="7" customFormat="1" x14ac:dyDescent="0.25">
      <c r="A22" s="5"/>
      <c r="B22" s="5"/>
      <c r="C22" s="5"/>
      <c r="D22" s="5"/>
      <c r="E22" s="5"/>
      <c r="F22" s="5"/>
      <c r="G22" s="5"/>
      <c r="H22" s="5"/>
      <c r="I22" s="11"/>
      <c r="J22" s="43"/>
      <c r="K22" s="44"/>
      <c r="L22" s="44"/>
      <c r="M22" s="44"/>
      <c r="X22" s="41"/>
      <c r="Y22" s="11"/>
    </row>
    <row r="23" spans="1:25" s="7" customFormat="1" x14ac:dyDescent="0.25">
      <c r="A23" s="5"/>
      <c r="B23" s="5"/>
      <c r="C23" s="5"/>
      <c r="D23" s="5"/>
      <c r="E23" s="5"/>
      <c r="F23" s="5"/>
      <c r="G23" s="5"/>
      <c r="H23" s="5"/>
      <c r="I23" s="11"/>
      <c r="J23" s="43"/>
      <c r="K23" s="44"/>
      <c r="L23" s="44"/>
      <c r="M23" s="44"/>
      <c r="X23" s="41"/>
      <c r="Y23" s="11"/>
    </row>
    <row r="24" spans="1:25" s="7" customFormat="1" x14ac:dyDescent="0.25">
      <c r="A24" s="5"/>
      <c r="B24" s="5"/>
      <c r="C24" s="5"/>
      <c r="D24" s="5"/>
      <c r="E24" s="5"/>
      <c r="F24" s="5"/>
      <c r="G24" s="5"/>
      <c r="H24" s="5"/>
      <c r="I24" s="11"/>
      <c r="J24" s="43"/>
      <c r="K24" s="44"/>
      <c r="L24" s="44"/>
      <c r="M24" s="44"/>
      <c r="X24" s="41"/>
      <c r="Y24" s="11"/>
    </row>
    <row r="25" spans="1:25" s="7" customFormat="1" x14ac:dyDescent="0.25">
      <c r="A25" s="5"/>
      <c r="B25" s="5"/>
      <c r="C25" s="5"/>
      <c r="D25" s="5"/>
      <c r="E25" s="5"/>
      <c r="F25" s="5"/>
      <c r="G25" s="5"/>
      <c r="H25" s="5"/>
      <c r="I25" s="11"/>
      <c r="J25" s="43"/>
      <c r="K25" s="44"/>
      <c r="L25" s="44"/>
      <c r="M25" s="44"/>
      <c r="X25" s="41"/>
      <c r="Y25" s="11"/>
    </row>
    <row r="26" spans="1:25" s="7" customFormat="1" x14ac:dyDescent="0.25">
      <c r="A26" s="5"/>
      <c r="B26" s="5"/>
      <c r="C26" s="5"/>
      <c r="D26" s="5"/>
      <c r="E26" s="5"/>
      <c r="F26" s="5"/>
      <c r="G26" s="5"/>
      <c r="H26" s="5"/>
      <c r="I26" s="11"/>
      <c r="J26" s="43"/>
      <c r="K26" s="44"/>
      <c r="L26" s="44"/>
      <c r="M26" s="44"/>
      <c r="X26" s="41"/>
      <c r="Y26" s="11"/>
    </row>
    <row r="27" spans="1:25" s="7" customFormat="1" x14ac:dyDescent="0.25">
      <c r="A27" s="5"/>
      <c r="B27" s="5"/>
      <c r="C27" s="5"/>
      <c r="D27" s="5"/>
      <c r="E27" s="5"/>
      <c r="F27" s="5"/>
      <c r="G27" s="5"/>
      <c r="H27" s="5"/>
      <c r="I27" s="11"/>
      <c r="J27" s="43"/>
      <c r="K27" s="44"/>
      <c r="L27" s="44"/>
      <c r="M27" s="44"/>
      <c r="X27" s="41"/>
      <c r="Y27" s="11"/>
    </row>
    <row r="28" spans="1:25" s="7" customFormat="1" x14ac:dyDescent="0.25">
      <c r="A28" s="5"/>
      <c r="B28" s="5"/>
      <c r="C28" s="5"/>
      <c r="D28" s="5"/>
      <c r="E28" s="5"/>
      <c r="F28" s="5"/>
      <c r="G28" s="5"/>
      <c r="H28" s="5"/>
      <c r="I28" s="11"/>
      <c r="J28" s="43"/>
      <c r="K28" s="44"/>
      <c r="L28" s="44"/>
      <c r="M28" s="44"/>
      <c r="X28" s="41"/>
      <c r="Y28" s="11"/>
    </row>
    <row r="29" spans="1:25" s="7" customFormat="1" x14ac:dyDescent="0.25">
      <c r="A29" s="5"/>
      <c r="B29" s="5"/>
      <c r="C29" s="5"/>
      <c r="D29" s="5"/>
      <c r="E29" s="5"/>
      <c r="F29" s="5"/>
      <c r="G29" s="5"/>
      <c r="H29" s="5"/>
      <c r="I29" s="11"/>
      <c r="J29" s="43"/>
      <c r="K29" s="44"/>
      <c r="L29" s="44"/>
      <c r="M29" s="44"/>
      <c r="X29" s="41"/>
      <c r="Y29" s="11"/>
    </row>
    <row r="30" spans="1:25" s="7" customFormat="1" x14ac:dyDescent="0.25">
      <c r="A30" s="5"/>
      <c r="B30" s="5"/>
      <c r="C30" s="5"/>
      <c r="D30" s="5"/>
      <c r="E30" s="5"/>
      <c r="F30" s="5"/>
      <c r="G30" s="5"/>
      <c r="H30" s="5"/>
      <c r="I30" s="11"/>
      <c r="J30" s="43"/>
      <c r="K30" s="44"/>
      <c r="L30" s="44"/>
      <c r="M30" s="44"/>
      <c r="X30" s="41"/>
      <c r="Y30" s="11"/>
    </row>
    <row r="31" spans="1:25" s="7" customFormat="1" x14ac:dyDescent="0.25">
      <c r="A31" s="5"/>
      <c r="B31" s="5"/>
      <c r="C31" s="5"/>
      <c r="D31" s="5"/>
      <c r="E31" s="5"/>
      <c r="F31" s="5"/>
      <c r="G31" s="5"/>
      <c r="H31" s="5"/>
      <c r="I31" s="11"/>
      <c r="J31" s="43"/>
      <c r="K31" s="44"/>
      <c r="L31" s="44"/>
      <c r="M31" s="44"/>
      <c r="X31" s="41"/>
      <c r="Y31" s="11"/>
    </row>
    <row r="32" spans="1:25" s="7" customFormat="1" x14ac:dyDescent="0.25">
      <c r="A32" s="5"/>
      <c r="B32" s="5"/>
      <c r="C32" s="5"/>
      <c r="D32" s="5"/>
      <c r="E32" s="5"/>
      <c r="F32" s="5"/>
      <c r="G32" s="5"/>
      <c r="H32" s="5"/>
      <c r="I32" s="11"/>
      <c r="J32" s="43"/>
      <c r="K32" s="44"/>
      <c r="L32" s="44"/>
      <c r="M32" s="44"/>
      <c r="X32" s="41"/>
      <c r="Y32" s="11"/>
    </row>
    <row r="33" spans="1:25" s="7" customFormat="1" x14ac:dyDescent="0.25">
      <c r="A33" s="5"/>
      <c r="B33" s="5"/>
      <c r="C33" s="5"/>
      <c r="D33" s="5"/>
      <c r="E33" s="5"/>
      <c r="F33" s="5"/>
      <c r="G33" s="5"/>
      <c r="H33" s="5"/>
      <c r="I33" s="11"/>
      <c r="J33" s="43"/>
      <c r="K33" s="44"/>
      <c r="L33" s="44"/>
      <c r="M33" s="44"/>
      <c r="X33" s="41"/>
      <c r="Y33" s="11"/>
    </row>
    <row r="34" spans="1:25" s="7" customFormat="1" x14ac:dyDescent="0.25">
      <c r="A34" s="5"/>
      <c r="B34" s="5"/>
      <c r="C34" s="5"/>
      <c r="D34" s="5"/>
      <c r="E34" s="5"/>
      <c r="F34" s="5"/>
      <c r="G34" s="5"/>
      <c r="H34" s="5"/>
      <c r="I34" s="11"/>
      <c r="J34" s="5"/>
      <c r="K34" s="44"/>
      <c r="L34" s="44"/>
      <c r="M34" s="44"/>
      <c r="X34" s="41"/>
      <c r="Y34" s="11"/>
    </row>
    <row r="35" spans="1:25" s="7" customFormat="1" x14ac:dyDescent="0.25">
      <c r="A35" s="5"/>
      <c r="B35" s="5"/>
      <c r="C35" s="5"/>
      <c r="D35" s="5"/>
      <c r="E35" s="5"/>
      <c r="F35" s="5"/>
      <c r="G35" s="5"/>
      <c r="H35" s="5"/>
      <c r="I35" s="11"/>
      <c r="J35" s="5"/>
      <c r="K35" s="44"/>
      <c r="L35" s="44"/>
      <c r="M35" s="44"/>
      <c r="X35" s="41"/>
      <c r="Y35" s="11"/>
    </row>
    <row r="36" spans="1:25" s="7" customFormat="1" x14ac:dyDescent="0.25">
      <c r="A36" s="5"/>
      <c r="B36" s="5"/>
      <c r="C36" s="5"/>
      <c r="D36" s="5"/>
      <c r="E36" s="5"/>
      <c r="F36" s="5"/>
      <c r="G36" s="5"/>
      <c r="H36" s="5"/>
      <c r="I36" s="11"/>
      <c r="J36" s="5"/>
      <c r="K36" s="44"/>
      <c r="L36" s="44"/>
      <c r="M36" s="44"/>
      <c r="X36" s="41"/>
      <c r="Y36" s="11"/>
    </row>
    <row r="37" spans="1:25" s="7" customFormat="1" x14ac:dyDescent="0.25">
      <c r="A37" s="5"/>
      <c r="B37" s="5"/>
      <c r="C37" s="5"/>
      <c r="D37" s="5"/>
      <c r="E37" s="5"/>
      <c r="F37" s="5"/>
      <c r="G37" s="5"/>
      <c r="H37" s="5"/>
      <c r="I37" s="11"/>
      <c r="J37" s="5"/>
      <c r="K37" s="44"/>
      <c r="L37" s="44"/>
      <c r="M37" s="44"/>
      <c r="X37" s="41"/>
      <c r="Y37" s="11"/>
    </row>
    <row r="38" spans="1:25" s="7" customFormat="1" x14ac:dyDescent="0.25">
      <c r="A38" s="5"/>
      <c r="B38" s="5"/>
      <c r="C38" s="5"/>
      <c r="D38" s="5"/>
      <c r="E38" s="5"/>
      <c r="F38" s="5"/>
      <c r="G38" s="5"/>
      <c r="H38" s="5"/>
      <c r="I38" s="11"/>
      <c r="J38" s="5"/>
      <c r="K38" s="44"/>
      <c r="L38" s="44"/>
      <c r="M38" s="44"/>
      <c r="X38" s="41"/>
      <c r="Y38" s="11"/>
    </row>
    <row r="39" spans="1:25" s="7" customFormat="1" x14ac:dyDescent="0.25">
      <c r="A39" s="5"/>
      <c r="B39" s="5"/>
      <c r="C39" s="5"/>
      <c r="D39" s="5"/>
      <c r="E39" s="5"/>
      <c r="F39" s="5"/>
      <c r="G39" s="5"/>
      <c r="H39" s="5"/>
      <c r="I39" s="11"/>
      <c r="J39" s="5"/>
      <c r="K39" s="44"/>
      <c r="L39" s="44"/>
      <c r="M39" s="44"/>
      <c r="X39" s="41"/>
      <c r="Y39" s="11"/>
    </row>
    <row r="40" spans="1:25" s="7" customFormat="1" x14ac:dyDescent="0.25">
      <c r="A40" s="5"/>
      <c r="B40" s="5"/>
      <c r="C40" s="5"/>
      <c r="D40" s="5"/>
      <c r="E40" s="5"/>
      <c r="F40" s="5"/>
      <c r="G40" s="5"/>
      <c r="H40" s="5"/>
      <c r="I40" s="11"/>
      <c r="J40" s="5"/>
      <c r="K40" s="44"/>
      <c r="L40" s="44"/>
      <c r="M40" s="44"/>
      <c r="X40" s="41"/>
      <c r="Y40" s="11"/>
    </row>
    <row r="41" spans="1:25" s="7" customFormat="1" x14ac:dyDescent="0.25">
      <c r="A41" s="5"/>
      <c r="B41" s="5"/>
      <c r="C41" s="5"/>
      <c r="D41" s="5"/>
      <c r="E41" s="5"/>
      <c r="F41" s="5"/>
      <c r="G41" s="5"/>
      <c r="H41" s="5"/>
      <c r="I41" s="11"/>
      <c r="J41" s="5"/>
      <c r="K41" s="44"/>
      <c r="L41" s="44"/>
      <c r="M41" s="44"/>
      <c r="X41" s="41"/>
      <c r="Y41" s="11"/>
    </row>
    <row r="42" spans="1:25" s="7" customFormat="1" x14ac:dyDescent="0.25">
      <c r="A42" s="5"/>
      <c r="B42" s="5"/>
      <c r="C42" s="5"/>
      <c r="D42" s="5"/>
      <c r="E42" s="5"/>
      <c r="F42" s="5"/>
      <c r="G42" s="5"/>
      <c r="H42" s="5"/>
      <c r="I42" s="11"/>
      <c r="J42" s="5"/>
      <c r="K42" s="44"/>
      <c r="L42" s="44"/>
      <c r="M42" s="44"/>
      <c r="X42" s="41"/>
      <c r="Y42" s="11"/>
    </row>
    <row r="43" spans="1:25" s="7" customFormat="1" x14ac:dyDescent="0.25">
      <c r="A43" s="5"/>
      <c r="B43" s="5"/>
      <c r="C43" s="5"/>
      <c r="D43" s="5"/>
      <c r="E43" s="5"/>
      <c r="F43" s="5"/>
      <c r="G43" s="5"/>
      <c r="H43" s="5"/>
      <c r="I43" s="11"/>
      <c r="J43" s="5"/>
      <c r="K43" s="44"/>
      <c r="L43" s="44"/>
      <c r="M43" s="44"/>
      <c r="X43" s="41"/>
      <c r="Y43" s="11"/>
    </row>
    <row r="44" spans="1:25" s="7" customFormat="1" x14ac:dyDescent="0.25">
      <c r="A44" s="5"/>
      <c r="B44" s="5"/>
      <c r="C44" s="5"/>
      <c r="D44" s="5"/>
      <c r="E44" s="5"/>
      <c r="F44" s="5"/>
      <c r="G44" s="5"/>
      <c r="H44" s="5"/>
      <c r="I44" s="11"/>
      <c r="J44" s="5"/>
      <c r="K44" s="44"/>
      <c r="L44" s="44"/>
      <c r="M44" s="44"/>
      <c r="X44" s="41"/>
      <c r="Y44" s="11"/>
    </row>
    <row r="45" spans="1:25" s="7" customFormat="1" x14ac:dyDescent="0.25">
      <c r="A45" s="11"/>
      <c r="B45" s="11"/>
      <c r="C45" s="11"/>
      <c r="D45" s="11"/>
      <c r="E45" s="11"/>
      <c r="F45" s="11"/>
      <c r="G45" s="11"/>
      <c r="H45" s="11"/>
      <c r="I45" s="11"/>
      <c r="J45" s="5"/>
      <c r="K45" s="44"/>
      <c r="L45" s="44"/>
      <c r="M45" s="44"/>
      <c r="X45" s="41"/>
      <c r="Y45" s="11"/>
    </row>
    <row r="46" spans="1:25" s="7" customFormat="1" x14ac:dyDescent="0.25">
      <c r="A46" s="11"/>
      <c r="B46" s="11"/>
      <c r="C46" s="11"/>
      <c r="D46" s="11"/>
      <c r="E46" s="11"/>
      <c r="F46" s="11"/>
      <c r="G46" s="11"/>
      <c r="H46" s="11"/>
      <c r="I46" s="11"/>
      <c r="J46" s="5"/>
      <c r="K46" s="44"/>
      <c r="L46" s="44"/>
      <c r="M46" s="44"/>
      <c r="X46" s="41"/>
      <c r="Y46" s="11"/>
    </row>
    <row r="47" spans="1:25" s="7" customFormat="1" x14ac:dyDescent="0.25">
      <c r="A47" s="11"/>
      <c r="B47" s="11"/>
      <c r="C47" s="11"/>
      <c r="D47" s="11"/>
      <c r="E47" s="11"/>
      <c r="F47" s="11"/>
      <c r="G47" s="11"/>
      <c r="H47" s="11"/>
      <c r="I47" s="11"/>
      <c r="J47" s="5"/>
      <c r="K47" s="44"/>
      <c r="L47" s="44"/>
      <c r="M47" s="44"/>
      <c r="X47" s="41"/>
      <c r="Y47" s="11"/>
    </row>
    <row r="48" spans="1:25" s="7" customFormat="1" x14ac:dyDescent="0.25">
      <c r="A48" s="11"/>
      <c r="B48" s="11"/>
      <c r="C48" s="11"/>
      <c r="D48" s="11"/>
      <c r="E48" s="11"/>
      <c r="F48" s="11"/>
      <c r="G48" s="11"/>
      <c r="H48" s="11"/>
      <c r="I48" s="11"/>
      <c r="J48" s="5"/>
      <c r="K48" s="44"/>
      <c r="L48" s="44"/>
      <c r="M48" s="44"/>
      <c r="X48" s="41"/>
      <c r="Y48" s="11"/>
    </row>
    <row r="49" spans="1:25" s="7" customFormat="1" x14ac:dyDescent="0.25">
      <c r="A49" s="11"/>
      <c r="B49" s="11"/>
      <c r="C49" s="11"/>
      <c r="D49" s="11"/>
      <c r="E49" s="11"/>
      <c r="F49" s="11"/>
      <c r="G49" s="11"/>
      <c r="H49" s="11"/>
      <c r="I49" s="11"/>
      <c r="J49" s="5"/>
      <c r="K49" s="44"/>
      <c r="L49" s="44"/>
      <c r="M49" s="44"/>
      <c r="X49" s="41"/>
      <c r="Y49" s="11"/>
    </row>
    <row r="50" spans="1:25" s="7" customFormat="1" x14ac:dyDescent="0.25">
      <c r="A50" s="11"/>
      <c r="B50" s="11"/>
      <c r="C50" s="11"/>
      <c r="D50" s="11"/>
      <c r="E50" s="11"/>
      <c r="F50" s="11"/>
      <c r="G50" s="11"/>
      <c r="H50" s="11"/>
      <c r="I50" s="11"/>
      <c r="J50" s="5"/>
      <c r="K50" s="44"/>
      <c r="L50" s="44"/>
      <c r="M50" s="44"/>
      <c r="X50" s="41"/>
      <c r="Y50" s="11"/>
    </row>
    <row r="51" spans="1:25" s="7" customFormat="1" x14ac:dyDescent="0.25">
      <c r="A51" s="11"/>
      <c r="B51" s="11"/>
      <c r="C51" s="11"/>
      <c r="D51" s="11"/>
      <c r="E51" s="11"/>
      <c r="F51" s="11"/>
      <c r="G51" s="11"/>
      <c r="H51" s="11"/>
      <c r="I51" s="11"/>
      <c r="J51" s="5"/>
      <c r="K51" s="44"/>
      <c r="L51" s="44"/>
      <c r="M51" s="44"/>
      <c r="X51" s="41"/>
      <c r="Y51" s="11"/>
    </row>
    <row r="52" spans="1:25" s="7" customFormat="1" x14ac:dyDescent="0.25">
      <c r="A52" s="11"/>
      <c r="B52" s="11"/>
      <c r="C52" s="11"/>
      <c r="D52" s="11"/>
      <c r="E52" s="11"/>
      <c r="F52" s="11"/>
      <c r="G52" s="11"/>
      <c r="H52" s="11"/>
      <c r="I52" s="11"/>
      <c r="J52" s="5"/>
      <c r="K52" s="44"/>
      <c r="L52" s="44"/>
      <c r="M52" s="44"/>
      <c r="X52" s="41"/>
      <c r="Y52" s="11"/>
    </row>
    <row r="53" spans="1:25" s="7" customFormat="1" x14ac:dyDescent="0.25">
      <c r="A53" s="11"/>
      <c r="B53" s="11"/>
      <c r="C53" s="11"/>
      <c r="D53" s="11"/>
      <c r="E53" s="11"/>
      <c r="F53" s="11"/>
      <c r="G53" s="11"/>
      <c r="H53" s="11"/>
      <c r="I53" s="11"/>
      <c r="J53" s="5"/>
      <c r="K53" s="44"/>
      <c r="L53" s="44"/>
      <c r="M53" s="44"/>
      <c r="X53" s="41"/>
      <c r="Y53" s="11"/>
    </row>
    <row r="54" spans="1:25" s="7" customFormat="1" x14ac:dyDescent="0.25">
      <c r="A54" s="11"/>
      <c r="B54" s="11"/>
      <c r="C54" s="11"/>
      <c r="D54" s="11"/>
      <c r="E54" s="11"/>
      <c r="F54" s="11"/>
      <c r="G54" s="11"/>
      <c r="H54" s="11"/>
      <c r="I54" s="11"/>
      <c r="J54" s="5"/>
      <c r="K54" s="44"/>
      <c r="L54" s="44"/>
      <c r="M54" s="44"/>
      <c r="X54" s="41"/>
      <c r="Y54" s="11"/>
    </row>
    <row r="55" spans="1:25" s="7" customFormat="1" x14ac:dyDescent="0.25">
      <c r="A55" s="11"/>
      <c r="B55" s="11"/>
      <c r="C55" s="11"/>
      <c r="D55" s="11"/>
      <c r="E55" s="11"/>
      <c r="F55" s="11"/>
      <c r="G55" s="11"/>
      <c r="H55" s="11"/>
      <c r="I55" s="11"/>
      <c r="J55" s="5"/>
      <c r="K55" s="44"/>
      <c r="L55" s="44"/>
      <c r="M55" s="44"/>
      <c r="X55" s="41"/>
      <c r="Y55" s="11"/>
    </row>
    <row r="56" spans="1:25" s="7" customFormat="1" x14ac:dyDescent="0.25">
      <c r="A56" s="11"/>
      <c r="B56" s="11"/>
      <c r="C56" s="11"/>
      <c r="D56" s="11"/>
      <c r="E56" s="11"/>
      <c r="F56" s="11"/>
      <c r="G56" s="11"/>
      <c r="H56" s="11"/>
      <c r="I56" s="11"/>
      <c r="J56" s="5"/>
      <c r="K56" s="44"/>
      <c r="L56" s="44"/>
      <c r="M56" s="44"/>
      <c r="X56" s="41"/>
      <c r="Y56" s="11"/>
    </row>
    <row r="57" spans="1:25" s="7" customFormat="1" x14ac:dyDescent="0.25">
      <c r="A57" s="11"/>
      <c r="B57" s="11"/>
      <c r="C57" s="11"/>
      <c r="D57" s="11"/>
      <c r="E57" s="11"/>
      <c r="F57" s="11"/>
      <c r="G57" s="11"/>
      <c r="H57" s="11"/>
      <c r="I57" s="11"/>
      <c r="J57" s="5"/>
      <c r="K57" s="44"/>
      <c r="L57" s="44"/>
      <c r="M57" s="44"/>
      <c r="X57" s="41"/>
      <c r="Y57" s="11"/>
    </row>
    <row r="58" spans="1:25" s="7" customFormat="1" x14ac:dyDescent="0.25">
      <c r="A58" s="11"/>
      <c r="B58" s="11"/>
      <c r="C58" s="11"/>
      <c r="D58" s="11"/>
      <c r="E58" s="11"/>
      <c r="F58" s="11"/>
      <c r="G58" s="11"/>
      <c r="H58" s="11"/>
      <c r="I58" s="11"/>
      <c r="J58" s="5"/>
      <c r="K58" s="44"/>
      <c r="L58" s="44"/>
      <c r="M58" s="44"/>
      <c r="X58" s="41"/>
      <c r="Y58" s="11"/>
    </row>
    <row r="59" spans="1:25" s="7" customFormat="1" x14ac:dyDescent="0.25">
      <c r="A59" s="11"/>
      <c r="B59" s="11"/>
      <c r="C59" s="11"/>
      <c r="D59" s="11"/>
      <c r="E59" s="11"/>
      <c r="F59" s="11"/>
      <c r="G59" s="11"/>
      <c r="H59" s="11"/>
      <c r="I59" s="11"/>
      <c r="J59" s="5"/>
      <c r="K59" s="44"/>
      <c r="L59" s="44"/>
      <c r="M59" s="44"/>
      <c r="X59" s="41"/>
      <c r="Y59" s="11"/>
    </row>
    <row r="60" spans="1:25" s="7" customFormat="1" x14ac:dyDescent="0.25">
      <c r="A60" s="11"/>
      <c r="B60" s="11"/>
      <c r="C60" s="11"/>
      <c r="D60" s="11"/>
      <c r="E60" s="11"/>
      <c r="F60" s="11"/>
      <c r="G60" s="11"/>
      <c r="H60" s="11"/>
      <c r="I60" s="11"/>
      <c r="J60" s="5"/>
      <c r="K60" s="44"/>
      <c r="L60" s="44"/>
      <c r="M60" s="44"/>
      <c r="X60" s="41"/>
      <c r="Y60" s="11"/>
    </row>
    <row r="61" spans="1:25" s="7" customFormat="1" x14ac:dyDescent="0.25">
      <c r="A61" s="11"/>
      <c r="B61" s="11"/>
      <c r="C61" s="11"/>
      <c r="D61" s="11"/>
      <c r="E61" s="11"/>
      <c r="F61" s="11"/>
      <c r="G61" s="11"/>
      <c r="H61" s="11"/>
      <c r="I61" s="11"/>
      <c r="J61" s="5"/>
      <c r="K61" s="44"/>
      <c r="L61" s="44"/>
      <c r="M61" s="44"/>
      <c r="X61" s="41"/>
      <c r="Y61" s="11"/>
    </row>
    <row r="62" spans="1:25" s="7" customFormat="1" x14ac:dyDescent="0.25">
      <c r="A62" s="11"/>
      <c r="B62" s="11"/>
      <c r="C62" s="11"/>
      <c r="D62" s="11"/>
      <c r="E62" s="11"/>
      <c r="F62" s="11"/>
      <c r="G62" s="11"/>
      <c r="H62" s="11"/>
      <c r="I62" s="11"/>
      <c r="J62" s="5"/>
      <c r="K62" s="44"/>
      <c r="L62" s="44"/>
      <c r="M62" s="44"/>
      <c r="X62" s="41"/>
      <c r="Y62" s="11"/>
    </row>
    <row r="63" spans="1:25" s="7" customFormat="1" x14ac:dyDescent="0.25">
      <c r="A63" s="11"/>
      <c r="B63" s="11"/>
      <c r="C63" s="11"/>
      <c r="D63" s="11"/>
      <c r="E63" s="11"/>
      <c r="F63" s="11"/>
      <c r="G63" s="11"/>
      <c r="H63" s="11"/>
      <c r="I63" s="11"/>
      <c r="J63" s="5"/>
      <c r="K63" s="44"/>
      <c r="L63" s="44"/>
      <c r="M63" s="44"/>
      <c r="X63" s="41"/>
      <c r="Y63" s="11"/>
    </row>
    <row r="64" spans="1:25" s="7" customFormat="1" x14ac:dyDescent="0.25">
      <c r="A64" s="11"/>
      <c r="B64" s="11"/>
      <c r="C64" s="11"/>
      <c r="D64" s="11"/>
      <c r="E64" s="11"/>
      <c r="F64" s="11"/>
      <c r="G64" s="11"/>
      <c r="H64" s="11"/>
      <c r="I64" s="11"/>
      <c r="J64" s="5"/>
      <c r="K64" s="44"/>
      <c r="L64" s="44"/>
      <c r="M64" s="44"/>
      <c r="X64" s="41"/>
      <c r="Y64" s="11"/>
    </row>
    <row r="65" spans="1:25" s="7" customFormat="1" x14ac:dyDescent="0.25">
      <c r="A65" s="11"/>
      <c r="B65" s="11"/>
      <c r="C65" s="11"/>
      <c r="D65" s="11"/>
      <c r="E65" s="11"/>
      <c r="F65" s="11"/>
      <c r="G65" s="11"/>
      <c r="H65" s="11"/>
      <c r="I65" s="11"/>
      <c r="J65" s="5"/>
      <c r="K65" s="44"/>
      <c r="L65" s="44"/>
      <c r="M65" s="44"/>
      <c r="X65" s="41"/>
      <c r="Y65" s="11"/>
    </row>
    <row r="66" spans="1:25" s="7" customFormat="1" x14ac:dyDescent="0.25">
      <c r="A66" s="11"/>
      <c r="B66" s="11"/>
      <c r="C66" s="11"/>
      <c r="D66" s="11"/>
      <c r="E66" s="11"/>
      <c r="F66" s="11"/>
      <c r="G66" s="11"/>
      <c r="H66" s="11"/>
      <c r="I66" s="11"/>
      <c r="J66" s="5"/>
      <c r="K66" s="44"/>
      <c r="L66" s="44"/>
      <c r="M66" s="44"/>
      <c r="X66" s="41"/>
      <c r="Y66" s="11"/>
    </row>
    <row r="67" spans="1:25" s="7" customFormat="1" x14ac:dyDescent="0.25">
      <c r="A67" s="11"/>
      <c r="B67" s="11"/>
      <c r="C67" s="11"/>
      <c r="D67" s="11"/>
      <c r="E67" s="11"/>
      <c r="F67" s="11"/>
      <c r="G67" s="11"/>
      <c r="H67" s="11"/>
      <c r="I67" s="11"/>
      <c r="J67" s="5"/>
      <c r="K67" s="44"/>
      <c r="L67" s="44"/>
      <c r="M67" s="44"/>
      <c r="X67" s="41"/>
      <c r="Y67" s="11"/>
    </row>
    <row r="68" spans="1:25" s="7" customFormat="1" x14ac:dyDescent="0.25">
      <c r="A68" s="11"/>
      <c r="B68" s="11"/>
      <c r="C68" s="11"/>
      <c r="D68" s="11"/>
      <c r="E68" s="11"/>
      <c r="F68" s="11"/>
      <c r="G68" s="11"/>
      <c r="H68" s="11"/>
      <c r="I68" s="11"/>
      <c r="J68" s="5"/>
      <c r="K68" s="44"/>
      <c r="L68" s="44"/>
      <c r="M68" s="44"/>
      <c r="X68" s="41"/>
      <c r="Y68" s="11"/>
    </row>
    <row r="69" spans="1:25" s="7" customFormat="1" x14ac:dyDescent="0.25">
      <c r="A69" s="11"/>
      <c r="B69" s="11"/>
      <c r="C69" s="11"/>
      <c r="D69" s="11"/>
      <c r="E69" s="11"/>
      <c r="F69" s="11"/>
      <c r="G69" s="11"/>
      <c r="H69" s="11"/>
      <c r="I69" s="11"/>
      <c r="J69" s="5"/>
      <c r="K69" s="44"/>
      <c r="L69" s="44"/>
      <c r="M69" s="44"/>
      <c r="X69" s="41"/>
      <c r="Y69" s="11"/>
    </row>
    <row r="70" spans="1:25" s="7" customFormat="1" x14ac:dyDescent="0.25">
      <c r="A70" s="11"/>
      <c r="B70" s="11"/>
      <c r="C70" s="11"/>
      <c r="D70" s="11"/>
      <c r="E70" s="11"/>
      <c r="F70" s="11"/>
      <c r="G70" s="11"/>
      <c r="H70" s="11"/>
      <c r="I70" s="11"/>
      <c r="J70" s="5"/>
      <c r="K70" s="44"/>
      <c r="L70" s="44"/>
      <c r="M70" s="44"/>
      <c r="X70" s="41"/>
      <c r="Y70" s="11"/>
    </row>
    <row r="71" spans="1:25" s="7" customFormat="1" x14ac:dyDescent="0.25">
      <c r="A71" s="11"/>
      <c r="B71" s="11"/>
      <c r="C71" s="11"/>
      <c r="D71" s="11"/>
      <c r="E71" s="11"/>
      <c r="F71" s="11"/>
      <c r="G71" s="11"/>
      <c r="H71" s="11"/>
      <c r="I71" s="11"/>
      <c r="J71" s="5"/>
      <c r="K71" s="44"/>
      <c r="L71" s="44"/>
      <c r="M71" s="44"/>
      <c r="X71" s="41"/>
      <c r="Y71" s="11"/>
    </row>
    <row r="72" spans="1:25" s="7" customFormat="1" x14ac:dyDescent="0.25">
      <c r="A72" s="11"/>
      <c r="B72" s="11"/>
      <c r="C72" s="11"/>
      <c r="D72" s="11"/>
      <c r="E72" s="11"/>
      <c r="F72" s="11"/>
      <c r="G72" s="11"/>
      <c r="H72" s="11"/>
      <c r="I72" s="11"/>
      <c r="J72" s="5"/>
      <c r="K72" s="44"/>
      <c r="L72" s="44"/>
      <c r="M72" s="44"/>
      <c r="X72" s="41"/>
      <c r="Y72" s="11"/>
    </row>
    <row r="73" spans="1:25" s="7" customFormat="1" x14ac:dyDescent="0.25">
      <c r="A73" s="11"/>
      <c r="B73" s="11"/>
      <c r="C73" s="11"/>
      <c r="D73" s="11"/>
      <c r="E73" s="11"/>
      <c r="F73" s="11"/>
      <c r="G73" s="11"/>
      <c r="H73" s="11"/>
      <c r="I73" s="11"/>
      <c r="J73" s="5"/>
      <c r="K73" s="44"/>
      <c r="L73" s="44"/>
      <c r="M73" s="44"/>
      <c r="X73" s="41"/>
      <c r="Y73" s="11"/>
    </row>
    <row r="74" spans="1:25" s="7" customFormat="1" x14ac:dyDescent="0.25">
      <c r="A74" s="11"/>
      <c r="B74" s="11"/>
      <c r="C74" s="11"/>
      <c r="D74" s="11"/>
      <c r="E74" s="11"/>
      <c r="F74" s="11"/>
      <c r="G74" s="11"/>
      <c r="H74" s="11"/>
      <c r="I74" s="11"/>
      <c r="J74" s="5"/>
      <c r="K74" s="44"/>
      <c r="L74" s="44"/>
      <c r="M74" s="44"/>
      <c r="X74" s="41"/>
      <c r="Y74" s="11"/>
    </row>
    <row r="75" spans="1:25" s="7" customFormat="1" x14ac:dyDescent="0.25">
      <c r="A75" s="11"/>
      <c r="B75" s="11"/>
      <c r="C75" s="11"/>
      <c r="D75" s="11"/>
      <c r="E75" s="11"/>
      <c r="F75" s="11"/>
      <c r="G75" s="11"/>
      <c r="H75" s="11"/>
      <c r="I75" s="11"/>
      <c r="J75" s="5"/>
      <c r="K75" s="44"/>
      <c r="L75" s="44"/>
      <c r="M75" s="44"/>
      <c r="X75" s="41"/>
      <c r="Y75" s="11"/>
    </row>
    <row r="76" spans="1:25" s="7" customFormat="1" x14ac:dyDescent="0.25">
      <c r="A76" s="11"/>
      <c r="B76" s="11"/>
      <c r="C76" s="11"/>
      <c r="D76" s="11"/>
      <c r="E76" s="11"/>
      <c r="F76" s="11"/>
      <c r="G76" s="11"/>
      <c r="H76" s="11"/>
      <c r="I76" s="11"/>
      <c r="J76" s="5"/>
      <c r="K76" s="44"/>
      <c r="L76" s="44"/>
      <c r="M76" s="44"/>
      <c r="X76" s="41"/>
      <c r="Y76" s="11"/>
    </row>
    <row r="77" spans="1:25" s="7" customFormat="1" x14ac:dyDescent="0.25">
      <c r="A77" s="11"/>
      <c r="B77" s="11"/>
      <c r="C77" s="11"/>
      <c r="D77" s="11"/>
      <c r="E77" s="11"/>
      <c r="F77" s="11"/>
      <c r="G77" s="11"/>
      <c r="H77" s="11"/>
      <c r="I77" s="11"/>
      <c r="J77" s="5"/>
      <c r="K77" s="44"/>
      <c r="L77" s="44"/>
      <c r="M77" s="44"/>
      <c r="X77" s="41"/>
      <c r="Y77" s="11"/>
    </row>
    <row r="78" spans="1:25" s="7" customFormat="1" x14ac:dyDescent="0.25">
      <c r="A78" s="11"/>
      <c r="B78" s="11"/>
      <c r="C78" s="11"/>
      <c r="D78" s="11"/>
      <c r="E78" s="11"/>
      <c r="F78" s="11"/>
      <c r="G78" s="11"/>
      <c r="H78" s="11"/>
      <c r="I78" s="11"/>
      <c r="J78" s="5"/>
      <c r="K78" s="44"/>
      <c r="L78" s="44"/>
      <c r="M78" s="44"/>
      <c r="X78" s="41"/>
      <c r="Y78" s="11"/>
    </row>
    <row r="79" spans="1:25" s="7" customFormat="1" x14ac:dyDescent="0.25">
      <c r="A79" s="11"/>
      <c r="B79" s="11"/>
      <c r="C79" s="11"/>
      <c r="D79" s="11"/>
      <c r="E79" s="11"/>
      <c r="F79" s="11"/>
      <c r="G79" s="11"/>
      <c r="H79" s="11"/>
      <c r="I79" s="11"/>
      <c r="J79" s="5"/>
      <c r="K79" s="44"/>
      <c r="L79" s="44"/>
      <c r="M79" s="44"/>
      <c r="X79" s="41"/>
      <c r="Y79" s="11"/>
    </row>
    <row r="80" spans="1:25" s="7" customFormat="1" x14ac:dyDescent="0.25">
      <c r="A80" s="11"/>
      <c r="B80" s="11"/>
      <c r="C80" s="11"/>
      <c r="D80" s="11"/>
      <c r="E80" s="11"/>
      <c r="F80" s="11"/>
      <c r="G80" s="11"/>
      <c r="H80" s="11"/>
      <c r="I80" s="11"/>
      <c r="J80" s="5"/>
      <c r="K80" s="44"/>
      <c r="L80" s="44"/>
      <c r="M80" s="44"/>
      <c r="X80" s="41"/>
      <c r="Y80" s="11"/>
    </row>
    <row r="81" spans="1:25" s="7" customFormat="1" x14ac:dyDescent="0.25">
      <c r="A81" s="11"/>
      <c r="B81" s="11"/>
      <c r="C81" s="11"/>
      <c r="D81" s="11"/>
      <c r="E81" s="11"/>
      <c r="F81" s="11"/>
      <c r="G81" s="11"/>
      <c r="H81" s="11"/>
      <c r="I81" s="11"/>
      <c r="J81" s="5"/>
      <c r="K81" s="44"/>
      <c r="L81" s="44"/>
      <c r="M81" s="44"/>
      <c r="X81" s="41"/>
      <c r="Y81" s="11"/>
    </row>
    <row r="82" spans="1:25" s="7" customFormat="1" x14ac:dyDescent="0.25">
      <c r="A82" s="11"/>
      <c r="B82" s="11"/>
      <c r="C82" s="11"/>
      <c r="D82" s="11"/>
      <c r="E82" s="11"/>
      <c r="F82" s="11"/>
      <c r="G82" s="11"/>
      <c r="H82" s="11"/>
      <c r="I82" s="11"/>
      <c r="J82" s="5"/>
      <c r="K82" s="44"/>
      <c r="L82" s="44"/>
      <c r="M82" s="44"/>
      <c r="X82" s="41"/>
      <c r="Y82" s="11"/>
    </row>
    <row r="83" spans="1:25" s="7" customFormat="1" x14ac:dyDescent="0.25">
      <c r="A83" s="11"/>
      <c r="B83" s="11"/>
      <c r="C83" s="11"/>
      <c r="D83" s="11"/>
      <c r="E83" s="11"/>
      <c r="F83" s="11"/>
      <c r="G83" s="11"/>
      <c r="H83" s="11"/>
      <c r="I83" s="11"/>
      <c r="J83" s="5"/>
      <c r="K83" s="44"/>
      <c r="L83" s="44"/>
      <c r="M83" s="44"/>
      <c r="X83" s="41"/>
      <c r="Y83" s="11"/>
    </row>
    <row r="84" spans="1:25" s="7" customFormat="1" x14ac:dyDescent="0.25">
      <c r="A84" s="11"/>
      <c r="B84" s="11"/>
      <c r="C84" s="11"/>
      <c r="D84" s="11"/>
      <c r="E84" s="11"/>
      <c r="F84" s="11"/>
      <c r="G84" s="11"/>
      <c r="H84" s="11"/>
      <c r="I84" s="11"/>
      <c r="J84" s="5"/>
      <c r="K84" s="44"/>
      <c r="L84" s="44"/>
      <c r="M84" s="44"/>
      <c r="X84" s="41"/>
      <c r="Y84" s="11"/>
    </row>
    <row r="85" spans="1:25" s="7" customFormat="1" x14ac:dyDescent="0.25">
      <c r="A85" s="11"/>
      <c r="B85" s="11"/>
      <c r="C85" s="11"/>
      <c r="D85" s="11"/>
      <c r="E85" s="11"/>
      <c r="F85" s="11"/>
      <c r="G85" s="11"/>
      <c r="H85" s="11"/>
      <c r="I85" s="11"/>
      <c r="J85" s="5"/>
      <c r="K85" s="44"/>
      <c r="L85" s="44"/>
      <c r="M85" s="44"/>
      <c r="X85" s="41"/>
      <c r="Y85" s="11"/>
    </row>
    <row r="86" spans="1:25" s="7" customFormat="1" x14ac:dyDescent="0.25">
      <c r="A86" s="11"/>
      <c r="B86" s="11"/>
      <c r="C86" s="11"/>
      <c r="D86" s="11"/>
      <c r="E86" s="11"/>
      <c r="F86" s="11"/>
      <c r="G86" s="11"/>
      <c r="H86" s="11"/>
      <c r="I86" s="11"/>
      <c r="J86" s="5"/>
      <c r="K86" s="44"/>
      <c r="L86" s="44"/>
      <c r="M86" s="44"/>
      <c r="X86" s="41"/>
      <c r="Y86" s="11"/>
    </row>
    <row r="87" spans="1:25" s="7" customFormat="1" x14ac:dyDescent="0.25">
      <c r="A87" s="11"/>
      <c r="B87" s="11"/>
      <c r="C87" s="11"/>
      <c r="D87" s="11"/>
      <c r="E87" s="11"/>
      <c r="F87" s="11"/>
      <c r="G87" s="11"/>
      <c r="H87" s="11"/>
      <c r="I87" s="11"/>
      <c r="J87" s="5"/>
      <c r="K87" s="44"/>
      <c r="L87" s="44"/>
      <c r="M87" s="44"/>
      <c r="X87" s="41"/>
      <c r="Y87" s="11"/>
    </row>
    <row r="88" spans="1:25" s="7" customFormat="1" x14ac:dyDescent="0.25">
      <c r="A88" s="11"/>
      <c r="B88" s="11"/>
      <c r="C88" s="11"/>
      <c r="D88" s="11"/>
      <c r="E88" s="11"/>
      <c r="F88" s="11"/>
      <c r="G88" s="11"/>
      <c r="H88" s="11"/>
      <c r="I88" s="11"/>
      <c r="J88" s="5"/>
      <c r="K88" s="44"/>
      <c r="L88" s="44"/>
      <c r="M88" s="44"/>
      <c r="X88" s="41"/>
      <c r="Y88" s="11"/>
    </row>
    <row r="89" spans="1:25" s="7" customFormat="1" x14ac:dyDescent="0.25">
      <c r="A89" s="11"/>
      <c r="B89" s="11"/>
      <c r="C89" s="11"/>
      <c r="D89" s="11"/>
      <c r="E89" s="11"/>
      <c r="F89" s="11"/>
      <c r="G89" s="11"/>
      <c r="H89" s="11"/>
      <c r="I89" s="11"/>
      <c r="J89" s="5"/>
      <c r="K89" s="44"/>
      <c r="L89" s="44"/>
      <c r="M89" s="44"/>
      <c r="X89" s="41"/>
      <c r="Y89" s="11"/>
    </row>
    <row r="90" spans="1:25" s="7" customFormat="1" x14ac:dyDescent="0.25">
      <c r="A90" s="11"/>
      <c r="B90" s="11"/>
      <c r="C90" s="11"/>
      <c r="D90" s="11"/>
      <c r="E90" s="11"/>
      <c r="F90" s="11"/>
      <c r="G90" s="11"/>
      <c r="H90" s="11"/>
      <c r="I90" s="11"/>
      <c r="J90" s="5"/>
      <c r="K90" s="44"/>
      <c r="L90" s="44"/>
      <c r="M90" s="44"/>
      <c r="X90" s="41"/>
      <c r="Y90" s="11"/>
    </row>
    <row r="91" spans="1:25" s="7" customFormat="1" x14ac:dyDescent="0.25">
      <c r="A91" s="11"/>
      <c r="B91" s="11"/>
      <c r="C91" s="11"/>
      <c r="D91" s="11"/>
      <c r="E91" s="11"/>
      <c r="F91" s="11"/>
      <c r="G91" s="11"/>
      <c r="H91" s="11"/>
      <c r="I91" s="11"/>
      <c r="J91" s="5"/>
      <c r="K91" s="44"/>
      <c r="L91" s="44"/>
      <c r="M91" s="44"/>
      <c r="X91" s="41"/>
      <c r="Y91" s="11"/>
    </row>
    <row r="92" spans="1:25" s="7" customFormat="1" x14ac:dyDescent="0.25">
      <c r="A92" s="11"/>
      <c r="B92" s="11"/>
      <c r="C92" s="11"/>
      <c r="D92" s="11"/>
      <c r="E92" s="11"/>
      <c r="F92" s="11"/>
      <c r="G92" s="11"/>
      <c r="H92" s="11"/>
      <c r="I92" s="11"/>
      <c r="J92" s="5"/>
      <c r="K92" s="44"/>
      <c r="L92" s="44"/>
      <c r="M92" s="44"/>
      <c r="X92" s="41"/>
      <c r="Y92" s="11"/>
    </row>
    <row r="93" spans="1:25" s="7" customFormat="1" x14ac:dyDescent="0.25">
      <c r="A93" s="11"/>
      <c r="B93" s="11"/>
      <c r="C93" s="11"/>
      <c r="D93" s="11"/>
      <c r="E93" s="11"/>
      <c r="F93" s="11"/>
      <c r="G93" s="11"/>
      <c r="H93" s="11"/>
      <c r="I93" s="11"/>
      <c r="J93" s="5"/>
      <c r="K93" s="44"/>
      <c r="L93" s="44"/>
      <c r="M93" s="44"/>
      <c r="X93" s="41"/>
      <c r="Y93" s="11"/>
    </row>
    <row r="94" spans="1:25" s="7" customFormat="1" x14ac:dyDescent="0.25">
      <c r="A94" s="11"/>
      <c r="B94" s="11"/>
      <c r="C94" s="11"/>
      <c r="D94" s="11"/>
      <c r="E94" s="11"/>
      <c r="F94" s="11"/>
      <c r="G94" s="11"/>
      <c r="H94" s="11"/>
      <c r="I94" s="11"/>
      <c r="J94" s="5"/>
      <c r="K94" s="44"/>
      <c r="L94" s="44"/>
      <c r="M94" s="44"/>
      <c r="X94" s="41"/>
      <c r="Y94" s="11"/>
    </row>
    <row r="95" spans="1:25" s="7" customFormat="1" x14ac:dyDescent="0.25">
      <c r="A95" s="11"/>
      <c r="B95" s="11"/>
      <c r="C95" s="11"/>
      <c r="D95" s="11"/>
      <c r="E95" s="11"/>
      <c r="F95" s="11"/>
      <c r="G95" s="11"/>
      <c r="H95" s="11"/>
      <c r="I95" s="11"/>
      <c r="J95" s="5"/>
      <c r="K95" s="44"/>
      <c r="L95" s="44"/>
      <c r="M95" s="44"/>
      <c r="X95" s="41"/>
      <c r="Y95" s="11"/>
    </row>
    <row r="96" spans="1:25" s="7" customFormat="1" x14ac:dyDescent="0.25">
      <c r="A96" s="11"/>
      <c r="B96" s="11"/>
      <c r="C96" s="11"/>
      <c r="D96" s="11"/>
      <c r="E96" s="11"/>
      <c r="F96" s="11"/>
      <c r="G96" s="11"/>
      <c r="H96" s="11"/>
      <c r="I96" s="11"/>
      <c r="J96" s="5"/>
      <c r="K96" s="44"/>
      <c r="L96" s="44"/>
      <c r="M96" s="44"/>
      <c r="X96" s="41"/>
      <c r="Y96" s="11"/>
    </row>
  </sheetData>
  <mergeCells count="23">
    <mergeCell ref="X6:X7"/>
    <mergeCell ref="P6:P7"/>
    <mergeCell ref="Q6:Q7"/>
    <mergeCell ref="R6:S6"/>
    <mergeCell ref="T6:T7"/>
    <mergeCell ref="U6:V6"/>
    <mergeCell ref="W6:W7"/>
    <mergeCell ref="O6:O7"/>
    <mergeCell ref="A5:W5"/>
    <mergeCell ref="A6:A7"/>
    <mergeCell ref="B6:B7"/>
    <mergeCell ref="C6:C7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N6:N7"/>
  </mergeCells>
  <pageMargins left="0.70866141732283472" right="0.70866141732283472" top="0.78740157480314965" bottom="0.78740157480314965" header="0.31496062992125984" footer="0.31496062992125984"/>
  <pageSetup paperSize="9" scale="41" firstPageNumber="153" fitToHeight="0" orientation="landscape" useFirstPageNumber="1" r:id="rId1"/>
  <headerFooter>
    <oddFooter xml:space="preserve">&amp;LZastupitelstvo  Olomouckého kraje 13-12-2021
13. - Rozpočet Olomouckého kraje na rok 2022 - návrh rozpočtu
Příloha č. 5f) Projekty - neinvestiční&amp;RStrana &amp;P (Celkem 176) 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117"/>
  <sheetViews>
    <sheetView showGridLines="0" view="pageBreakPreview" zoomScale="70" zoomScaleNormal="70" zoomScaleSheetLayoutView="70" workbookViewId="0">
      <pane ySplit="7" topLeftCell="A26" activePane="bottomLeft" state="frozenSplit"/>
      <selection activeCell="G15" sqref="G15"/>
      <selection pane="bottomLeft" activeCell="G28" sqref="G28"/>
    </sheetView>
  </sheetViews>
  <sheetFormatPr defaultColWidth="9.140625" defaultRowHeight="15" outlineLevelCol="1" x14ac:dyDescent="0.25"/>
  <cols>
    <col min="1" max="1" width="5.42578125" style="11" customWidth="1"/>
    <col min="2" max="2" width="5.7109375" style="11" customWidth="1"/>
    <col min="3" max="3" width="7.7109375" style="11" hidden="1" customWidth="1" outlineLevel="1"/>
    <col min="4" max="4" width="8.5703125" style="11" hidden="1" customWidth="1" outlineLevel="1"/>
    <col min="5" max="5" width="8.28515625" style="11" customWidth="1" collapsed="1"/>
    <col min="6" max="6" width="15.5703125" style="11" hidden="1" customWidth="1" outlineLevel="1"/>
    <col min="7" max="7" width="79.42578125" style="11" customWidth="1" collapsed="1"/>
    <col min="8" max="8" width="43.5703125" style="11" customWidth="1"/>
    <col min="9" max="9" width="7.140625" style="11" customWidth="1"/>
    <col min="10" max="10" width="14.7109375" style="5" customWidth="1"/>
    <col min="11" max="12" width="14.85546875" style="7" customWidth="1"/>
    <col min="13" max="13" width="13.5703125" style="7" customWidth="1"/>
    <col min="14" max="14" width="13.7109375" style="7" customWidth="1"/>
    <col min="15" max="15" width="14.7109375" style="7" customWidth="1"/>
    <col min="16" max="16" width="14.85546875" style="7" customWidth="1"/>
    <col min="17" max="19" width="16.7109375" style="7" customWidth="1"/>
    <col min="20" max="22" width="14.85546875" style="7" customWidth="1"/>
    <col min="23" max="23" width="14.42578125" style="7" customWidth="1"/>
    <col min="24" max="24" width="23.42578125" style="41" customWidth="1"/>
    <col min="25" max="16384" width="9.140625" style="11"/>
  </cols>
  <sheetData>
    <row r="1" spans="1:25" ht="20.25" x14ac:dyDescent="0.25">
      <c r="A1" s="266" t="s">
        <v>71</v>
      </c>
      <c r="B1" s="219"/>
      <c r="C1" s="219"/>
      <c r="D1" s="219"/>
      <c r="E1" s="219"/>
      <c r="F1" s="220"/>
      <c r="G1" s="219"/>
      <c r="H1" s="221"/>
      <c r="I1" s="219"/>
      <c r="K1" s="6"/>
      <c r="N1" s="8"/>
      <c r="O1" s="8"/>
      <c r="Q1" s="8"/>
      <c r="R1" s="8"/>
      <c r="S1" s="8"/>
      <c r="T1" s="9"/>
      <c r="U1" s="10"/>
      <c r="V1" s="11"/>
      <c r="W1" s="11"/>
      <c r="X1" s="11"/>
    </row>
    <row r="2" spans="1:25" ht="15.75" x14ac:dyDescent="0.25">
      <c r="A2" s="267" t="s">
        <v>0</v>
      </c>
      <c r="B2" s="268"/>
      <c r="C2" s="268"/>
      <c r="D2" s="269"/>
      <c r="E2" s="269"/>
      <c r="F2" s="270"/>
      <c r="G2" s="264" t="s">
        <v>91</v>
      </c>
      <c r="H2" s="271" t="s">
        <v>149</v>
      </c>
      <c r="I2" s="222">
        <v>76</v>
      </c>
      <c r="K2" s="6"/>
      <c r="N2" s="13"/>
      <c r="O2" s="13"/>
      <c r="Q2" s="13"/>
      <c r="R2" s="13"/>
      <c r="S2" s="13"/>
      <c r="T2" s="14"/>
      <c r="U2" s="10"/>
      <c r="V2" s="11"/>
      <c r="W2" s="11"/>
      <c r="X2" s="11"/>
    </row>
    <row r="3" spans="1:25" ht="15.75" x14ac:dyDescent="0.25">
      <c r="A3" s="272"/>
      <c r="B3" s="268"/>
      <c r="C3" s="268"/>
      <c r="D3" s="269"/>
      <c r="E3" s="269"/>
      <c r="F3" s="270"/>
      <c r="G3" s="273" t="s">
        <v>67</v>
      </c>
      <c r="H3" s="73"/>
      <c r="I3" s="222"/>
      <c r="K3" s="6"/>
      <c r="N3" s="13"/>
      <c r="O3" s="13"/>
      <c r="Q3" s="13"/>
      <c r="R3" s="13"/>
      <c r="S3" s="13"/>
      <c r="T3" s="14"/>
      <c r="U3" s="10"/>
      <c r="V3" s="11"/>
      <c r="W3" s="11"/>
      <c r="X3" s="11"/>
    </row>
    <row r="4" spans="1:25" ht="17.25" customHeight="1" x14ac:dyDescent="0.25">
      <c r="A4" s="223"/>
      <c r="B4" s="15"/>
      <c r="C4" s="15"/>
      <c r="D4" s="15"/>
      <c r="E4" s="15"/>
      <c r="F4" s="15"/>
      <c r="G4" s="15"/>
      <c r="H4" s="15"/>
      <c r="I4" s="15"/>
      <c r="J4" s="15"/>
      <c r="K4" s="15"/>
      <c r="L4" s="16"/>
      <c r="M4" s="15"/>
      <c r="N4" s="16"/>
      <c r="O4" s="15"/>
      <c r="P4" s="15"/>
      <c r="Q4" s="15"/>
      <c r="R4" s="15"/>
      <c r="S4" s="15"/>
      <c r="T4" s="15"/>
      <c r="U4" s="15"/>
      <c r="V4" s="15"/>
      <c r="W4" s="17" t="s">
        <v>1</v>
      </c>
      <c r="X4" s="17" t="s">
        <v>1</v>
      </c>
      <c r="Y4" s="10"/>
    </row>
    <row r="5" spans="1:25" ht="25.5" customHeight="1" x14ac:dyDescent="0.25">
      <c r="A5" s="389" t="s">
        <v>220</v>
      </c>
      <c r="B5" s="390"/>
      <c r="C5" s="390"/>
      <c r="D5" s="390"/>
      <c r="E5" s="390"/>
      <c r="F5" s="390"/>
      <c r="G5" s="390"/>
      <c r="H5" s="390"/>
      <c r="I5" s="390"/>
      <c r="J5" s="390"/>
      <c r="K5" s="390"/>
      <c r="L5" s="390"/>
      <c r="M5" s="390"/>
      <c r="N5" s="390"/>
      <c r="O5" s="390"/>
      <c r="P5" s="390"/>
      <c r="Q5" s="390"/>
      <c r="R5" s="390"/>
      <c r="S5" s="390"/>
      <c r="T5" s="390"/>
      <c r="U5" s="390"/>
      <c r="V5" s="390"/>
      <c r="W5" s="391"/>
      <c r="X5" s="18"/>
    </row>
    <row r="6" spans="1:25" ht="25.5" customHeight="1" x14ac:dyDescent="0.25">
      <c r="A6" s="392" t="s">
        <v>2</v>
      </c>
      <c r="B6" s="392" t="s">
        <v>3</v>
      </c>
      <c r="C6" s="393" t="s">
        <v>4</v>
      </c>
      <c r="D6" s="393" t="s">
        <v>5</v>
      </c>
      <c r="E6" s="394" t="s">
        <v>6</v>
      </c>
      <c r="F6" s="393" t="s">
        <v>7</v>
      </c>
      <c r="G6" s="393" t="s">
        <v>8</v>
      </c>
      <c r="H6" s="382" t="s">
        <v>9</v>
      </c>
      <c r="I6" s="396" t="s">
        <v>10</v>
      </c>
      <c r="J6" s="382" t="s">
        <v>11</v>
      </c>
      <c r="K6" s="382" t="s">
        <v>12</v>
      </c>
      <c r="L6" s="397" t="s">
        <v>13</v>
      </c>
      <c r="M6" s="397" t="s">
        <v>14</v>
      </c>
      <c r="N6" s="382" t="s">
        <v>22</v>
      </c>
      <c r="O6" s="384" t="s">
        <v>62</v>
      </c>
      <c r="P6" s="385" t="s">
        <v>56</v>
      </c>
      <c r="Q6" s="385" t="s">
        <v>61</v>
      </c>
      <c r="R6" s="387" t="s">
        <v>21</v>
      </c>
      <c r="S6" s="388"/>
      <c r="T6" s="385" t="s">
        <v>25</v>
      </c>
      <c r="U6" s="387" t="s">
        <v>21</v>
      </c>
      <c r="V6" s="388"/>
      <c r="W6" s="384" t="s">
        <v>26</v>
      </c>
      <c r="X6" s="384" t="s">
        <v>221</v>
      </c>
    </row>
    <row r="7" spans="1:25" ht="81" customHeight="1" x14ac:dyDescent="0.25">
      <c r="A7" s="392"/>
      <c r="B7" s="392"/>
      <c r="C7" s="393"/>
      <c r="D7" s="393"/>
      <c r="E7" s="395"/>
      <c r="F7" s="393"/>
      <c r="G7" s="393"/>
      <c r="H7" s="382"/>
      <c r="I7" s="396"/>
      <c r="J7" s="382"/>
      <c r="K7" s="382"/>
      <c r="L7" s="398"/>
      <c r="M7" s="398"/>
      <c r="N7" s="382"/>
      <c r="O7" s="384"/>
      <c r="P7" s="386"/>
      <c r="Q7" s="386"/>
      <c r="R7" s="114" t="s">
        <v>23</v>
      </c>
      <c r="S7" s="114" t="s">
        <v>24</v>
      </c>
      <c r="T7" s="386"/>
      <c r="U7" s="111" t="s">
        <v>19</v>
      </c>
      <c r="V7" s="114" t="s">
        <v>20</v>
      </c>
      <c r="W7" s="384"/>
      <c r="X7" s="384"/>
    </row>
    <row r="8" spans="1:25" s="22" customFormat="1" ht="25.5" customHeight="1" x14ac:dyDescent="0.3">
      <c r="A8" s="110" t="s">
        <v>16</v>
      </c>
      <c r="B8" s="109"/>
      <c r="C8" s="109"/>
      <c r="D8" s="109"/>
      <c r="E8" s="109"/>
      <c r="F8" s="109"/>
      <c r="G8" s="109"/>
      <c r="H8" s="109"/>
      <c r="I8" s="109"/>
      <c r="J8" s="109"/>
      <c r="K8" s="224">
        <f>K12+K16+K21+K30</f>
        <v>25559</v>
      </c>
      <c r="L8" s="224">
        <f>L12+L16+L21+L30</f>
        <v>24280</v>
      </c>
      <c r="M8" s="224">
        <f>M12+M16+M21+M30</f>
        <v>1279</v>
      </c>
      <c r="N8" s="224"/>
      <c r="O8" s="19">
        <f t="shared" ref="O8:W8" si="0">O12+O16+O21+O30</f>
        <v>15249</v>
      </c>
      <c r="P8" s="20">
        <f t="shared" si="0"/>
        <v>1437</v>
      </c>
      <c r="Q8" s="20">
        <f t="shared" si="0"/>
        <v>1168</v>
      </c>
      <c r="R8" s="20">
        <f t="shared" si="0"/>
        <v>1168</v>
      </c>
      <c r="S8" s="20">
        <f t="shared" si="0"/>
        <v>0</v>
      </c>
      <c r="T8" s="20">
        <f t="shared" si="0"/>
        <v>269</v>
      </c>
      <c r="U8" s="20">
        <f t="shared" si="0"/>
        <v>269</v>
      </c>
      <c r="V8" s="20">
        <f t="shared" si="0"/>
        <v>0</v>
      </c>
      <c r="W8" s="19">
        <f t="shared" si="0"/>
        <v>5076</v>
      </c>
      <c r="X8" s="21"/>
    </row>
    <row r="9" spans="1:25" s="29" customFormat="1" ht="45" x14ac:dyDescent="0.25">
      <c r="A9" s="23">
        <v>1</v>
      </c>
      <c r="B9" s="30" t="s">
        <v>81</v>
      </c>
      <c r="C9" s="23">
        <v>6330</v>
      </c>
      <c r="D9" s="23">
        <v>5011</v>
      </c>
      <c r="E9" s="23">
        <v>50</v>
      </c>
      <c r="F9" s="225" t="s">
        <v>222</v>
      </c>
      <c r="G9" s="191" t="s">
        <v>223</v>
      </c>
      <c r="H9" s="95" t="s">
        <v>224</v>
      </c>
      <c r="I9" s="226" t="s">
        <v>153</v>
      </c>
      <c r="J9" s="226" t="s">
        <v>153</v>
      </c>
      <c r="K9" s="92">
        <f t="shared" ref="K9:K11" si="1">SUM(L9:M9)</f>
        <v>8468</v>
      </c>
      <c r="L9" s="227">
        <v>8045</v>
      </c>
      <c r="M9" s="227">
        <v>423</v>
      </c>
      <c r="N9" s="228" t="s">
        <v>225</v>
      </c>
      <c r="O9" s="26">
        <v>8328</v>
      </c>
      <c r="P9" s="28">
        <v>7</v>
      </c>
      <c r="Q9" s="321">
        <f>SUM(R9:S9)</f>
        <v>0</v>
      </c>
      <c r="R9" s="26">
        <v>0</v>
      </c>
      <c r="S9" s="26">
        <v>0</v>
      </c>
      <c r="T9" s="320">
        <v>7</v>
      </c>
      <c r="U9" s="28">
        <v>7</v>
      </c>
      <c r="V9" s="28">
        <v>0</v>
      </c>
      <c r="W9" s="28">
        <v>0</v>
      </c>
      <c r="X9" s="197" t="s">
        <v>226</v>
      </c>
    </row>
    <row r="10" spans="1:25" s="29" customFormat="1" ht="60" x14ac:dyDescent="0.25">
      <c r="A10" s="23">
        <v>2</v>
      </c>
      <c r="B10" s="30" t="s">
        <v>81</v>
      </c>
      <c r="C10" s="23">
        <v>6330</v>
      </c>
      <c r="D10" s="23">
        <v>5031</v>
      </c>
      <c r="E10" s="23">
        <v>50</v>
      </c>
      <c r="F10" s="225" t="s">
        <v>222</v>
      </c>
      <c r="G10" s="191" t="s">
        <v>223</v>
      </c>
      <c r="H10" s="95" t="s">
        <v>228</v>
      </c>
      <c r="I10" s="226" t="s">
        <v>153</v>
      </c>
      <c r="J10" s="226" t="s">
        <v>153</v>
      </c>
      <c r="K10" s="92">
        <f t="shared" si="1"/>
        <v>2449</v>
      </c>
      <c r="L10" s="227">
        <v>2327</v>
      </c>
      <c r="M10" s="227">
        <v>122</v>
      </c>
      <c r="N10" s="228" t="s">
        <v>225</v>
      </c>
      <c r="O10" s="26">
        <v>2409</v>
      </c>
      <c r="P10" s="28">
        <v>2</v>
      </c>
      <c r="Q10" s="321">
        <f t="shared" ref="Q10:Q11" si="2">SUM(R10:S10)</f>
        <v>0</v>
      </c>
      <c r="R10" s="26">
        <v>0</v>
      </c>
      <c r="S10" s="26">
        <v>0</v>
      </c>
      <c r="T10" s="320">
        <v>2</v>
      </c>
      <c r="U10" s="28">
        <v>2</v>
      </c>
      <c r="V10" s="28">
        <v>0</v>
      </c>
      <c r="W10" s="28">
        <v>0</v>
      </c>
      <c r="X10" s="197" t="s">
        <v>226</v>
      </c>
    </row>
    <row r="11" spans="1:25" s="29" customFormat="1" ht="75" x14ac:dyDescent="0.25">
      <c r="A11" s="23">
        <v>3</v>
      </c>
      <c r="B11" s="30" t="s">
        <v>81</v>
      </c>
      <c r="C11" s="23">
        <v>6330</v>
      </c>
      <c r="D11" s="23">
        <v>5032</v>
      </c>
      <c r="E11" s="23">
        <v>50</v>
      </c>
      <c r="F11" s="225" t="s">
        <v>222</v>
      </c>
      <c r="G11" s="191" t="s">
        <v>223</v>
      </c>
      <c r="H11" s="95" t="s">
        <v>229</v>
      </c>
      <c r="I11" s="226" t="s">
        <v>153</v>
      </c>
      <c r="J11" s="226" t="s">
        <v>153</v>
      </c>
      <c r="K11" s="92">
        <f t="shared" si="1"/>
        <v>882</v>
      </c>
      <c r="L11" s="227">
        <v>838</v>
      </c>
      <c r="M11" s="227">
        <v>44</v>
      </c>
      <c r="N11" s="228" t="s">
        <v>225</v>
      </c>
      <c r="O11" s="26">
        <v>862</v>
      </c>
      <c r="P11" s="28">
        <v>1</v>
      </c>
      <c r="Q11" s="321">
        <f t="shared" si="2"/>
        <v>0</v>
      </c>
      <c r="R11" s="26">
        <v>0</v>
      </c>
      <c r="S11" s="26">
        <v>0</v>
      </c>
      <c r="T11" s="320">
        <v>1</v>
      </c>
      <c r="U11" s="28">
        <v>1</v>
      </c>
      <c r="V11" s="28">
        <v>0</v>
      </c>
      <c r="W11" s="28">
        <v>0</v>
      </c>
      <c r="X11" s="197" t="s">
        <v>226</v>
      </c>
    </row>
    <row r="12" spans="1:25" s="29" customFormat="1" ht="15.75" x14ac:dyDescent="0.25">
      <c r="A12" s="229"/>
      <c r="B12" s="230"/>
      <c r="C12" s="231"/>
      <c r="D12" s="232"/>
      <c r="E12" s="232"/>
      <c r="F12" s="233" t="s">
        <v>222</v>
      </c>
      <c r="G12" s="234" t="s">
        <v>223</v>
      </c>
      <c r="H12" s="235"/>
      <c r="I12" s="236"/>
      <c r="J12" s="236"/>
      <c r="K12" s="237">
        <f>SUM(K9:K11)</f>
        <v>11799</v>
      </c>
      <c r="L12" s="238">
        <f>SUM(L9:L11)</f>
        <v>11210</v>
      </c>
      <c r="M12" s="238">
        <f>SUM(M9:M11)</f>
        <v>589</v>
      </c>
      <c r="N12" s="239"/>
      <c r="O12" s="240">
        <f t="shared" ref="O12:W12" si="3">SUM(O9:O11)</f>
        <v>11599</v>
      </c>
      <c r="P12" s="241">
        <f t="shared" si="3"/>
        <v>10</v>
      </c>
      <c r="Q12" s="331">
        <f t="shared" si="3"/>
        <v>0</v>
      </c>
      <c r="R12" s="240">
        <f t="shared" si="3"/>
        <v>0</v>
      </c>
      <c r="S12" s="240">
        <f t="shared" si="3"/>
        <v>0</v>
      </c>
      <c r="T12" s="332">
        <f t="shared" si="3"/>
        <v>10</v>
      </c>
      <c r="U12" s="241">
        <f t="shared" si="3"/>
        <v>10</v>
      </c>
      <c r="V12" s="241">
        <f t="shared" si="3"/>
        <v>0</v>
      </c>
      <c r="W12" s="241">
        <f t="shared" si="3"/>
        <v>0</v>
      </c>
      <c r="X12" s="242"/>
    </row>
    <row r="13" spans="1:25" s="29" customFormat="1" ht="45" x14ac:dyDescent="0.25">
      <c r="A13" s="23">
        <v>4</v>
      </c>
      <c r="B13" s="30" t="s">
        <v>81</v>
      </c>
      <c r="C13" s="23">
        <v>6330</v>
      </c>
      <c r="D13" s="23">
        <v>5021</v>
      </c>
      <c r="E13" s="23">
        <v>50</v>
      </c>
      <c r="F13" s="243" t="s">
        <v>230</v>
      </c>
      <c r="G13" s="191" t="s">
        <v>231</v>
      </c>
      <c r="H13" s="95" t="s">
        <v>227</v>
      </c>
      <c r="I13" s="226" t="s">
        <v>153</v>
      </c>
      <c r="J13" s="226" t="s">
        <v>153</v>
      </c>
      <c r="K13" s="92">
        <f t="shared" ref="K13:K15" si="4">SUM(L13:M13)</f>
        <v>426</v>
      </c>
      <c r="L13" s="227">
        <v>404</v>
      </c>
      <c r="M13" s="227">
        <v>22</v>
      </c>
      <c r="N13" s="228" t="s">
        <v>225</v>
      </c>
      <c r="O13" s="26">
        <v>365</v>
      </c>
      <c r="P13" s="28">
        <v>3</v>
      </c>
      <c r="Q13" s="321">
        <v>0</v>
      </c>
      <c r="R13" s="26">
        <v>0</v>
      </c>
      <c r="S13" s="26">
        <v>0</v>
      </c>
      <c r="T13" s="320">
        <v>3</v>
      </c>
      <c r="U13" s="28">
        <v>3</v>
      </c>
      <c r="V13" s="28">
        <v>0</v>
      </c>
      <c r="W13" s="28">
        <v>0</v>
      </c>
      <c r="X13" s="197" t="s">
        <v>226</v>
      </c>
    </row>
    <row r="14" spans="1:25" s="29" customFormat="1" ht="45" x14ac:dyDescent="0.25">
      <c r="A14" s="23">
        <v>5</v>
      </c>
      <c r="B14" s="23" t="s">
        <v>81</v>
      </c>
      <c r="C14" s="30">
        <v>6330</v>
      </c>
      <c r="D14" s="30">
        <v>5164</v>
      </c>
      <c r="E14" s="23">
        <v>51</v>
      </c>
      <c r="F14" s="244" t="s">
        <v>230</v>
      </c>
      <c r="G14" s="191" t="s">
        <v>231</v>
      </c>
      <c r="H14" s="95" t="s">
        <v>235</v>
      </c>
      <c r="I14" s="226" t="s">
        <v>153</v>
      </c>
      <c r="J14" s="226" t="s">
        <v>153</v>
      </c>
      <c r="K14" s="92">
        <f t="shared" si="4"/>
        <v>500</v>
      </c>
      <c r="L14" s="227">
        <v>475</v>
      </c>
      <c r="M14" s="227">
        <v>25</v>
      </c>
      <c r="N14" s="228" t="s">
        <v>225</v>
      </c>
      <c r="O14" s="26">
        <v>480</v>
      </c>
      <c r="P14" s="27">
        <v>1</v>
      </c>
      <c r="Q14" s="321">
        <v>0</v>
      </c>
      <c r="R14" s="26">
        <v>0</v>
      </c>
      <c r="S14" s="26">
        <v>0</v>
      </c>
      <c r="T14" s="320">
        <v>1</v>
      </c>
      <c r="U14" s="28">
        <v>1</v>
      </c>
      <c r="V14" s="28">
        <v>0</v>
      </c>
      <c r="W14" s="28">
        <v>0</v>
      </c>
      <c r="X14" s="197" t="s">
        <v>226</v>
      </c>
    </row>
    <row r="15" spans="1:25" s="29" customFormat="1" ht="90" x14ac:dyDescent="0.25">
      <c r="A15" s="23">
        <v>6</v>
      </c>
      <c r="B15" s="23" t="s">
        <v>81</v>
      </c>
      <c r="C15" s="30">
        <v>6330</v>
      </c>
      <c r="D15" s="245">
        <v>5169</v>
      </c>
      <c r="E15" s="23">
        <v>51</v>
      </c>
      <c r="F15" s="244" t="s">
        <v>230</v>
      </c>
      <c r="G15" s="191" t="s">
        <v>231</v>
      </c>
      <c r="H15" s="95" t="s">
        <v>237</v>
      </c>
      <c r="I15" s="226" t="s">
        <v>153</v>
      </c>
      <c r="J15" s="226" t="s">
        <v>153</v>
      </c>
      <c r="K15" s="92">
        <f t="shared" si="4"/>
        <v>2865</v>
      </c>
      <c r="L15" s="227">
        <v>2722</v>
      </c>
      <c r="M15" s="227">
        <v>143</v>
      </c>
      <c r="N15" s="228" t="s">
        <v>225</v>
      </c>
      <c r="O15" s="26">
        <v>2805</v>
      </c>
      <c r="P15" s="27">
        <v>3</v>
      </c>
      <c r="Q15" s="321">
        <v>0</v>
      </c>
      <c r="R15" s="26">
        <v>0</v>
      </c>
      <c r="S15" s="26">
        <v>0</v>
      </c>
      <c r="T15" s="320">
        <v>3</v>
      </c>
      <c r="U15" s="28">
        <v>3</v>
      </c>
      <c r="V15" s="28">
        <v>0</v>
      </c>
      <c r="W15" s="28">
        <v>0</v>
      </c>
      <c r="X15" s="197" t="s">
        <v>226</v>
      </c>
    </row>
    <row r="16" spans="1:25" s="29" customFormat="1" ht="15.75" x14ac:dyDescent="0.25">
      <c r="A16" s="229"/>
      <c r="B16" s="231"/>
      <c r="C16" s="230"/>
      <c r="D16" s="232"/>
      <c r="E16" s="232"/>
      <c r="F16" s="246" t="s">
        <v>230</v>
      </c>
      <c r="G16" s="234" t="s">
        <v>231</v>
      </c>
      <c r="H16" s="235"/>
      <c r="I16" s="236"/>
      <c r="J16" s="236"/>
      <c r="K16" s="237">
        <f>SUM(K13:K15)</f>
        <v>3791</v>
      </c>
      <c r="L16" s="237">
        <f>SUM(L13:L15)</f>
        <v>3601</v>
      </c>
      <c r="M16" s="237">
        <f>SUM(M13:M15)</f>
        <v>190</v>
      </c>
      <c r="N16" s="239"/>
      <c r="O16" s="237">
        <f t="shared" ref="O16:W16" si="5">SUM(O13:O15)</f>
        <v>3650</v>
      </c>
      <c r="P16" s="237">
        <f t="shared" si="5"/>
        <v>7</v>
      </c>
      <c r="Q16" s="330">
        <f t="shared" si="5"/>
        <v>0</v>
      </c>
      <c r="R16" s="237">
        <f t="shared" si="5"/>
        <v>0</v>
      </c>
      <c r="S16" s="237">
        <f t="shared" si="5"/>
        <v>0</v>
      </c>
      <c r="T16" s="330">
        <f t="shared" si="5"/>
        <v>7</v>
      </c>
      <c r="U16" s="237">
        <f t="shared" si="5"/>
        <v>7</v>
      </c>
      <c r="V16" s="237">
        <f t="shared" si="5"/>
        <v>0</v>
      </c>
      <c r="W16" s="237">
        <f t="shared" si="5"/>
        <v>0</v>
      </c>
      <c r="X16" s="242"/>
    </row>
    <row r="17" spans="1:24" s="29" customFormat="1" ht="99.75" x14ac:dyDescent="0.25">
      <c r="A17" s="23">
        <v>7</v>
      </c>
      <c r="B17" s="30" t="s">
        <v>81</v>
      </c>
      <c r="C17" s="23">
        <v>6330</v>
      </c>
      <c r="D17" s="23">
        <v>5011</v>
      </c>
      <c r="E17" s="23">
        <v>50</v>
      </c>
      <c r="F17" s="225" t="s">
        <v>240</v>
      </c>
      <c r="G17" s="191" t="s">
        <v>241</v>
      </c>
      <c r="H17" s="95" t="s">
        <v>242</v>
      </c>
      <c r="I17" s="226" t="s">
        <v>153</v>
      </c>
      <c r="J17" s="226" t="s">
        <v>153</v>
      </c>
      <c r="K17" s="247">
        <f t="shared" ref="K17:K19" si="6">SUM(L17:M17)</f>
        <v>4393</v>
      </c>
      <c r="L17" s="227">
        <v>4173</v>
      </c>
      <c r="M17" s="227">
        <v>220</v>
      </c>
      <c r="N17" s="228" t="s">
        <v>243</v>
      </c>
      <c r="O17" s="247">
        <v>0</v>
      </c>
      <c r="P17" s="248">
        <v>650</v>
      </c>
      <c r="Q17" s="321">
        <v>544</v>
      </c>
      <c r="R17" s="26">
        <v>544</v>
      </c>
      <c r="S17" s="26">
        <v>0</v>
      </c>
      <c r="T17" s="327">
        <v>106</v>
      </c>
      <c r="U17" s="227">
        <v>106</v>
      </c>
      <c r="V17" s="28">
        <v>0</v>
      </c>
      <c r="W17" s="28">
        <v>2292</v>
      </c>
      <c r="X17" s="249" t="s">
        <v>244</v>
      </c>
    </row>
    <row r="18" spans="1:24" s="29" customFormat="1" ht="99.75" x14ac:dyDescent="0.25">
      <c r="A18" s="23">
        <v>8</v>
      </c>
      <c r="B18" s="30" t="s">
        <v>81</v>
      </c>
      <c r="C18" s="23">
        <v>6330</v>
      </c>
      <c r="D18" s="23">
        <v>5021</v>
      </c>
      <c r="E18" s="23">
        <v>50</v>
      </c>
      <c r="F18" s="225" t="s">
        <v>240</v>
      </c>
      <c r="G18" s="191" t="s">
        <v>241</v>
      </c>
      <c r="H18" s="95" t="s">
        <v>227</v>
      </c>
      <c r="I18" s="226" t="s">
        <v>153</v>
      </c>
      <c r="J18" s="226" t="s">
        <v>153</v>
      </c>
      <c r="K18" s="247">
        <f t="shared" si="6"/>
        <v>1242</v>
      </c>
      <c r="L18" s="227">
        <v>1180</v>
      </c>
      <c r="M18" s="227">
        <v>62</v>
      </c>
      <c r="N18" s="228" t="s">
        <v>243</v>
      </c>
      <c r="O18" s="247">
        <v>0</v>
      </c>
      <c r="P18" s="248">
        <v>184</v>
      </c>
      <c r="Q18" s="321">
        <v>154</v>
      </c>
      <c r="R18" s="26">
        <v>154</v>
      </c>
      <c r="S18" s="26">
        <v>0</v>
      </c>
      <c r="T18" s="327">
        <v>30</v>
      </c>
      <c r="U18" s="227">
        <v>30</v>
      </c>
      <c r="V18" s="28">
        <v>0</v>
      </c>
      <c r="W18" s="28">
        <v>648</v>
      </c>
      <c r="X18" s="249" t="s">
        <v>244</v>
      </c>
    </row>
    <row r="19" spans="1:24" s="29" customFormat="1" ht="99.75" x14ac:dyDescent="0.25">
      <c r="A19" s="23">
        <v>9</v>
      </c>
      <c r="B19" s="30" t="s">
        <v>81</v>
      </c>
      <c r="C19" s="23">
        <v>6330</v>
      </c>
      <c r="D19" s="23">
        <v>5031</v>
      </c>
      <c r="E19" s="23">
        <v>50</v>
      </c>
      <c r="F19" s="225" t="s">
        <v>240</v>
      </c>
      <c r="G19" s="191" t="s">
        <v>241</v>
      </c>
      <c r="H19" s="95" t="s">
        <v>228</v>
      </c>
      <c r="I19" s="226" t="s">
        <v>153</v>
      </c>
      <c r="J19" s="226" t="s">
        <v>153</v>
      </c>
      <c r="K19" s="247">
        <f t="shared" si="6"/>
        <v>1089</v>
      </c>
      <c r="L19" s="227">
        <v>1035</v>
      </c>
      <c r="M19" s="227">
        <v>54</v>
      </c>
      <c r="N19" s="228" t="s">
        <v>243</v>
      </c>
      <c r="O19" s="247">
        <v>0</v>
      </c>
      <c r="P19" s="248">
        <v>161</v>
      </c>
      <c r="Q19" s="321">
        <v>135</v>
      </c>
      <c r="R19" s="26">
        <v>135</v>
      </c>
      <c r="S19" s="26">
        <v>0</v>
      </c>
      <c r="T19" s="327">
        <v>26</v>
      </c>
      <c r="U19" s="227">
        <v>26</v>
      </c>
      <c r="V19" s="28">
        <v>0</v>
      </c>
      <c r="W19" s="28">
        <v>568</v>
      </c>
      <c r="X19" s="249" t="s">
        <v>244</v>
      </c>
    </row>
    <row r="20" spans="1:24" s="29" customFormat="1" ht="99.75" x14ac:dyDescent="0.25">
      <c r="A20" s="23">
        <v>10</v>
      </c>
      <c r="B20" s="30" t="s">
        <v>81</v>
      </c>
      <c r="C20" s="23">
        <v>6330</v>
      </c>
      <c r="D20" s="23">
        <v>5032</v>
      </c>
      <c r="E20" s="23">
        <v>50</v>
      </c>
      <c r="F20" s="250" t="s">
        <v>240</v>
      </c>
      <c r="G20" s="191" t="s">
        <v>241</v>
      </c>
      <c r="H20" s="159" t="s">
        <v>229</v>
      </c>
      <c r="I20" s="226" t="s">
        <v>153</v>
      </c>
      <c r="J20" s="226" t="s">
        <v>153</v>
      </c>
      <c r="K20" s="251">
        <f>SUM(L20:M20)</f>
        <v>395</v>
      </c>
      <c r="L20" s="156">
        <v>375</v>
      </c>
      <c r="M20" s="156">
        <v>20</v>
      </c>
      <c r="N20" s="228" t="s">
        <v>243</v>
      </c>
      <c r="O20" s="251">
        <v>0</v>
      </c>
      <c r="P20" s="252">
        <v>60</v>
      </c>
      <c r="Q20" s="321">
        <v>50</v>
      </c>
      <c r="R20" s="26">
        <v>50</v>
      </c>
      <c r="S20" s="26">
        <v>0</v>
      </c>
      <c r="T20" s="328">
        <v>10</v>
      </c>
      <c r="U20" s="156">
        <v>10</v>
      </c>
      <c r="V20" s="28">
        <v>0</v>
      </c>
      <c r="W20" s="28">
        <v>206</v>
      </c>
      <c r="X20" s="249" t="s">
        <v>244</v>
      </c>
    </row>
    <row r="21" spans="1:24" s="218" customFormat="1" ht="15.75" x14ac:dyDescent="0.25">
      <c r="A21" s="232"/>
      <c r="B21" s="253"/>
      <c r="C21" s="232"/>
      <c r="D21" s="232"/>
      <c r="E21" s="232"/>
      <c r="F21" s="246" t="s">
        <v>240</v>
      </c>
      <c r="G21" s="234" t="s">
        <v>241</v>
      </c>
      <c r="H21" s="254"/>
      <c r="I21" s="236"/>
      <c r="J21" s="236"/>
      <c r="K21" s="255">
        <f>SUM(K17:K20)</f>
        <v>7119</v>
      </c>
      <c r="L21" s="255">
        <f t="shared" ref="L21:M21" si="7">SUM(L17:L20)</f>
        <v>6763</v>
      </c>
      <c r="M21" s="255">
        <f t="shared" si="7"/>
        <v>356</v>
      </c>
      <c r="N21" s="239"/>
      <c r="O21" s="255">
        <f t="shared" ref="O21:W21" si="8">SUM(O17:O20)</f>
        <v>0</v>
      </c>
      <c r="P21" s="255">
        <f t="shared" si="8"/>
        <v>1055</v>
      </c>
      <c r="Q21" s="329">
        <f t="shared" si="8"/>
        <v>883</v>
      </c>
      <c r="R21" s="255">
        <f t="shared" si="8"/>
        <v>883</v>
      </c>
      <c r="S21" s="255">
        <f t="shared" si="8"/>
        <v>0</v>
      </c>
      <c r="T21" s="329">
        <f t="shared" si="8"/>
        <v>172</v>
      </c>
      <c r="U21" s="255">
        <f t="shared" si="8"/>
        <v>172</v>
      </c>
      <c r="V21" s="255">
        <f t="shared" si="8"/>
        <v>0</v>
      </c>
      <c r="W21" s="255">
        <f t="shared" si="8"/>
        <v>3714</v>
      </c>
      <c r="X21" s="256"/>
    </row>
    <row r="22" spans="1:24" s="29" customFormat="1" ht="99.75" x14ac:dyDescent="0.25">
      <c r="A22" s="23">
        <v>11</v>
      </c>
      <c r="B22" s="30" t="s">
        <v>81</v>
      </c>
      <c r="C22" s="23">
        <v>6330</v>
      </c>
      <c r="D22" s="23">
        <v>5137</v>
      </c>
      <c r="E22" s="23">
        <v>51</v>
      </c>
      <c r="F22" s="250" t="s">
        <v>245</v>
      </c>
      <c r="G22" s="191" t="s">
        <v>246</v>
      </c>
      <c r="H22" s="159" t="s">
        <v>232</v>
      </c>
      <c r="I22" s="226" t="s">
        <v>153</v>
      </c>
      <c r="J22" s="226" t="s">
        <v>153</v>
      </c>
      <c r="K22" s="257">
        <f t="shared" ref="K22:K28" si="9">SUM(L22:M22)</f>
        <v>200</v>
      </c>
      <c r="L22" s="156">
        <v>190</v>
      </c>
      <c r="M22" s="156">
        <v>10</v>
      </c>
      <c r="N22" s="228" t="s">
        <v>243</v>
      </c>
      <c r="O22" s="257">
        <v>0</v>
      </c>
      <c r="P22" s="27">
        <v>31</v>
      </c>
      <c r="Q22" s="321">
        <v>25</v>
      </c>
      <c r="R22" s="26">
        <v>25</v>
      </c>
      <c r="S22" s="26">
        <v>0</v>
      </c>
      <c r="T22" s="320">
        <v>6</v>
      </c>
      <c r="U22" s="28">
        <v>6</v>
      </c>
      <c r="V22" s="28">
        <v>0</v>
      </c>
      <c r="W22" s="28">
        <v>95</v>
      </c>
      <c r="X22" s="249" t="s">
        <v>244</v>
      </c>
    </row>
    <row r="23" spans="1:24" s="29" customFormat="1" ht="99.75" x14ac:dyDescent="0.25">
      <c r="A23" s="23">
        <v>12</v>
      </c>
      <c r="B23" s="30" t="s">
        <v>81</v>
      </c>
      <c r="C23" s="23">
        <v>6330</v>
      </c>
      <c r="D23" s="23">
        <v>5139</v>
      </c>
      <c r="E23" s="23">
        <v>51</v>
      </c>
      <c r="F23" s="244" t="s">
        <v>245</v>
      </c>
      <c r="G23" s="191" t="s">
        <v>246</v>
      </c>
      <c r="H23" s="95" t="s">
        <v>233</v>
      </c>
      <c r="I23" s="226" t="s">
        <v>153</v>
      </c>
      <c r="J23" s="226" t="s">
        <v>153</v>
      </c>
      <c r="K23" s="258">
        <f t="shared" si="9"/>
        <v>200</v>
      </c>
      <c r="L23" s="227">
        <v>190</v>
      </c>
      <c r="M23" s="227">
        <v>10</v>
      </c>
      <c r="N23" s="228" t="s">
        <v>243</v>
      </c>
      <c r="O23" s="258">
        <v>0</v>
      </c>
      <c r="P23" s="27">
        <v>6</v>
      </c>
      <c r="Q23" s="321">
        <f t="shared" ref="Q23:Q29" si="10">SUM(R23:S23)</f>
        <v>0</v>
      </c>
      <c r="R23" s="26">
        <v>0</v>
      </c>
      <c r="S23" s="26">
        <v>0</v>
      </c>
      <c r="T23" s="320">
        <v>6</v>
      </c>
      <c r="U23" s="28">
        <v>6</v>
      </c>
      <c r="V23" s="28">
        <v>0</v>
      </c>
      <c r="W23" s="28">
        <v>95</v>
      </c>
      <c r="X23" s="249" t="s">
        <v>244</v>
      </c>
    </row>
    <row r="24" spans="1:24" s="29" customFormat="1" ht="99.75" x14ac:dyDescent="0.25">
      <c r="A24" s="23">
        <v>13</v>
      </c>
      <c r="B24" s="98" t="s">
        <v>81</v>
      </c>
      <c r="C24" s="99">
        <v>6330</v>
      </c>
      <c r="D24" s="99">
        <v>5163</v>
      </c>
      <c r="E24" s="23">
        <v>51</v>
      </c>
      <c r="F24" s="244" t="s">
        <v>245</v>
      </c>
      <c r="G24" s="191" t="s">
        <v>246</v>
      </c>
      <c r="H24" s="95" t="s">
        <v>234</v>
      </c>
      <c r="I24" s="226" t="s">
        <v>153</v>
      </c>
      <c r="J24" s="226" t="s">
        <v>153</v>
      </c>
      <c r="K24" s="258">
        <f t="shared" si="9"/>
        <v>4</v>
      </c>
      <c r="L24" s="227">
        <v>3</v>
      </c>
      <c r="M24" s="227">
        <v>1</v>
      </c>
      <c r="N24" s="228" t="s">
        <v>243</v>
      </c>
      <c r="O24" s="258">
        <v>0</v>
      </c>
      <c r="P24" s="198">
        <v>1</v>
      </c>
      <c r="Q24" s="321">
        <f t="shared" si="10"/>
        <v>0</v>
      </c>
      <c r="R24" s="26">
        <v>0</v>
      </c>
      <c r="S24" s="26">
        <v>0</v>
      </c>
      <c r="T24" s="320">
        <v>1</v>
      </c>
      <c r="U24" s="28">
        <v>1</v>
      </c>
      <c r="V24" s="28">
        <v>0</v>
      </c>
      <c r="W24" s="28">
        <v>2</v>
      </c>
      <c r="X24" s="249" t="s">
        <v>244</v>
      </c>
    </row>
    <row r="25" spans="1:24" s="29" customFormat="1" ht="99.75" x14ac:dyDescent="0.25">
      <c r="A25" s="23">
        <v>14</v>
      </c>
      <c r="B25" s="23" t="s">
        <v>81</v>
      </c>
      <c r="C25" s="30">
        <v>6330</v>
      </c>
      <c r="D25" s="30">
        <v>5164</v>
      </c>
      <c r="E25" s="23">
        <v>51</v>
      </c>
      <c r="F25" s="244" t="s">
        <v>245</v>
      </c>
      <c r="G25" s="191" t="s">
        <v>246</v>
      </c>
      <c r="H25" s="95" t="s">
        <v>235</v>
      </c>
      <c r="I25" s="226" t="s">
        <v>153</v>
      </c>
      <c r="J25" s="226" t="s">
        <v>153</v>
      </c>
      <c r="K25" s="258">
        <f t="shared" si="9"/>
        <v>700</v>
      </c>
      <c r="L25" s="227">
        <v>665</v>
      </c>
      <c r="M25" s="227">
        <v>35</v>
      </c>
      <c r="N25" s="228" t="s">
        <v>243</v>
      </c>
      <c r="O25" s="258">
        <v>0</v>
      </c>
      <c r="P25" s="27">
        <v>106</v>
      </c>
      <c r="Q25" s="321">
        <v>87</v>
      </c>
      <c r="R25" s="26">
        <v>87</v>
      </c>
      <c r="S25" s="26">
        <v>0</v>
      </c>
      <c r="T25" s="320">
        <v>19</v>
      </c>
      <c r="U25" s="28">
        <v>19</v>
      </c>
      <c r="V25" s="28">
        <v>0</v>
      </c>
      <c r="W25" s="28">
        <v>335</v>
      </c>
      <c r="X25" s="249" t="s">
        <v>244</v>
      </c>
    </row>
    <row r="26" spans="1:24" s="29" customFormat="1" ht="99.75" x14ac:dyDescent="0.25">
      <c r="A26" s="23">
        <v>15</v>
      </c>
      <c r="B26" s="99" t="s">
        <v>81</v>
      </c>
      <c r="C26" s="98">
        <v>6330</v>
      </c>
      <c r="D26" s="245">
        <v>5167</v>
      </c>
      <c r="E26" s="23">
        <v>51</v>
      </c>
      <c r="F26" s="244" t="s">
        <v>245</v>
      </c>
      <c r="G26" s="191" t="s">
        <v>246</v>
      </c>
      <c r="H26" s="95" t="s">
        <v>236</v>
      </c>
      <c r="I26" s="226" t="s">
        <v>153</v>
      </c>
      <c r="J26" s="226" t="s">
        <v>153</v>
      </c>
      <c r="K26" s="258">
        <f t="shared" si="9"/>
        <v>100</v>
      </c>
      <c r="L26" s="227">
        <v>95</v>
      </c>
      <c r="M26" s="227">
        <v>5</v>
      </c>
      <c r="N26" s="228" t="s">
        <v>243</v>
      </c>
      <c r="O26" s="258">
        <v>0</v>
      </c>
      <c r="P26" s="27">
        <v>3</v>
      </c>
      <c r="Q26" s="321">
        <f t="shared" si="10"/>
        <v>0</v>
      </c>
      <c r="R26" s="26">
        <v>0</v>
      </c>
      <c r="S26" s="26">
        <v>0</v>
      </c>
      <c r="T26" s="320">
        <v>3</v>
      </c>
      <c r="U26" s="28">
        <v>3</v>
      </c>
      <c r="V26" s="28">
        <v>0</v>
      </c>
      <c r="W26" s="28">
        <v>48</v>
      </c>
      <c r="X26" s="249" t="s">
        <v>244</v>
      </c>
    </row>
    <row r="27" spans="1:24" s="29" customFormat="1" ht="99.75" x14ac:dyDescent="0.25">
      <c r="A27" s="23">
        <v>16</v>
      </c>
      <c r="B27" s="99" t="s">
        <v>81</v>
      </c>
      <c r="C27" s="98">
        <v>6330</v>
      </c>
      <c r="D27" s="245">
        <v>5169</v>
      </c>
      <c r="E27" s="23">
        <v>51</v>
      </c>
      <c r="F27" s="244" t="s">
        <v>245</v>
      </c>
      <c r="G27" s="191" t="s">
        <v>246</v>
      </c>
      <c r="H27" s="95" t="s">
        <v>237</v>
      </c>
      <c r="I27" s="226" t="s">
        <v>153</v>
      </c>
      <c r="J27" s="226" t="s">
        <v>153</v>
      </c>
      <c r="K27" s="258">
        <f t="shared" si="9"/>
        <v>1395</v>
      </c>
      <c r="L27" s="227">
        <v>1325</v>
      </c>
      <c r="M27" s="227">
        <v>70</v>
      </c>
      <c r="N27" s="228" t="s">
        <v>243</v>
      </c>
      <c r="O27" s="258">
        <v>0</v>
      </c>
      <c r="P27" s="27">
        <v>210</v>
      </c>
      <c r="Q27" s="321">
        <v>173</v>
      </c>
      <c r="R27" s="26">
        <v>173</v>
      </c>
      <c r="S27" s="26">
        <v>0</v>
      </c>
      <c r="T27" s="320">
        <v>37</v>
      </c>
      <c r="U27" s="28">
        <v>37</v>
      </c>
      <c r="V27" s="28">
        <v>0</v>
      </c>
      <c r="W27" s="28">
        <v>668</v>
      </c>
      <c r="X27" s="249" t="s">
        <v>244</v>
      </c>
    </row>
    <row r="28" spans="1:24" s="29" customFormat="1" ht="99.75" x14ac:dyDescent="0.25">
      <c r="A28" s="23">
        <v>17</v>
      </c>
      <c r="B28" s="99" t="s">
        <v>81</v>
      </c>
      <c r="C28" s="99">
        <v>6330</v>
      </c>
      <c r="D28" s="245">
        <v>5175</v>
      </c>
      <c r="E28" s="23">
        <v>51</v>
      </c>
      <c r="F28" s="244" t="s">
        <v>245</v>
      </c>
      <c r="G28" s="191" t="s">
        <v>246</v>
      </c>
      <c r="H28" s="95" t="s">
        <v>238</v>
      </c>
      <c r="I28" s="226" t="s">
        <v>153</v>
      </c>
      <c r="J28" s="226" t="s">
        <v>153</v>
      </c>
      <c r="K28" s="258">
        <f t="shared" si="9"/>
        <v>200</v>
      </c>
      <c r="L28" s="227">
        <v>190</v>
      </c>
      <c r="M28" s="227">
        <v>10</v>
      </c>
      <c r="N28" s="228" t="s">
        <v>243</v>
      </c>
      <c r="O28" s="258">
        <v>0</v>
      </c>
      <c r="P28" s="27">
        <v>6</v>
      </c>
      <c r="Q28" s="321">
        <v>0</v>
      </c>
      <c r="R28" s="26">
        <v>0</v>
      </c>
      <c r="S28" s="26">
        <v>0</v>
      </c>
      <c r="T28" s="320">
        <v>6</v>
      </c>
      <c r="U28" s="28">
        <v>6</v>
      </c>
      <c r="V28" s="28">
        <v>0</v>
      </c>
      <c r="W28" s="28">
        <v>95</v>
      </c>
      <c r="X28" s="249" t="s">
        <v>244</v>
      </c>
    </row>
    <row r="29" spans="1:24" s="29" customFormat="1" ht="99.75" x14ac:dyDescent="0.25">
      <c r="A29" s="23">
        <v>18</v>
      </c>
      <c r="B29" s="99" t="s">
        <v>81</v>
      </c>
      <c r="C29" s="98">
        <v>6330</v>
      </c>
      <c r="D29" s="23">
        <v>5176</v>
      </c>
      <c r="E29" s="23">
        <v>51</v>
      </c>
      <c r="F29" s="244" t="s">
        <v>245</v>
      </c>
      <c r="G29" s="191" t="s">
        <v>246</v>
      </c>
      <c r="H29" s="95" t="s">
        <v>239</v>
      </c>
      <c r="I29" s="226" t="s">
        <v>153</v>
      </c>
      <c r="J29" s="226" t="s">
        <v>153</v>
      </c>
      <c r="K29" s="258">
        <f>SUM(L29:M29)</f>
        <v>51</v>
      </c>
      <c r="L29" s="227">
        <v>48</v>
      </c>
      <c r="M29" s="227">
        <v>3</v>
      </c>
      <c r="N29" s="228" t="s">
        <v>243</v>
      </c>
      <c r="O29" s="258">
        <v>0</v>
      </c>
      <c r="P29" s="27">
        <v>2</v>
      </c>
      <c r="Q29" s="321">
        <f t="shared" si="10"/>
        <v>0</v>
      </c>
      <c r="R29" s="26">
        <v>0</v>
      </c>
      <c r="S29" s="26">
        <v>0</v>
      </c>
      <c r="T29" s="320">
        <v>2</v>
      </c>
      <c r="U29" s="28">
        <v>2</v>
      </c>
      <c r="V29" s="28">
        <v>0</v>
      </c>
      <c r="W29" s="28">
        <v>24</v>
      </c>
      <c r="X29" s="249" t="s">
        <v>244</v>
      </c>
    </row>
    <row r="30" spans="1:24" s="29" customFormat="1" ht="15.75" x14ac:dyDescent="0.25">
      <c r="A30" s="232"/>
      <c r="B30" s="232"/>
      <c r="C30" s="253"/>
      <c r="D30" s="232"/>
      <c r="E30" s="232"/>
      <c r="F30" s="246" t="s">
        <v>245</v>
      </c>
      <c r="G30" s="234" t="s">
        <v>246</v>
      </c>
      <c r="H30" s="254"/>
      <c r="I30" s="236"/>
      <c r="J30" s="236"/>
      <c r="K30" s="259">
        <f>SUM(K22:K29)</f>
        <v>2850</v>
      </c>
      <c r="L30" s="259">
        <f t="shared" ref="L30:M30" si="11">SUM(L22:L29)</f>
        <v>2706</v>
      </c>
      <c r="M30" s="259">
        <f t="shared" si="11"/>
        <v>144</v>
      </c>
      <c r="N30" s="239"/>
      <c r="O30" s="259">
        <f t="shared" ref="O30:W30" si="12">SUM(O22:O29)</f>
        <v>0</v>
      </c>
      <c r="P30" s="259">
        <f t="shared" si="12"/>
        <v>365</v>
      </c>
      <c r="Q30" s="259">
        <f t="shared" si="12"/>
        <v>285</v>
      </c>
      <c r="R30" s="259">
        <f t="shared" si="12"/>
        <v>285</v>
      </c>
      <c r="S30" s="259">
        <f t="shared" si="12"/>
        <v>0</v>
      </c>
      <c r="T30" s="259">
        <f t="shared" si="12"/>
        <v>80</v>
      </c>
      <c r="U30" s="259">
        <f t="shared" si="12"/>
        <v>80</v>
      </c>
      <c r="V30" s="259">
        <f t="shared" si="12"/>
        <v>0</v>
      </c>
      <c r="W30" s="259">
        <f t="shared" si="12"/>
        <v>1362</v>
      </c>
      <c r="X30" s="260"/>
    </row>
    <row r="31" spans="1:24" s="22" customFormat="1" ht="20.25" hidden="1" x14ac:dyDescent="0.3">
      <c r="A31" s="104" t="s">
        <v>18</v>
      </c>
      <c r="B31" s="103"/>
      <c r="C31" s="103"/>
      <c r="D31" s="103"/>
      <c r="E31" s="103"/>
      <c r="F31" s="103"/>
      <c r="G31" s="103"/>
      <c r="H31" s="103"/>
      <c r="I31" s="103"/>
      <c r="J31" s="103"/>
      <c r="K31" s="57"/>
      <c r="L31" s="57"/>
      <c r="M31" s="57"/>
      <c r="N31" s="57"/>
      <c r="O31" s="31"/>
      <c r="P31" s="57"/>
      <c r="Q31" s="57"/>
      <c r="R31" s="102"/>
      <c r="S31" s="102"/>
      <c r="T31" s="102"/>
      <c r="U31" s="102"/>
      <c r="V31" s="102"/>
      <c r="W31" s="101"/>
      <c r="X31" s="31"/>
    </row>
    <row r="32" spans="1:24" s="29" customFormat="1" ht="15.75" hidden="1" x14ac:dyDescent="0.25">
      <c r="A32" s="23"/>
      <c r="B32" s="99"/>
      <c r="C32" s="98"/>
      <c r="D32" s="98"/>
      <c r="E32" s="98"/>
      <c r="F32" s="97"/>
      <c r="G32" s="96"/>
      <c r="H32" s="95"/>
      <c r="I32" s="94"/>
      <c r="J32" s="93"/>
      <c r="K32" s="92"/>
      <c r="L32" s="92"/>
      <c r="M32" s="92"/>
      <c r="N32" s="91"/>
      <c r="O32" s="92"/>
      <c r="P32" s="92"/>
      <c r="Q32" s="92"/>
      <c r="R32" s="26"/>
      <c r="S32" s="26"/>
      <c r="T32" s="28"/>
      <c r="U32" s="28"/>
      <c r="V32" s="28"/>
      <c r="W32" s="28"/>
      <c r="X32" s="261"/>
    </row>
    <row r="33" spans="1:25" ht="54" customHeight="1" x14ac:dyDescent="0.25">
      <c r="A33" s="446" t="s">
        <v>220</v>
      </c>
      <c r="B33" s="447"/>
      <c r="C33" s="447"/>
      <c r="D33" s="447"/>
      <c r="E33" s="447"/>
      <c r="F33" s="447"/>
      <c r="G33" s="447"/>
      <c r="H33" s="447"/>
      <c r="I33" s="447"/>
      <c r="J33" s="448"/>
      <c r="K33" s="33">
        <f>K31+K8</f>
        <v>25559</v>
      </c>
      <c r="L33" s="33">
        <f>L31+L8</f>
        <v>24280</v>
      </c>
      <c r="M33" s="33">
        <f>M31+M8</f>
        <v>1279</v>
      </c>
      <c r="N33" s="33"/>
      <c r="O33" s="33">
        <f t="shared" ref="O33:W33" si="13">O31+O8</f>
        <v>15249</v>
      </c>
      <c r="P33" s="33">
        <f t="shared" si="13"/>
        <v>1437</v>
      </c>
      <c r="Q33" s="33">
        <f t="shared" si="13"/>
        <v>1168</v>
      </c>
      <c r="R33" s="33">
        <f t="shared" si="13"/>
        <v>1168</v>
      </c>
      <c r="S33" s="33">
        <f t="shared" si="13"/>
        <v>0</v>
      </c>
      <c r="T33" s="33">
        <f t="shared" si="13"/>
        <v>269</v>
      </c>
      <c r="U33" s="33">
        <f t="shared" si="13"/>
        <v>269</v>
      </c>
      <c r="V33" s="33">
        <f t="shared" si="13"/>
        <v>0</v>
      </c>
      <c r="W33" s="34">
        <f t="shared" si="13"/>
        <v>5076</v>
      </c>
      <c r="X33" s="33"/>
    </row>
    <row r="34" spans="1:25" s="7" customFormat="1" x14ac:dyDescent="0.25">
      <c r="A34" s="5"/>
      <c r="B34" s="5"/>
      <c r="C34" s="5"/>
      <c r="D34" s="5"/>
      <c r="E34" s="5"/>
      <c r="F34" s="5"/>
      <c r="G34" s="36"/>
      <c r="H34" s="5"/>
      <c r="I34" s="37"/>
      <c r="J34" s="38"/>
      <c r="K34" s="39"/>
      <c r="L34" s="39"/>
      <c r="M34" s="39"/>
      <c r="N34" s="40"/>
      <c r="O34" s="40"/>
      <c r="X34" s="41"/>
      <c r="Y34" s="11"/>
    </row>
    <row r="35" spans="1:25" s="7" customFormat="1" x14ac:dyDescent="0.25">
      <c r="A35" s="5"/>
      <c r="B35" s="5"/>
      <c r="C35" s="5"/>
      <c r="D35" s="5"/>
      <c r="E35" s="5"/>
      <c r="F35" s="5"/>
      <c r="G35" s="5"/>
      <c r="H35" s="5"/>
      <c r="I35" s="42"/>
      <c r="J35" s="43"/>
      <c r="K35" s="44"/>
      <c r="L35" s="44"/>
      <c r="M35" s="44"/>
      <c r="X35" s="41"/>
      <c r="Y35" s="11"/>
    </row>
    <row r="36" spans="1:25" s="7" customFormat="1" ht="18" x14ac:dyDescent="0.25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X36" s="41"/>
      <c r="Y36" s="11"/>
    </row>
    <row r="37" spans="1:25" s="51" customFormat="1" x14ac:dyDescent="0.2">
      <c r="A37" s="46"/>
      <c r="B37" s="47"/>
      <c r="C37" s="46"/>
      <c r="D37" s="47"/>
      <c r="E37" s="47"/>
      <c r="F37" s="47"/>
      <c r="G37" s="47"/>
      <c r="H37" s="47"/>
      <c r="I37" s="48"/>
      <c r="J37" s="49"/>
      <c r="K37" s="50"/>
      <c r="L37" s="50"/>
      <c r="M37" s="50"/>
      <c r="X37" s="52"/>
      <c r="Y37" s="53"/>
    </row>
    <row r="38" spans="1:25" s="7" customFormat="1" x14ac:dyDescent="0.25">
      <c r="A38" s="5"/>
      <c r="B38" s="5"/>
      <c r="C38" s="5"/>
      <c r="D38" s="5"/>
      <c r="E38" s="5"/>
      <c r="F38" s="5"/>
      <c r="G38" s="5"/>
      <c r="H38" s="5"/>
      <c r="I38" s="11"/>
      <c r="J38" s="43"/>
      <c r="K38" s="44"/>
      <c r="L38" s="44"/>
      <c r="M38" s="44"/>
      <c r="X38" s="41"/>
      <c r="Y38" s="11"/>
    </row>
    <row r="39" spans="1:25" s="7" customFormat="1" x14ac:dyDescent="0.25">
      <c r="A39" s="5"/>
      <c r="B39" s="5"/>
      <c r="C39" s="5"/>
      <c r="D39" s="5"/>
      <c r="E39" s="5"/>
      <c r="F39" s="5"/>
      <c r="G39" s="5"/>
      <c r="H39" s="5"/>
      <c r="I39" s="11"/>
      <c r="J39" s="43"/>
      <c r="K39" s="44"/>
      <c r="L39" s="44"/>
      <c r="M39" s="44"/>
      <c r="X39" s="41"/>
      <c r="Y39" s="11"/>
    </row>
    <row r="40" spans="1:25" s="7" customFormat="1" x14ac:dyDescent="0.25">
      <c r="A40" s="5"/>
      <c r="B40" s="5"/>
      <c r="C40" s="5"/>
      <c r="D40" s="5"/>
      <c r="E40" s="5"/>
      <c r="F40" s="5"/>
      <c r="G40" s="5"/>
      <c r="H40" s="5"/>
      <c r="I40" s="11"/>
      <c r="J40" s="43"/>
      <c r="K40" s="44"/>
      <c r="L40" s="44"/>
      <c r="M40" s="44"/>
      <c r="X40" s="41"/>
      <c r="Y40" s="11"/>
    </row>
    <row r="41" spans="1:25" s="7" customFormat="1" x14ac:dyDescent="0.25">
      <c r="A41" s="5"/>
      <c r="B41" s="5"/>
      <c r="C41" s="5"/>
      <c r="D41" s="5"/>
      <c r="E41" s="5"/>
      <c r="F41" s="5"/>
      <c r="G41" s="5"/>
      <c r="H41" s="5"/>
      <c r="I41" s="11"/>
      <c r="J41" s="43"/>
      <c r="K41" s="44"/>
      <c r="L41" s="44"/>
      <c r="M41" s="44"/>
      <c r="W41" s="7" t="s">
        <v>148</v>
      </c>
      <c r="X41" s="41"/>
      <c r="Y41" s="11"/>
    </row>
    <row r="42" spans="1:25" s="7" customFormat="1" x14ac:dyDescent="0.25">
      <c r="A42" s="5"/>
      <c r="B42" s="5"/>
      <c r="C42" s="5"/>
      <c r="D42" s="5"/>
      <c r="E42" s="5"/>
      <c r="F42" s="5"/>
      <c r="G42" s="5"/>
      <c r="H42" s="5"/>
      <c r="I42" s="11"/>
      <c r="J42" s="43"/>
      <c r="K42" s="44"/>
      <c r="L42" s="44"/>
      <c r="M42" s="44"/>
      <c r="X42" s="41"/>
      <c r="Y42" s="11"/>
    </row>
    <row r="43" spans="1:25" s="7" customFormat="1" x14ac:dyDescent="0.25">
      <c r="A43" s="5"/>
      <c r="B43" s="5"/>
      <c r="C43" s="5"/>
      <c r="D43" s="5"/>
      <c r="E43" s="5"/>
      <c r="F43" s="5"/>
      <c r="G43" s="5"/>
      <c r="H43" s="5"/>
      <c r="I43" s="11"/>
      <c r="J43" s="43"/>
      <c r="K43" s="44"/>
      <c r="L43" s="44"/>
      <c r="M43" s="44"/>
      <c r="X43" s="41"/>
      <c r="Y43" s="11"/>
    </row>
    <row r="44" spans="1:25" s="7" customFormat="1" x14ac:dyDescent="0.25">
      <c r="A44" s="5"/>
      <c r="B44" s="5"/>
      <c r="C44" s="5"/>
      <c r="D44" s="5"/>
      <c r="E44" s="5"/>
      <c r="F44" s="5"/>
      <c r="G44" s="5"/>
      <c r="H44" s="5"/>
      <c r="I44" s="11"/>
      <c r="J44" s="43"/>
      <c r="K44" s="44"/>
      <c r="L44" s="44"/>
      <c r="M44" s="44"/>
      <c r="X44" s="41"/>
      <c r="Y44" s="11"/>
    </row>
    <row r="45" spans="1:25" s="7" customFormat="1" x14ac:dyDescent="0.25">
      <c r="A45" s="5"/>
      <c r="B45" s="5"/>
      <c r="C45" s="5"/>
      <c r="D45" s="5"/>
      <c r="E45" s="5"/>
      <c r="F45" s="5"/>
      <c r="G45" s="5"/>
      <c r="H45" s="5"/>
      <c r="I45" s="11"/>
      <c r="J45" s="43"/>
      <c r="K45" s="44"/>
      <c r="L45" s="44"/>
      <c r="M45" s="44"/>
      <c r="X45" s="41"/>
      <c r="Y45" s="11"/>
    </row>
    <row r="46" spans="1:25" s="7" customFormat="1" x14ac:dyDescent="0.25">
      <c r="A46" s="5"/>
      <c r="B46" s="5"/>
      <c r="C46" s="5"/>
      <c r="D46" s="5"/>
      <c r="E46" s="5"/>
      <c r="F46" s="5"/>
      <c r="G46" s="5"/>
      <c r="H46" s="5"/>
      <c r="I46" s="11"/>
      <c r="J46" s="43"/>
      <c r="K46" s="44"/>
      <c r="L46" s="44"/>
      <c r="M46" s="44"/>
      <c r="X46" s="41"/>
      <c r="Y46" s="11"/>
    </row>
    <row r="47" spans="1:25" s="7" customFormat="1" x14ac:dyDescent="0.25">
      <c r="A47" s="5"/>
      <c r="B47" s="5"/>
      <c r="C47" s="5"/>
      <c r="D47" s="5"/>
      <c r="E47" s="5"/>
      <c r="F47" s="5"/>
      <c r="G47" s="5"/>
      <c r="H47" s="5"/>
      <c r="I47" s="11"/>
      <c r="J47" s="43"/>
      <c r="K47" s="44"/>
      <c r="L47" s="44"/>
      <c r="M47" s="44"/>
      <c r="X47" s="41"/>
      <c r="Y47" s="11"/>
    </row>
    <row r="48" spans="1:25" s="7" customFormat="1" x14ac:dyDescent="0.25">
      <c r="A48" s="5"/>
      <c r="B48" s="5"/>
      <c r="C48" s="5"/>
      <c r="D48" s="5"/>
      <c r="E48" s="5"/>
      <c r="F48" s="5"/>
      <c r="G48" s="5"/>
      <c r="H48" s="5"/>
      <c r="I48" s="11"/>
      <c r="J48" s="43"/>
      <c r="K48" s="44"/>
      <c r="L48" s="44"/>
      <c r="M48" s="44"/>
      <c r="X48" s="41"/>
      <c r="Y48" s="11"/>
    </row>
    <row r="49" spans="1:25" s="7" customFormat="1" x14ac:dyDescent="0.25">
      <c r="A49" s="5"/>
      <c r="B49" s="5"/>
      <c r="C49" s="5"/>
      <c r="D49" s="5"/>
      <c r="E49" s="5"/>
      <c r="F49" s="5"/>
      <c r="G49" s="5"/>
      <c r="H49" s="5"/>
      <c r="I49" s="11"/>
      <c r="J49" s="43"/>
      <c r="K49" s="44"/>
      <c r="L49" s="44"/>
      <c r="M49" s="44"/>
      <c r="X49" s="41"/>
      <c r="Y49" s="11"/>
    </row>
    <row r="50" spans="1:25" s="7" customFormat="1" x14ac:dyDescent="0.25">
      <c r="A50" s="5"/>
      <c r="B50" s="5"/>
      <c r="C50" s="5"/>
      <c r="D50" s="5"/>
      <c r="E50" s="5"/>
      <c r="F50" s="5"/>
      <c r="G50" s="5"/>
      <c r="H50" s="5"/>
      <c r="I50" s="11"/>
      <c r="J50" s="43"/>
      <c r="K50" s="44"/>
      <c r="L50" s="44"/>
      <c r="M50" s="44"/>
      <c r="X50" s="41"/>
      <c r="Y50" s="11"/>
    </row>
    <row r="51" spans="1:25" s="7" customFormat="1" x14ac:dyDescent="0.25">
      <c r="A51" s="5"/>
      <c r="B51" s="5"/>
      <c r="C51" s="5"/>
      <c r="D51" s="5"/>
      <c r="E51" s="5"/>
      <c r="F51" s="5"/>
      <c r="G51" s="5"/>
      <c r="H51" s="5"/>
      <c r="I51" s="11"/>
      <c r="J51" s="43"/>
      <c r="K51" s="44"/>
      <c r="L51" s="44"/>
      <c r="M51" s="44"/>
      <c r="X51" s="41"/>
      <c r="Y51" s="11"/>
    </row>
    <row r="52" spans="1:25" s="7" customFormat="1" x14ac:dyDescent="0.25">
      <c r="A52" s="5"/>
      <c r="B52" s="5"/>
      <c r="C52" s="5"/>
      <c r="D52" s="5"/>
      <c r="E52" s="5"/>
      <c r="F52" s="5"/>
      <c r="G52" s="5"/>
      <c r="H52" s="5"/>
      <c r="I52" s="11"/>
      <c r="J52" s="43"/>
      <c r="K52" s="44"/>
      <c r="L52" s="44"/>
      <c r="M52" s="44"/>
      <c r="X52" s="41"/>
      <c r="Y52" s="11"/>
    </row>
    <row r="53" spans="1:25" s="7" customFormat="1" x14ac:dyDescent="0.25">
      <c r="A53" s="5"/>
      <c r="B53" s="5"/>
      <c r="C53" s="5"/>
      <c r="D53" s="5"/>
      <c r="E53" s="5"/>
      <c r="F53" s="5"/>
      <c r="G53" s="5"/>
      <c r="H53" s="5"/>
      <c r="I53" s="11"/>
      <c r="J53" s="43"/>
      <c r="K53" s="44"/>
      <c r="L53" s="44"/>
      <c r="M53" s="44"/>
      <c r="X53" s="41"/>
      <c r="Y53" s="11"/>
    </row>
    <row r="54" spans="1:25" s="7" customFormat="1" x14ac:dyDescent="0.25">
      <c r="A54" s="5"/>
      <c r="B54" s="5"/>
      <c r="C54" s="5"/>
      <c r="D54" s="5"/>
      <c r="E54" s="5"/>
      <c r="F54" s="5"/>
      <c r="G54" s="5"/>
      <c r="H54" s="5"/>
      <c r="I54" s="11"/>
      <c r="J54" s="43"/>
      <c r="K54" s="44"/>
      <c r="L54" s="44"/>
      <c r="M54" s="44"/>
      <c r="X54" s="41"/>
      <c r="Y54" s="11"/>
    </row>
    <row r="55" spans="1:25" s="7" customFormat="1" x14ac:dyDescent="0.25">
      <c r="A55" s="5"/>
      <c r="B55" s="5"/>
      <c r="C55" s="5"/>
      <c r="D55" s="5"/>
      <c r="E55" s="5"/>
      <c r="F55" s="5"/>
      <c r="G55" s="5"/>
      <c r="H55" s="5"/>
      <c r="I55" s="11"/>
      <c r="J55" s="5"/>
      <c r="K55" s="44"/>
      <c r="L55" s="44"/>
      <c r="M55" s="44"/>
      <c r="X55" s="41"/>
      <c r="Y55" s="11"/>
    </row>
    <row r="56" spans="1:25" s="7" customFormat="1" x14ac:dyDescent="0.25">
      <c r="A56" s="5"/>
      <c r="B56" s="5"/>
      <c r="C56" s="5"/>
      <c r="D56" s="5"/>
      <c r="E56" s="5"/>
      <c r="F56" s="5"/>
      <c r="G56" s="5"/>
      <c r="H56" s="5"/>
      <c r="I56" s="11"/>
      <c r="J56" s="5"/>
      <c r="K56" s="44"/>
      <c r="L56" s="44"/>
      <c r="M56" s="44"/>
      <c r="X56" s="41"/>
      <c r="Y56" s="11"/>
    </row>
    <row r="57" spans="1:25" s="7" customFormat="1" x14ac:dyDescent="0.25">
      <c r="A57" s="5"/>
      <c r="B57" s="5"/>
      <c r="C57" s="5"/>
      <c r="D57" s="5"/>
      <c r="E57" s="5"/>
      <c r="F57" s="5"/>
      <c r="G57" s="5"/>
      <c r="H57" s="5"/>
      <c r="I57" s="11"/>
      <c r="J57" s="5"/>
      <c r="K57" s="44"/>
      <c r="L57" s="44"/>
      <c r="M57" s="44"/>
      <c r="X57" s="41"/>
      <c r="Y57" s="11"/>
    </row>
    <row r="58" spans="1:25" s="7" customFormat="1" x14ac:dyDescent="0.25">
      <c r="A58" s="5"/>
      <c r="B58" s="5"/>
      <c r="C58" s="5"/>
      <c r="D58" s="5"/>
      <c r="E58" s="5"/>
      <c r="F58" s="5"/>
      <c r="G58" s="5"/>
      <c r="H58" s="5"/>
      <c r="I58" s="11"/>
      <c r="J58" s="5"/>
      <c r="K58" s="44"/>
      <c r="L58" s="44"/>
      <c r="M58" s="44"/>
      <c r="X58" s="41"/>
      <c r="Y58" s="11"/>
    </row>
    <row r="59" spans="1:25" s="7" customFormat="1" x14ac:dyDescent="0.25">
      <c r="A59" s="5"/>
      <c r="B59" s="5"/>
      <c r="C59" s="5"/>
      <c r="D59" s="5"/>
      <c r="E59" s="5"/>
      <c r="F59" s="5"/>
      <c r="G59" s="5"/>
      <c r="H59" s="5"/>
      <c r="I59" s="11"/>
      <c r="J59" s="5"/>
      <c r="K59" s="44"/>
      <c r="L59" s="44"/>
      <c r="M59" s="44"/>
      <c r="X59" s="41"/>
      <c r="Y59" s="11"/>
    </row>
    <row r="60" spans="1:25" s="7" customFormat="1" x14ac:dyDescent="0.25">
      <c r="A60" s="5"/>
      <c r="B60" s="5"/>
      <c r="C60" s="5"/>
      <c r="D60" s="5"/>
      <c r="E60" s="5"/>
      <c r="F60" s="5"/>
      <c r="G60" s="5"/>
      <c r="H60" s="5"/>
      <c r="I60" s="11"/>
      <c r="J60" s="5"/>
      <c r="K60" s="44"/>
      <c r="L60" s="44"/>
      <c r="M60" s="44"/>
      <c r="X60" s="41"/>
      <c r="Y60" s="11"/>
    </row>
    <row r="61" spans="1:25" s="7" customFormat="1" x14ac:dyDescent="0.25">
      <c r="A61" s="5"/>
      <c r="B61" s="5"/>
      <c r="C61" s="5"/>
      <c r="D61" s="5"/>
      <c r="E61" s="5"/>
      <c r="F61" s="5"/>
      <c r="G61" s="5"/>
      <c r="H61" s="5"/>
      <c r="I61" s="11"/>
      <c r="J61" s="5"/>
      <c r="K61" s="44"/>
      <c r="L61" s="44"/>
      <c r="M61" s="44"/>
      <c r="X61" s="41"/>
      <c r="Y61" s="11"/>
    </row>
    <row r="62" spans="1:25" s="7" customFormat="1" x14ac:dyDescent="0.25">
      <c r="A62" s="5"/>
      <c r="B62" s="5"/>
      <c r="C62" s="5"/>
      <c r="D62" s="5"/>
      <c r="E62" s="5"/>
      <c r="F62" s="5"/>
      <c r="G62" s="5"/>
      <c r="H62" s="5"/>
      <c r="I62" s="11"/>
      <c r="J62" s="5"/>
      <c r="K62" s="44"/>
      <c r="L62" s="44"/>
      <c r="M62" s="44"/>
      <c r="X62" s="41"/>
      <c r="Y62" s="11"/>
    </row>
    <row r="63" spans="1:25" s="7" customFormat="1" x14ac:dyDescent="0.25">
      <c r="A63" s="5"/>
      <c r="B63" s="5"/>
      <c r="C63" s="5"/>
      <c r="D63" s="5"/>
      <c r="E63" s="5"/>
      <c r="F63" s="5"/>
      <c r="G63" s="5"/>
      <c r="H63" s="5"/>
      <c r="I63" s="11"/>
      <c r="J63" s="5"/>
      <c r="K63" s="44"/>
      <c r="L63" s="44"/>
      <c r="M63" s="44"/>
      <c r="X63" s="41"/>
      <c r="Y63" s="11"/>
    </row>
    <row r="64" spans="1:25" s="7" customFormat="1" x14ac:dyDescent="0.25">
      <c r="A64" s="5"/>
      <c r="B64" s="5"/>
      <c r="C64" s="5"/>
      <c r="D64" s="5"/>
      <c r="E64" s="5"/>
      <c r="F64" s="5"/>
      <c r="G64" s="5"/>
      <c r="H64" s="5"/>
      <c r="I64" s="11"/>
      <c r="J64" s="5"/>
      <c r="K64" s="44"/>
      <c r="L64" s="44"/>
      <c r="M64" s="44"/>
      <c r="X64" s="41"/>
      <c r="Y64" s="11"/>
    </row>
    <row r="65" spans="1:25" s="7" customFormat="1" x14ac:dyDescent="0.25">
      <c r="A65" s="5"/>
      <c r="B65" s="5"/>
      <c r="C65" s="5"/>
      <c r="D65" s="5"/>
      <c r="E65" s="5"/>
      <c r="F65" s="5"/>
      <c r="G65" s="5"/>
      <c r="H65" s="5"/>
      <c r="I65" s="11"/>
      <c r="J65" s="5"/>
      <c r="K65" s="44"/>
      <c r="L65" s="44"/>
      <c r="M65" s="44"/>
      <c r="X65" s="41"/>
      <c r="Y65" s="11"/>
    </row>
    <row r="66" spans="1:25" s="7" customFormat="1" x14ac:dyDescent="0.25">
      <c r="A66" s="11"/>
      <c r="B66" s="11"/>
      <c r="C66" s="11"/>
      <c r="D66" s="11"/>
      <c r="E66" s="11"/>
      <c r="F66" s="11"/>
      <c r="G66" s="11"/>
      <c r="H66" s="11"/>
      <c r="I66" s="11"/>
      <c r="J66" s="5"/>
      <c r="K66" s="44"/>
      <c r="L66" s="44"/>
      <c r="M66" s="44"/>
      <c r="X66" s="41"/>
      <c r="Y66" s="11"/>
    </row>
    <row r="67" spans="1:25" s="7" customFormat="1" x14ac:dyDescent="0.25">
      <c r="A67" s="11"/>
      <c r="B67" s="11"/>
      <c r="C67" s="11"/>
      <c r="D67" s="11"/>
      <c r="E67" s="11"/>
      <c r="F67" s="11"/>
      <c r="G67" s="11"/>
      <c r="H67" s="11"/>
      <c r="I67" s="11"/>
      <c r="J67" s="5"/>
      <c r="K67" s="44"/>
      <c r="L67" s="44"/>
      <c r="M67" s="44"/>
      <c r="X67" s="41"/>
      <c r="Y67" s="11"/>
    </row>
    <row r="68" spans="1:25" s="7" customFormat="1" x14ac:dyDescent="0.25">
      <c r="A68" s="11"/>
      <c r="B68" s="11"/>
      <c r="C68" s="11"/>
      <c r="D68" s="11"/>
      <c r="E68" s="11"/>
      <c r="F68" s="11"/>
      <c r="G68" s="11"/>
      <c r="H68" s="11"/>
      <c r="I68" s="11"/>
      <c r="J68" s="5"/>
      <c r="K68" s="44"/>
      <c r="L68" s="44"/>
      <c r="M68" s="44"/>
      <c r="X68" s="41"/>
      <c r="Y68" s="11"/>
    </row>
    <row r="69" spans="1:25" s="7" customFormat="1" x14ac:dyDescent="0.25">
      <c r="A69" s="11"/>
      <c r="B69" s="11"/>
      <c r="C69" s="11"/>
      <c r="D69" s="11"/>
      <c r="E69" s="11"/>
      <c r="F69" s="11"/>
      <c r="G69" s="11"/>
      <c r="H69" s="11"/>
      <c r="I69" s="11"/>
      <c r="J69" s="5"/>
      <c r="K69" s="44"/>
      <c r="L69" s="44"/>
      <c r="M69" s="44"/>
      <c r="X69" s="41"/>
      <c r="Y69" s="11"/>
    </row>
    <row r="70" spans="1:25" s="7" customFormat="1" x14ac:dyDescent="0.25">
      <c r="A70" s="11"/>
      <c r="B70" s="11"/>
      <c r="C70" s="11"/>
      <c r="D70" s="11"/>
      <c r="E70" s="11"/>
      <c r="F70" s="11"/>
      <c r="G70" s="11"/>
      <c r="H70" s="11"/>
      <c r="I70" s="11"/>
      <c r="J70" s="5"/>
      <c r="K70" s="44"/>
      <c r="L70" s="44"/>
      <c r="M70" s="44"/>
      <c r="X70" s="41"/>
      <c r="Y70" s="11"/>
    </row>
    <row r="71" spans="1:25" s="7" customFormat="1" x14ac:dyDescent="0.25">
      <c r="A71" s="11"/>
      <c r="B71" s="11"/>
      <c r="C71" s="11"/>
      <c r="D71" s="11"/>
      <c r="E71" s="11"/>
      <c r="F71" s="11"/>
      <c r="G71" s="11"/>
      <c r="H71" s="11"/>
      <c r="I71" s="11"/>
      <c r="J71" s="5"/>
      <c r="K71" s="44"/>
      <c r="L71" s="44"/>
      <c r="M71" s="44"/>
      <c r="X71" s="41"/>
      <c r="Y71" s="11"/>
    </row>
    <row r="72" spans="1:25" s="7" customFormat="1" x14ac:dyDescent="0.25">
      <c r="A72" s="11"/>
      <c r="B72" s="11"/>
      <c r="C72" s="11"/>
      <c r="D72" s="11"/>
      <c r="E72" s="11"/>
      <c r="F72" s="11"/>
      <c r="G72" s="11"/>
      <c r="H72" s="11"/>
      <c r="I72" s="11"/>
      <c r="J72" s="5"/>
      <c r="K72" s="44"/>
      <c r="L72" s="44"/>
      <c r="M72" s="44"/>
      <c r="X72" s="41"/>
      <c r="Y72" s="11"/>
    </row>
    <row r="73" spans="1:25" s="7" customFormat="1" x14ac:dyDescent="0.25">
      <c r="A73" s="11"/>
      <c r="B73" s="11"/>
      <c r="C73" s="11"/>
      <c r="D73" s="11"/>
      <c r="E73" s="11"/>
      <c r="F73" s="11"/>
      <c r="G73" s="11"/>
      <c r="H73" s="11"/>
      <c r="I73" s="11"/>
      <c r="J73" s="5"/>
      <c r="K73" s="44"/>
      <c r="L73" s="44"/>
      <c r="M73" s="44"/>
      <c r="X73" s="41"/>
      <c r="Y73" s="11"/>
    </row>
    <row r="74" spans="1:25" s="7" customFormat="1" x14ac:dyDescent="0.25">
      <c r="A74" s="11"/>
      <c r="B74" s="11"/>
      <c r="C74" s="11"/>
      <c r="D74" s="11"/>
      <c r="E74" s="11"/>
      <c r="F74" s="11"/>
      <c r="G74" s="11"/>
      <c r="H74" s="11"/>
      <c r="I74" s="11"/>
      <c r="J74" s="5"/>
      <c r="K74" s="44"/>
      <c r="L74" s="44"/>
      <c r="M74" s="44"/>
      <c r="X74" s="41"/>
      <c r="Y74" s="11"/>
    </row>
    <row r="75" spans="1:25" s="7" customFormat="1" x14ac:dyDescent="0.25">
      <c r="A75" s="11"/>
      <c r="B75" s="11"/>
      <c r="C75" s="11"/>
      <c r="D75" s="11"/>
      <c r="E75" s="11"/>
      <c r="F75" s="11"/>
      <c r="G75" s="11"/>
      <c r="H75" s="11"/>
      <c r="I75" s="11"/>
      <c r="J75" s="5"/>
      <c r="K75" s="44"/>
      <c r="L75" s="44"/>
      <c r="M75" s="44"/>
      <c r="X75" s="41"/>
      <c r="Y75" s="11"/>
    </row>
    <row r="76" spans="1:25" s="7" customFormat="1" x14ac:dyDescent="0.25">
      <c r="A76" s="11"/>
      <c r="B76" s="11"/>
      <c r="C76" s="11"/>
      <c r="D76" s="11"/>
      <c r="E76" s="11"/>
      <c r="F76" s="11"/>
      <c r="G76" s="11"/>
      <c r="H76" s="11"/>
      <c r="I76" s="11"/>
      <c r="J76" s="5"/>
      <c r="K76" s="44"/>
      <c r="L76" s="44"/>
      <c r="M76" s="44"/>
      <c r="X76" s="41"/>
      <c r="Y76" s="11"/>
    </row>
    <row r="77" spans="1:25" s="7" customFormat="1" x14ac:dyDescent="0.25">
      <c r="A77" s="11"/>
      <c r="B77" s="11"/>
      <c r="C77" s="11"/>
      <c r="D77" s="11"/>
      <c r="E77" s="11"/>
      <c r="F77" s="11"/>
      <c r="G77" s="11"/>
      <c r="H77" s="11"/>
      <c r="I77" s="11"/>
      <c r="J77" s="5"/>
      <c r="K77" s="44"/>
      <c r="L77" s="44"/>
      <c r="M77" s="44"/>
      <c r="X77" s="41"/>
      <c r="Y77" s="11"/>
    </row>
    <row r="78" spans="1:25" s="7" customFormat="1" x14ac:dyDescent="0.25">
      <c r="A78" s="11"/>
      <c r="B78" s="11"/>
      <c r="C78" s="11"/>
      <c r="D78" s="11"/>
      <c r="E78" s="11"/>
      <c r="F78" s="11"/>
      <c r="G78" s="11"/>
      <c r="H78" s="11"/>
      <c r="I78" s="11"/>
      <c r="J78" s="5"/>
      <c r="K78" s="44"/>
      <c r="L78" s="44"/>
      <c r="M78" s="44"/>
      <c r="X78" s="41"/>
      <c r="Y78" s="11"/>
    </row>
    <row r="79" spans="1:25" s="7" customFormat="1" x14ac:dyDescent="0.25">
      <c r="A79" s="11"/>
      <c r="B79" s="11"/>
      <c r="C79" s="11"/>
      <c r="D79" s="11"/>
      <c r="E79" s="11"/>
      <c r="F79" s="11"/>
      <c r="G79" s="11"/>
      <c r="H79" s="11"/>
      <c r="I79" s="11"/>
      <c r="J79" s="5"/>
      <c r="K79" s="44"/>
      <c r="L79" s="44"/>
      <c r="M79" s="44"/>
      <c r="X79" s="41"/>
      <c r="Y79" s="11"/>
    </row>
    <row r="80" spans="1:25" s="7" customFormat="1" x14ac:dyDescent="0.25">
      <c r="A80" s="11"/>
      <c r="B80" s="11"/>
      <c r="C80" s="11"/>
      <c r="D80" s="11"/>
      <c r="E80" s="11"/>
      <c r="F80" s="11"/>
      <c r="G80" s="11"/>
      <c r="H80" s="11"/>
      <c r="I80" s="11"/>
      <c r="J80" s="5"/>
      <c r="K80" s="44"/>
      <c r="L80" s="44"/>
      <c r="M80" s="44"/>
      <c r="X80" s="41"/>
      <c r="Y80" s="11"/>
    </row>
    <row r="81" spans="1:25" s="7" customFormat="1" x14ac:dyDescent="0.25">
      <c r="A81" s="11"/>
      <c r="B81" s="11"/>
      <c r="C81" s="11"/>
      <c r="D81" s="11"/>
      <c r="E81" s="11"/>
      <c r="F81" s="11"/>
      <c r="G81" s="11"/>
      <c r="H81" s="11"/>
      <c r="I81" s="11"/>
      <c r="J81" s="5"/>
      <c r="K81" s="44"/>
      <c r="L81" s="44"/>
      <c r="M81" s="44"/>
      <c r="X81" s="41"/>
      <c r="Y81" s="11"/>
    </row>
    <row r="82" spans="1:25" s="7" customFormat="1" x14ac:dyDescent="0.25">
      <c r="A82" s="11"/>
      <c r="B82" s="11"/>
      <c r="C82" s="11"/>
      <c r="D82" s="11"/>
      <c r="E82" s="11"/>
      <c r="F82" s="11"/>
      <c r="G82" s="11"/>
      <c r="H82" s="11"/>
      <c r="I82" s="11"/>
      <c r="J82" s="5"/>
      <c r="K82" s="44"/>
      <c r="L82" s="44"/>
      <c r="M82" s="44"/>
      <c r="X82" s="41"/>
      <c r="Y82" s="11"/>
    </row>
    <row r="83" spans="1:25" s="7" customFormat="1" x14ac:dyDescent="0.25">
      <c r="A83" s="11"/>
      <c r="B83" s="11"/>
      <c r="C83" s="11"/>
      <c r="D83" s="11"/>
      <c r="E83" s="11"/>
      <c r="F83" s="11"/>
      <c r="G83" s="11"/>
      <c r="H83" s="11"/>
      <c r="I83" s="11"/>
      <c r="J83" s="5"/>
      <c r="K83" s="44"/>
      <c r="L83" s="44"/>
      <c r="M83" s="44"/>
      <c r="X83" s="41"/>
      <c r="Y83" s="11"/>
    </row>
    <row r="84" spans="1:25" s="7" customFormat="1" x14ac:dyDescent="0.25">
      <c r="A84" s="11"/>
      <c r="B84" s="11"/>
      <c r="C84" s="11"/>
      <c r="D84" s="11"/>
      <c r="E84" s="11"/>
      <c r="F84" s="11"/>
      <c r="G84" s="11"/>
      <c r="H84" s="11"/>
      <c r="I84" s="11"/>
      <c r="J84" s="5"/>
      <c r="K84" s="44"/>
      <c r="L84" s="44"/>
      <c r="M84" s="44"/>
      <c r="X84" s="41"/>
      <c r="Y84" s="11"/>
    </row>
    <row r="85" spans="1:25" s="7" customFormat="1" x14ac:dyDescent="0.25">
      <c r="A85" s="11"/>
      <c r="B85" s="11"/>
      <c r="C85" s="11"/>
      <c r="D85" s="11"/>
      <c r="E85" s="11"/>
      <c r="F85" s="11"/>
      <c r="G85" s="11"/>
      <c r="H85" s="11"/>
      <c r="I85" s="11"/>
      <c r="J85" s="5"/>
      <c r="K85" s="44"/>
      <c r="L85" s="44"/>
      <c r="M85" s="44"/>
      <c r="X85" s="41"/>
      <c r="Y85" s="11"/>
    </row>
    <row r="86" spans="1:25" s="7" customFormat="1" x14ac:dyDescent="0.25">
      <c r="A86" s="11"/>
      <c r="B86" s="11"/>
      <c r="C86" s="11"/>
      <c r="D86" s="11"/>
      <c r="E86" s="11"/>
      <c r="F86" s="11"/>
      <c r="G86" s="11"/>
      <c r="H86" s="11"/>
      <c r="I86" s="11"/>
      <c r="J86" s="5"/>
      <c r="K86" s="44"/>
      <c r="L86" s="44"/>
      <c r="M86" s="44"/>
      <c r="X86" s="41"/>
      <c r="Y86" s="11"/>
    </row>
    <row r="87" spans="1:25" s="7" customFormat="1" x14ac:dyDescent="0.25">
      <c r="A87" s="11"/>
      <c r="B87" s="11"/>
      <c r="C87" s="11"/>
      <c r="D87" s="11"/>
      <c r="E87" s="11"/>
      <c r="F87" s="11"/>
      <c r="G87" s="11"/>
      <c r="H87" s="11"/>
      <c r="I87" s="11"/>
      <c r="J87" s="5"/>
      <c r="K87" s="44"/>
      <c r="L87" s="44"/>
      <c r="M87" s="44"/>
      <c r="X87" s="41"/>
      <c r="Y87" s="11"/>
    </row>
    <row r="88" spans="1:25" s="7" customFormat="1" x14ac:dyDescent="0.25">
      <c r="A88" s="11"/>
      <c r="B88" s="11"/>
      <c r="C88" s="11"/>
      <c r="D88" s="11"/>
      <c r="E88" s="11"/>
      <c r="F88" s="11"/>
      <c r="G88" s="11"/>
      <c r="H88" s="11"/>
      <c r="I88" s="11"/>
      <c r="J88" s="5"/>
      <c r="K88" s="44"/>
      <c r="L88" s="44"/>
      <c r="M88" s="44"/>
      <c r="X88" s="41"/>
      <c r="Y88" s="11"/>
    </row>
    <row r="89" spans="1:25" s="7" customFormat="1" x14ac:dyDescent="0.25">
      <c r="A89" s="11"/>
      <c r="B89" s="11"/>
      <c r="C89" s="11"/>
      <c r="D89" s="11"/>
      <c r="E89" s="11"/>
      <c r="F89" s="11"/>
      <c r="G89" s="11"/>
      <c r="H89" s="11"/>
      <c r="I89" s="11"/>
      <c r="J89" s="5"/>
      <c r="K89" s="44"/>
      <c r="L89" s="44"/>
      <c r="M89" s="44"/>
      <c r="X89" s="41"/>
      <c r="Y89" s="11"/>
    </row>
    <row r="90" spans="1:25" s="7" customFormat="1" x14ac:dyDescent="0.25">
      <c r="A90" s="11"/>
      <c r="B90" s="11"/>
      <c r="C90" s="11"/>
      <c r="D90" s="11"/>
      <c r="E90" s="11"/>
      <c r="F90" s="11"/>
      <c r="G90" s="11"/>
      <c r="H90" s="11"/>
      <c r="I90" s="11"/>
      <c r="J90" s="5"/>
      <c r="K90" s="44"/>
      <c r="L90" s="44"/>
      <c r="M90" s="44"/>
      <c r="X90" s="41"/>
      <c r="Y90" s="11"/>
    </row>
    <row r="91" spans="1:25" s="7" customFormat="1" x14ac:dyDescent="0.25">
      <c r="A91" s="11"/>
      <c r="B91" s="11"/>
      <c r="C91" s="11"/>
      <c r="D91" s="11"/>
      <c r="E91" s="11"/>
      <c r="F91" s="11"/>
      <c r="G91" s="11"/>
      <c r="H91" s="11"/>
      <c r="I91" s="11"/>
      <c r="J91" s="5"/>
      <c r="K91" s="44"/>
      <c r="L91" s="44"/>
      <c r="M91" s="44"/>
      <c r="X91" s="41"/>
      <c r="Y91" s="11"/>
    </row>
    <row r="92" spans="1:25" s="7" customFormat="1" x14ac:dyDescent="0.25">
      <c r="A92" s="11"/>
      <c r="B92" s="11"/>
      <c r="C92" s="11"/>
      <c r="D92" s="11"/>
      <c r="E92" s="11"/>
      <c r="F92" s="11"/>
      <c r="G92" s="11"/>
      <c r="H92" s="11"/>
      <c r="I92" s="11"/>
      <c r="J92" s="5"/>
      <c r="K92" s="44"/>
      <c r="L92" s="44"/>
      <c r="M92" s="44"/>
      <c r="X92" s="41"/>
      <c r="Y92" s="11"/>
    </row>
    <row r="93" spans="1:25" s="7" customFormat="1" x14ac:dyDescent="0.25">
      <c r="A93" s="11"/>
      <c r="B93" s="11"/>
      <c r="C93" s="11"/>
      <c r="D93" s="11"/>
      <c r="E93" s="11"/>
      <c r="F93" s="11"/>
      <c r="G93" s="11"/>
      <c r="H93" s="11"/>
      <c r="I93" s="11"/>
      <c r="J93" s="5"/>
      <c r="K93" s="44"/>
      <c r="L93" s="44"/>
      <c r="M93" s="44"/>
      <c r="X93" s="41"/>
      <c r="Y93" s="11"/>
    </row>
    <row r="94" spans="1:25" s="7" customFormat="1" x14ac:dyDescent="0.25">
      <c r="A94" s="11"/>
      <c r="B94" s="11"/>
      <c r="C94" s="11"/>
      <c r="D94" s="11"/>
      <c r="E94" s="11"/>
      <c r="F94" s="11"/>
      <c r="G94" s="11"/>
      <c r="H94" s="11"/>
      <c r="I94" s="11"/>
      <c r="J94" s="5"/>
      <c r="K94" s="44"/>
      <c r="L94" s="44"/>
      <c r="M94" s="44"/>
      <c r="X94" s="41"/>
      <c r="Y94" s="11"/>
    </row>
    <row r="95" spans="1:25" s="7" customFormat="1" x14ac:dyDescent="0.25">
      <c r="A95" s="11"/>
      <c r="B95" s="11"/>
      <c r="C95" s="11"/>
      <c r="D95" s="11"/>
      <c r="E95" s="11"/>
      <c r="F95" s="11"/>
      <c r="G95" s="11"/>
      <c r="H95" s="11"/>
      <c r="I95" s="11"/>
      <c r="J95" s="5"/>
      <c r="K95" s="44"/>
      <c r="L95" s="44"/>
      <c r="M95" s="44"/>
      <c r="X95" s="41"/>
      <c r="Y95" s="11"/>
    </row>
    <row r="96" spans="1:25" s="7" customFormat="1" x14ac:dyDescent="0.25">
      <c r="A96" s="11"/>
      <c r="B96" s="11"/>
      <c r="C96" s="11"/>
      <c r="D96" s="11"/>
      <c r="E96" s="11"/>
      <c r="F96" s="11"/>
      <c r="G96" s="11"/>
      <c r="H96" s="11"/>
      <c r="I96" s="11"/>
      <c r="J96" s="5"/>
      <c r="K96" s="44"/>
      <c r="L96" s="44"/>
      <c r="M96" s="44"/>
      <c r="X96" s="41"/>
      <c r="Y96" s="11"/>
    </row>
    <row r="97" spans="1:25" s="7" customFormat="1" x14ac:dyDescent="0.25">
      <c r="A97" s="11"/>
      <c r="B97" s="11"/>
      <c r="C97" s="11"/>
      <c r="D97" s="11"/>
      <c r="E97" s="11"/>
      <c r="F97" s="11"/>
      <c r="G97" s="11"/>
      <c r="H97" s="11"/>
      <c r="I97" s="11"/>
      <c r="J97" s="5"/>
      <c r="K97" s="44"/>
      <c r="L97" s="44"/>
      <c r="M97" s="44"/>
      <c r="X97" s="41"/>
      <c r="Y97" s="11"/>
    </row>
    <row r="98" spans="1:25" s="7" customFormat="1" x14ac:dyDescent="0.25">
      <c r="A98" s="11"/>
      <c r="B98" s="11"/>
      <c r="C98" s="11"/>
      <c r="D98" s="11"/>
      <c r="E98" s="11"/>
      <c r="F98" s="11"/>
      <c r="G98" s="11"/>
      <c r="H98" s="11"/>
      <c r="I98" s="11"/>
      <c r="J98" s="5"/>
      <c r="K98" s="44"/>
      <c r="L98" s="44"/>
      <c r="M98" s="44"/>
      <c r="X98" s="41"/>
      <c r="Y98" s="11"/>
    </row>
    <row r="99" spans="1:25" s="7" customFormat="1" x14ac:dyDescent="0.25">
      <c r="A99" s="11"/>
      <c r="B99" s="11"/>
      <c r="C99" s="11"/>
      <c r="D99" s="11"/>
      <c r="E99" s="11"/>
      <c r="F99" s="11"/>
      <c r="G99" s="11"/>
      <c r="H99" s="11"/>
      <c r="I99" s="11"/>
      <c r="J99" s="5"/>
      <c r="K99" s="44"/>
      <c r="L99" s="44"/>
      <c r="M99" s="44"/>
      <c r="X99" s="41"/>
      <c r="Y99" s="11"/>
    </row>
    <row r="100" spans="1:25" s="7" customFormat="1" x14ac:dyDescent="0.25">
      <c r="A100" s="11"/>
      <c r="B100" s="11"/>
      <c r="C100" s="11"/>
      <c r="D100" s="11"/>
      <c r="E100" s="11"/>
      <c r="F100" s="11"/>
      <c r="G100" s="11"/>
      <c r="H100" s="11"/>
      <c r="I100" s="11"/>
      <c r="J100" s="5"/>
      <c r="K100" s="44"/>
      <c r="L100" s="44"/>
      <c r="M100" s="44"/>
      <c r="X100" s="41"/>
      <c r="Y100" s="11"/>
    </row>
    <row r="101" spans="1:25" s="7" customFormat="1" x14ac:dyDescent="0.25">
      <c r="A101" s="11"/>
      <c r="B101" s="11"/>
      <c r="C101" s="11"/>
      <c r="D101" s="11"/>
      <c r="E101" s="11"/>
      <c r="F101" s="11"/>
      <c r="G101" s="11"/>
      <c r="H101" s="11"/>
      <c r="I101" s="11"/>
      <c r="J101" s="5"/>
      <c r="K101" s="44"/>
      <c r="L101" s="44"/>
      <c r="M101" s="44"/>
      <c r="X101" s="41"/>
      <c r="Y101" s="11"/>
    </row>
    <row r="102" spans="1:25" s="7" customFormat="1" x14ac:dyDescent="0.25">
      <c r="A102" s="11"/>
      <c r="B102" s="11"/>
      <c r="C102" s="11"/>
      <c r="D102" s="11"/>
      <c r="E102" s="11"/>
      <c r="F102" s="11"/>
      <c r="G102" s="11"/>
      <c r="H102" s="11"/>
      <c r="I102" s="11"/>
      <c r="J102" s="5"/>
      <c r="K102" s="44"/>
      <c r="L102" s="44"/>
      <c r="M102" s="44"/>
      <c r="X102" s="41"/>
      <c r="Y102" s="11"/>
    </row>
    <row r="103" spans="1:25" s="7" customFormat="1" x14ac:dyDescent="0.25">
      <c r="A103" s="11"/>
      <c r="B103" s="11"/>
      <c r="C103" s="11"/>
      <c r="D103" s="11"/>
      <c r="E103" s="11"/>
      <c r="F103" s="11"/>
      <c r="G103" s="11"/>
      <c r="H103" s="11"/>
      <c r="I103" s="11"/>
      <c r="J103" s="5"/>
      <c r="K103" s="44"/>
      <c r="L103" s="44"/>
      <c r="M103" s="44"/>
      <c r="X103" s="41"/>
      <c r="Y103" s="11"/>
    </row>
    <row r="104" spans="1:25" s="7" customFormat="1" x14ac:dyDescent="0.25">
      <c r="A104" s="11"/>
      <c r="B104" s="11"/>
      <c r="C104" s="11"/>
      <c r="D104" s="11"/>
      <c r="E104" s="11"/>
      <c r="F104" s="11"/>
      <c r="G104" s="11"/>
      <c r="H104" s="11"/>
      <c r="I104" s="11"/>
      <c r="J104" s="5"/>
      <c r="K104" s="44"/>
      <c r="L104" s="44"/>
      <c r="M104" s="44"/>
      <c r="X104" s="41"/>
      <c r="Y104" s="11"/>
    </row>
    <row r="105" spans="1:25" s="7" customFormat="1" x14ac:dyDescent="0.25">
      <c r="A105" s="11"/>
      <c r="B105" s="11"/>
      <c r="C105" s="11"/>
      <c r="D105" s="11"/>
      <c r="E105" s="11"/>
      <c r="F105" s="11"/>
      <c r="G105" s="11"/>
      <c r="H105" s="11"/>
      <c r="I105" s="11"/>
      <c r="J105" s="5"/>
      <c r="K105" s="44"/>
      <c r="L105" s="44"/>
      <c r="M105" s="44"/>
      <c r="X105" s="41"/>
      <c r="Y105" s="11"/>
    </row>
    <row r="106" spans="1:25" s="7" customFormat="1" x14ac:dyDescent="0.25">
      <c r="A106" s="11"/>
      <c r="B106" s="11"/>
      <c r="C106" s="11"/>
      <c r="D106" s="11"/>
      <c r="E106" s="11"/>
      <c r="F106" s="11"/>
      <c r="G106" s="11"/>
      <c r="H106" s="11"/>
      <c r="I106" s="11"/>
      <c r="J106" s="5"/>
      <c r="K106" s="44"/>
      <c r="L106" s="44"/>
      <c r="M106" s="44"/>
      <c r="X106" s="41"/>
      <c r="Y106" s="11"/>
    </row>
    <row r="107" spans="1:25" s="7" customFormat="1" x14ac:dyDescent="0.25">
      <c r="A107" s="11"/>
      <c r="B107" s="11"/>
      <c r="C107" s="11"/>
      <c r="D107" s="11"/>
      <c r="E107" s="11"/>
      <c r="F107" s="11"/>
      <c r="G107" s="11"/>
      <c r="H107" s="11"/>
      <c r="I107" s="11"/>
      <c r="J107" s="5"/>
      <c r="K107" s="44"/>
      <c r="L107" s="44"/>
      <c r="M107" s="44"/>
      <c r="X107" s="41"/>
      <c r="Y107" s="11"/>
    </row>
    <row r="108" spans="1:25" s="7" customFormat="1" x14ac:dyDescent="0.25">
      <c r="A108" s="11"/>
      <c r="B108" s="11"/>
      <c r="C108" s="11"/>
      <c r="D108" s="11"/>
      <c r="E108" s="11"/>
      <c r="F108" s="11"/>
      <c r="G108" s="11"/>
      <c r="H108" s="11"/>
      <c r="I108" s="11"/>
      <c r="J108" s="5"/>
      <c r="K108" s="44"/>
      <c r="L108" s="44"/>
      <c r="M108" s="44"/>
      <c r="X108" s="41"/>
      <c r="Y108" s="11"/>
    </row>
    <row r="109" spans="1:25" s="7" customFormat="1" x14ac:dyDescent="0.25">
      <c r="A109" s="11"/>
      <c r="B109" s="11"/>
      <c r="C109" s="11"/>
      <c r="D109" s="11"/>
      <c r="E109" s="11"/>
      <c r="F109" s="11"/>
      <c r="G109" s="11"/>
      <c r="H109" s="11"/>
      <c r="I109" s="11"/>
      <c r="J109" s="5"/>
      <c r="K109" s="44"/>
      <c r="L109" s="44"/>
      <c r="M109" s="44"/>
      <c r="X109" s="41"/>
      <c r="Y109" s="11"/>
    </row>
    <row r="110" spans="1:25" s="7" customFormat="1" x14ac:dyDescent="0.25">
      <c r="A110" s="11"/>
      <c r="B110" s="11"/>
      <c r="C110" s="11"/>
      <c r="D110" s="11"/>
      <c r="E110" s="11"/>
      <c r="F110" s="11"/>
      <c r="G110" s="11"/>
      <c r="H110" s="11"/>
      <c r="I110" s="11"/>
      <c r="J110" s="5"/>
      <c r="K110" s="44"/>
      <c r="L110" s="44"/>
      <c r="M110" s="44"/>
      <c r="X110" s="41"/>
      <c r="Y110" s="11"/>
    </row>
    <row r="111" spans="1:25" s="7" customFormat="1" x14ac:dyDescent="0.25">
      <c r="A111" s="11"/>
      <c r="B111" s="11"/>
      <c r="C111" s="11"/>
      <c r="D111" s="11"/>
      <c r="E111" s="11"/>
      <c r="F111" s="11"/>
      <c r="G111" s="11"/>
      <c r="H111" s="11"/>
      <c r="I111" s="11"/>
      <c r="J111" s="5"/>
      <c r="K111" s="44"/>
      <c r="L111" s="44"/>
      <c r="M111" s="44"/>
      <c r="X111" s="41"/>
      <c r="Y111" s="11"/>
    </row>
    <row r="112" spans="1:25" s="7" customFormat="1" x14ac:dyDescent="0.25">
      <c r="A112" s="11"/>
      <c r="B112" s="11"/>
      <c r="C112" s="11"/>
      <c r="D112" s="11"/>
      <c r="E112" s="11"/>
      <c r="F112" s="11"/>
      <c r="G112" s="11"/>
      <c r="H112" s="11"/>
      <c r="I112" s="11"/>
      <c r="J112" s="5"/>
      <c r="K112" s="44"/>
      <c r="L112" s="44"/>
      <c r="M112" s="44"/>
      <c r="X112" s="41"/>
      <c r="Y112" s="11"/>
    </row>
    <row r="113" spans="1:25" s="7" customFormat="1" x14ac:dyDescent="0.25">
      <c r="A113" s="11"/>
      <c r="B113" s="11"/>
      <c r="C113" s="11"/>
      <c r="D113" s="11"/>
      <c r="E113" s="11"/>
      <c r="F113" s="11"/>
      <c r="G113" s="11"/>
      <c r="H113" s="11"/>
      <c r="I113" s="11"/>
      <c r="J113" s="5"/>
      <c r="K113" s="44"/>
      <c r="L113" s="44"/>
      <c r="M113" s="44"/>
      <c r="X113" s="41"/>
      <c r="Y113" s="11"/>
    </row>
    <row r="114" spans="1:25" s="7" customFormat="1" x14ac:dyDescent="0.25">
      <c r="A114" s="11"/>
      <c r="B114" s="11"/>
      <c r="C114" s="11"/>
      <c r="D114" s="11"/>
      <c r="E114" s="11"/>
      <c r="F114" s="11"/>
      <c r="G114" s="11"/>
      <c r="H114" s="11"/>
      <c r="I114" s="11"/>
      <c r="J114" s="5"/>
      <c r="K114" s="44"/>
      <c r="L114" s="44"/>
      <c r="M114" s="44"/>
      <c r="X114" s="41"/>
      <c r="Y114" s="11"/>
    </row>
    <row r="115" spans="1:25" s="7" customFormat="1" x14ac:dyDescent="0.25">
      <c r="A115" s="11"/>
      <c r="B115" s="11"/>
      <c r="C115" s="11"/>
      <c r="D115" s="11"/>
      <c r="E115" s="11"/>
      <c r="F115" s="11"/>
      <c r="G115" s="11"/>
      <c r="H115" s="11"/>
      <c r="I115" s="11"/>
      <c r="J115" s="5"/>
      <c r="K115" s="44"/>
      <c r="L115" s="44"/>
      <c r="M115" s="44"/>
      <c r="X115" s="41"/>
      <c r="Y115" s="11"/>
    </row>
    <row r="116" spans="1:25" s="7" customFormat="1" x14ac:dyDescent="0.25">
      <c r="A116" s="11"/>
      <c r="B116" s="11"/>
      <c r="C116" s="11"/>
      <c r="D116" s="11"/>
      <c r="E116" s="11"/>
      <c r="F116" s="11"/>
      <c r="G116" s="11"/>
      <c r="H116" s="11"/>
      <c r="I116" s="11"/>
      <c r="J116" s="5"/>
      <c r="K116" s="44"/>
      <c r="L116" s="44"/>
      <c r="M116" s="44"/>
      <c r="X116" s="41"/>
      <c r="Y116" s="11"/>
    </row>
    <row r="117" spans="1:25" s="7" customFormat="1" x14ac:dyDescent="0.25">
      <c r="A117" s="11"/>
      <c r="B117" s="11"/>
      <c r="C117" s="11"/>
      <c r="D117" s="11"/>
      <c r="E117" s="11"/>
      <c r="F117" s="11"/>
      <c r="G117" s="11"/>
      <c r="H117" s="11"/>
      <c r="I117" s="11"/>
      <c r="J117" s="5"/>
      <c r="K117" s="44"/>
      <c r="L117" s="44"/>
      <c r="M117" s="44"/>
      <c r="X117" s="41"/>
      <c r="Y117" s="11"/>
    </row>
  </sheetData>
  <mergeCells count="24">
    <mergeCell ref="X6:X7"/>
    <mergeCell ref="A33:J33"/>
    <mergeCell ref="P6:P7"/>
    <mergeCell ref="Q6:Q7"/>
    <mergeCell ref="R6:S6"/>
    <mergeCell ref="T6:T7"/>
    <mergeCell ref="U6:V6"/>
    <mergeCell ref="W6:W7"/>
    <mergeCell ref="J6:J7"/>
    <mergeCell ref="K6:K7"/>
    <mergeCell ref="L6:L7"/>
    <mergeCell ref="M6:M7"/>
    <mergeCell ref="N6:N7"/>
    <mergeCell ref="O6:O7"/>
    <mergeCell ref="A5:W5"/>
    <mergeCell ref="A6:A7"/>
    <mergeCell ref="B6:B7"/>
    <mergeCell ref="C6:C7"/>
    <mergeCell ref="D6:D7"/>
    <mergeCell ref="E6:E7"/>
    <mergeCell ref="F6:F7"/>
    <mergeCell ref="G6:G7"/>
    <mergeCell ref="H6:H7"/>
    <mergeCell ref="I6:I7"/>
  </mergeCells>
  <pageMargins left="0.70866141732283472" right="0.70866141732283472" top="0.78740157480314965" bottom="0.78740157480314965" header="0.31496062992125984" footer="0.31496062992125984"/>
  <pageSetup paperSize="9" scale="36" firstPageNumber="154" fitToHeight="0" orientation="landscape" useFirstPageNumber="1" r:id="rId1"/>
  <headerFooter>
    <oddFooter xml:space="preserve">&amp;LZastupitelstvo  Olomouckého kraje 13-12-2021
13. - Rozpočet Olomouckého kraje na rok 2022 - návrh rozpočtu
Příloha č. 5f) Projekty - neinvestiční&amp;RStrana &amp;P (Celkem 176) 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Z86"/>
  <sheetViews>
    <sheetView showGridLines="0" view="pageBreakPreview" zoomScale="70" zoomScaleNormal="70" zoomScaleSheetLayoutView="70" workbookViewId="0">
      <selection activeCell="Z21" sqref="Z21"/>
    </sheetView>
  </sheetViews>
  <sheetFormatPr defaultColWidth="9.140625" defaultRowHeight="15" outlineLevelCol="1" x14ac:dyDescent="0.25"/>
  <cols>
    <col min="1" max="2" width="5.7109375" style="119" customWidth="1"/>
    <col min="3" max="3" width="11.7109375" style="119" hidden="1" customWidth="1" outlineLevel="1"/>
    <col min="4" max="4" width="7.42578125" style="119" hidden="1" customWidth="1" outlineLevel="1"/>
    <col min="5" max="5" width="7.7109375" style="119" customWidth="1" collapsed="1"/>
    <col min="6" max="6" width="12.5703125" style="119" hidden="1" customWidth="1" outlineLevel="1"/>
    <col min="7" max="7" width="37.85546875" style="119" customWidth="1" collapsed="1"/>
    <col min="8" max="8" width="38.85546875" style="119" customWidth="1"/>
    <col min="9" max="9" width="7.140625" style="119" customWidth="1"/>
    <col min="10" max="10" width="14.7109375" style="115" customWidth="1"/>
    <col min="11" max="12" width="14.85546875" style="117" customWidth="1"/>
    <col min="13" max="13" width="13.5703125" style="117" customWidth="1"/>
    <col min="14" max="14" width="17" style="117" customWidth="1"/>
    <col min="15" max="15" width="14.7109375" style="117" customWidth="1"/>
    <col min="16" max="16" width="14.85546875" style="117" customWidth="1"/>
    <col min="17" max="17" width="16.7109375" style="117" customWidth="1"/>
    <col min="18" max="18" width="18.85546875" style="117" customWidth="1"/>
    <col min="19" max="19" width="16.7109375" style="117" customWidth="1"/>
    <col min="20" max="22" width="14.85546875" style="117" customWidth="1"/>
    <col min="23" max="23" width="14.42578125" style="117" customWidth="1"/>
    <col min="24" max="24" width="10.28515625" style="117" hidden="1" customWidth="1"/>
    <col min="25" max="25" width="17.7109375" style="140" customWidth="1"/>
    <col min="26" max="16384" width="9.140625" style="119"/>
  </cols>
  <sheetData>
    <row r="1" spans="1:26" ht="20.25" x14ac:dyDescent="0.3">
      <c r="A1" s="64" t="s">
        <v>71</v>
      </c>
      <c r="B1" s="1"/>
      <c r="C1" s="1"/>
      <c r="D1" s="1"/>
      <c r="E1" s="1"/>
      <c r="F1" s="2"/>
      <c r="G1" s="3"/>
      <c r="H1" s="4"/>
      <c r="I1" s="1"/>
      <c r="K1" s="116"/>
      <c r="N1" s="8"/>
      <c r="O1" s="8"/>
      <c r="Q1" s="8"/>
      <c r="R1" s="8"/>
      <c r="S1" s="8"/>
      <c r="T1" s="9"/>
      <c r="U1" s="118"/>
      <c r="V1" s="119"/>
      <c r="W1" s="119"/>
      <c r="X1" s="119"/>
      <c r="Y1" s="119"/>
    </row>
    <row r="2" spans="1:26" ht="15.75" x14ac:dyDescent="0.25">
      <c r="A2" s="72" t="s">
        <v>0</v>
      </c>
      <c r="B2" s="65"/>
      <c r="C2" s="65"/>
      <c r="D2" s="186"/>
      <c r="E2" s="70"/>
      <c r="F2" s="66"/>
      <c r="G2" s="70" t="s">
        <v>91</v>
      </c>
      <c r="H2" s="68" t="s">
        <v>72</v>
      </c>
      <c r="I2" s="12"/>
      <c r="K2" s="116"/>
      <c r="N2" s="13"/>
      <c r="O2" s="13"/>
      <c r="Q2" s="13"/>
      <c r="R2" s="13"/>
      <c r="S2" s="13"/>
      <c r="T2" s="14"/>
      <c r="U2" s="118"/>
      <c r="V2" s="119"/>
      <c r="W2" s="119"/>
      <c r="X2" s="119"/>
      <c r="Y2" s="119"/>
    </row>
    <row r="3" spans="1:26" ht="15.75" x14ac:dyDescent="0.25">
      <c r="A3" s="69"/>
      <c r="B3" s="65"/>
      <c r="C3" s="65"/>
      <c r="D3" s="186"/>
      <c r="E3" s="186"/>
      <c r="F3" s="66"/>
      <c r="G3" s="70" t="s">
        <v>67</v>
      </c>
      <c r="H3" s="71"/>
      <c r="I3" s="12"/>
      <c r="K3" s="116"/>
      <c r="N3" s="13"/>
      <c r="O3" s="13"/>
      <c r="Q3" s="13"/>
      <c r="R3" s="13"/>
      <c r="S3" s="13"/>
      <c r="T3" s="14"/>
      <c r="U3" s="118"/>
      <c r="V3" s="119"/>
      <c r="W3" s="119"/>
      <c r="X3" s="119"/>
      <c r="Y3" s="119"/>
    </row>
    <row r="4" spans="1:26" ht="17.45" customHeight="1" x14ac:dyDescent="0.25">
      <c r="A4" s="120"/>
      <c r="B4" s="120"/>
      <c r="C4" s="120"/>
      <c r="D4" s="120"/>
      <c r="E4" s="120"/>
      <c r="F4" s="120"/>
      <c r="G4" s="120"/>
      <c r="H4" s="120"/>
      <c r="I4" s="120"/>
      <c r="J4" s="120"/>
      <c r="K4" s="120"/>
      <c r="L4" s="121"/>
      <c r="M4" s="120"/>
      <c r="N4" s="121"/>
      <c r="O4" s="120"/>
      <c r="P4" s="120"/>
      <c r="Q4" s="120"/>
      <c r="R4" s="120"/>
      <c r="S4" s="120"/>
      <c r="T4" s="120"/>
      <c r="U4" s="120"/>
      <c r="V4" s="120"/>
      <c r="W4" s="122" t="s">
        <v>1</v>
      </c>
      <c r="Y4" s="119"/>
      <c r="Z4" s="118"/>
    </row>
    <row r="5" spans="1:26" ht="25.5" customHeight="1" x14ac:dyDescent="0.25">
      <c r="A5" s="416" t="s">
        <v>73</v>
      </c>
      <c r="B5" s="416"/>
      <c r="C5" s="416"/>
      <c r="D5" s="416"/>
      <c r="E5" s="416"/>
      <c r="F5" s="416"/>
      <c r="G5" s="416"/>
      <c r="H5" s="416"/>
      <c r="I5" s="416"/>
      <c r="J5" s="416"/>
      <c r="K5" s="416"/>
      <c r="L5" s="416"/>
      <c r="M5" s="416"/>
      <c r="N5" s="416"/>
      <c r="O5" s="416"/>
      <c r="P5" s="416"/>
      <c r="Q5" s="416"/>
      <c r="R5" s="416"/>
      <c r="S5" s="416"/>
      <c r="T5" s="416"/>
      <c r="U5" s="416"/>
      <c r="V5" s="416"/>
      <c r="W5" s="416"/>
      <c r="X5" s="416"/>
      <c r="Y5" s="416"/>
    </row>
    <row r="6" spans="1:26" ht="25.5" customHeight="1" x14ac:dyDescent="0.25">
      <c r="A6" s="392" t="s">
        <v>2</v>
      </c>
      <c r="B6" s="392" t="s">
        <v>3</v>
      </c>
      <c r="C6" s="393" t="s">
        <v>74</v>
      </c>
      <c r="D6" s="393" t="s">
        <v>4</v>
      </c>
      <c r="E6" s="393" t="s">
        <v>6</v>
      </c>
      <c r="F6" s="393" t="s">
        <v>7</v>
      </c>
      <c r="G6" s="393" t="s">
        <v>8</v>
      </c>
      <c r="H6" s="382" t="s">
        <v>9</v>
      </c>
      <c r="I6" s="396" t="s">
        <v>10</v>
      </c>
      <c r="J6" s="382" t="s">
        <v>11</v>
      </c>
      <c r="K6" s="382" t="s">
        <v>12</v>
      </c>
      <c r="L6" s="382" t="s">
        <v>13</v>
      </c>
      <c r="M6" s="382" t="s">
        <v>14</v>
      </c>
      <c r="N6" s="382" t="s">
        <v>22</v>
      </c>
      <c r="O6" s="384" t="s">
        <v>62</v>
      </c>
      <c r="P6" s="414" t="s">
        <v>56</v>
      </c>
      <c r="Q6" s="414" t="s">
        <v>75</v>
      </c>
      <c r="R6" s="415" t="s">
        <v>21</v>
      </c>
      <c r="S6" s="415"/>
      <c r="T6" s="414" t="s">
        <v>76</v>
      </c>
      <c r="U6" s="415" t="s">
        <v>21</v>
      </c>
      <c r="V6" s="415"/>
      <c r="W6" s="384" t="s">
        <v>26</v>
      </c>
      <c r="X6" s="384" t="s">
        <v>77</v>
      </c>
      <c r="Y6" s="383" t="s">
        <v>15</v>
      </c>
    </row>
    <row r="7" spans="1:26" ht="81" customHeight="1" x14ac:dyDescent="0.25">
      <c r="A7" s="392"/>
      <c r="B7" s="392"/>
      <c r="C7" s="393"/>
      <c r="D7" s="393"/>
      <c r="E7" s="393"/>
      <c r="F7" s="393"/>
      <c r="G7" s="393"/>
      <c r="H7" s="382"/>
      <c r="I7" s="396"/>
      <c r="J7" s="382"/>
      <c r="K7" s="382"/>
      <c r="L7" s="382"/>
      <c r="M7" s="382"/>
      <c r="N7" s="382"/>
      <c r="O7" s="384"/>
      <c r="P7" s="414"/>
      <c r="Q7" s="414"/>
      <c r="R7" s="87" t="s">
        <v>78</v>
      </c>
      <c r="S7" s="87" t="s">
        <v>79</v>
      </c>
      <c r="T7" s="414"/>
      <c r="U7" s="87" t="s">
        <v>19</v>
      </c>
      <c r="V7" s="87" t="s">
        <v>20</v>
      </c>
      <c r="W7" s="384"/>
      <c r="X7" s="384"/>
      <c r="Y7" s="383"/>
    </row>
    <row r="8" spans="1:26" s="123" customFormat="1" ht="25.5" customHeight="1" x14ac:dyDescent="0.3">
      <c r="A8" s="54" t="s">
        <v>80</v>
      </c>
      <c r="B8" s="54"/>
      <c r="C8" s="54"/>
      <c r="D8" s="54"/>
      <c r="E8" s="54"/>
      <c r="F8" s="54"/>
      <c r="G8" s="54"/>
      <c r="H8" s="54"/>
      <c r="I8" s="54"/>
      <c r="J8" s="54"/>
      <c r="K8" s="19">
        <f>SUM(K9:K10)</f>
        <v>5050</v>
      </c>
      <c r="L8" s="19">
        <f>SUM(L9:L10)</f>
        <v>0</v>
      </c>
      <c r="M8" s="19">
        <f>SUM(M9:M10)</f>
        <v>5050</v>
      </c>
      <c r="N8" s="19"/>
      <c r="O8" s="19">
        <f t="shared" ref="O8:W8" si="0">SUM(O9:O10)</f>
        <v>0</v>
      </c>
      <c r="P8" s="20">
        <f>SUM(P9:P10)</f>
        <v>5050</v>
      </c>
      <c r="Q8" s="20">
        <f t="shared" si="0"/>
        <v>0</v>
      </c>
      <c r="R8" s="20">
        <f t="shared" si="0"/>
        <v>0</v>
      </c>
      <c r="S8" s="20">
        <f t="shared" si="0"/>
        <v>0</v>
      </c>
      <c r="T8" s="20">
        <f>SUM(T9:T10)</f>
        <v>5050</v>
      </c>
      <c r="U8" s="20">
        <f>SUM(U9:U10)</f>
        <v>5050</v>
      </c>
      <c r="V8" s="20">
        <f t="shared" si="0"/>
        <v>0</v>
      </c>
      <c r="W8" s="19">
        <f t="shared" si="0"/>
        <v>0</v>
      </c>
      <c r="X8" s="19"/>
      <c r="Y8" s="21"/>
    </row>
    <row r="9" spans="1:26" s="134" customFormat="1" ht="75" customHeight="1" x14ac:dyDescent="0.25">
      <c r="A9" s="124">
        <v>1</v>
      </c>
      <c r="B9" s="30" t="s">
        <v>81</v>
      </c>
      <c r="C9" s="280">
        <v>5166</v>
      </c>
      <c r="D9" s="124">
        <v>3636</v>
      </c>
      <c r="E9" s="124">
        <v>51</v>
      </c>
      <c r="F9" s="276">
        <v>20000000</v>
      </c>
      <c r="G9" s="125" t="s">
        <v>82</v>
      </c>
      <c r="H9" s="107" t="s">
        <v>83</v>
      </c>
      <c r="I9" s="126"/>
      <c r="J9" s="126" t="s">
        <v>84</v>
      </c>
      <c r="K9" s="55">
        <v>5000</v>
      </c>
      <c r="L9" s="55">
        <v>0</v>
      </c>
      <c r="M9" s="55">
        <v>5000</v>
      </c>
      <c r="N9" s="127" t="s">
        <v>85</v>
      </c>
      <c r="O9" s="128">
        <v>0</v>
      </c>
      <c r="P9" s="129">
        <v>5000</v>
      </c>
      <c r="Q9" s="130">
        <f>SUM(R9:S9)</f>
        <v>0</v>
      </c>
      <c r="R9" s="128">
        <v>0</v>
      </c>
      <c r="S9" s="128">
        <v>0</v>
      </c>
      <c r="T9" s="131">
        <v>5000</v>
      </c>
      <c r="U9" s="132">
        <v>5000</v>
      </c>
      <c r="V9" s="132">
        <v>0</v>
      </c>
      <c r="W9" s="132">
        <f>K9-O9-P9</f>
        <v>0</v>
      </c>
      <c r="X9" s="132"/>
      <c r="Y9" s="133" t="s">
        <v>86</v>
      </c>
    </row>
    <row r="10" spans="1:26" s="134" customFormat="1" ht="70.900000000000006" customHeight="1" x14ac:dyDescent="0.25">
      <c r="A10" s="124">
        <v>2</v>
      </c>
      <c r="B10" s="124" t="s">
        <v>81</v>
      </c>
      <c r="C10" s="135">
        <v>5169</v>
      </c>
      <c r="D10" s="30">
        <v>3636</v>
      </c>
      <c r="E10" s="30">
        <v>51</v>
      </c>
      <c r="F10" s="285">
        <v>20000000</v>
      </c>
      <c r="G10" s="136" t="s">
        <v>87</v>
      </c>
      <c r="H10" s="107" t="s">
        <v>87</v>
      </c>
      <c r="I10" s="106"/>
      <c r="J10" s="106" t="s">
        <v>84</v>
      </c>
      <c r="K10" s="55">
        <f>L10+M10</f>
        <v>50</v>
      </c>
      <c r="L10" s="55">
        <v>0</v>
      </c>
      <c r="M10" s="55">
        <v>50</v>
      </c>
      <c r="N10" s="127" t="s">
        <v>85</v>
      </c>
      <c r="O10" s="128">
        <v>0</v>
      </c>
      <c r="P10" s="129">
        <f>Q10+T10</f>
        <v>50</v>
      </c>
      <c r="Q10" s="130">
        <f>SUM(R10:S10)</f>
        <v>0</v>
      </c>
      <c r="R10" s="128">
        <v>0</v>
      </c>
      <c r="S10" s="128">
        <v>0</v>
      </c>
      <c r="T10" s="131">
        <v>50</v>
      </c>
      <c r="U10" s="132">
        <v>50</v>
      </c>
      <c r="V10" s="132">
        <v>0</v>
      </c>
      <c r="W10" s="132">
        <f>K10-O10-P10</f>
        <v>0</v>
      </c>
      <c r="X10" s="132"/>
      <c r="Y10" s="137" t="s">
        <v>88</v>
      </c>
    </row>
    <row r="11" spans="1:26" ht="35.450000000000003" customHeight="1" x14ac:dyDescent="0.25">
      <c r="A11" s="58" t="s">
        <v>89</v>
      </c>
      <c r="B11" s="58"/>
      <c r="C11" s="58"/>
      <c r="D11" s="58"/>
      <c r="E11" s="58"/>
      <c r="F11" s="58"/>
      <c r="G11" s="58"/>
      <c r="H11" s="58"/>
      <c r="I11" s="58"/>
      <c r="J11" s="58"/>
      <c r="K11" s="33">
        <f>K8</f>
        <v>5050</v>
      </c>
      <c r="L11" s="33">
        <f>L8</f>
        <v>0</v>
      </c>
      <c r="M11" s="33">
        <f>M8</f>
        <v>5050</v>
      </c>
      <c r="N11" s="33"/>
      <c r="O11" s="33">
        <f t="shared" ref="O11:W11" si="1">O8</f>
        <v>0</v>
      </c>
      <c r="P11" s="33">
        <f>P8</f>
        <v>5050</v>
      </c>
      <c r="Q11" s="33">
        <f t="shared" si="1"/>
        <v>0</v>
      </c>
      <c r="R11" s="33">
        <f t="shared" si="1"/>
        <v>0</v>
      </c>
      <c r="S11" s="33">
        <f t="shared" si="1"/>
        <v>0</v>
      </c>
      <c r="T11" s="33">
        <f>SUM(T9:T10)</f>
        <v>5050</v>
      </c>
      <c r="U11" s="33">
        <f>SUM(U9:U10)</f>
        <v>5050</v>
      </c>
      <c r="V11" s="33">
        <f t="shared" si="1"/>
        <v>0</v>
      </c>
      <c r="W11" s="33">
        <f t="shared" si="1"/>
        <v>0</v>
      </c>
      <c r="X11" s="33"/>
      <c r="Y11" s="35"/>
    </row>
    <row r="12" spans="1:26" s="117" customFormat="1" x14ac:dyDescent="0.25">
      <c r="A12" s="115"/>
      <c r="B12" s="115"/>
      <c r="C12" s="115"/>
      <c r="D12" s="115"/>
      <c r="E12" s="115"/>
      <c r="F12" s="115"/>
      <c r="G12" s="115"/>
      <c r="H12" s="115"/>
      <c r="I12" s="119"/>
      <c r="J12" s="138"/>
      <c r="K12" s="139"/>
      <c r="L12" s="139"/>
      <c r="M12" s="139"/>
      <c r="Y12" s="140"/>
      <c r="Z12" s="119"/>
    </row>
    <row r="13" spans="1:26" s="117" customFormat="1" x14ac:dyDescent="0.25">
      <c r="A13" s="115"/>
      <c r="B13" s="115"/>
      <c r="C13" s="115"/>
      <c r="D13" s="115"/>
      <c r="E13" s="115"/>
      <c r="F13" s="115"/>
      <c r="G13" s="115"/>
      <c r="H13" s="115"/>
      <c r="I13" s="119"/>
      <c r="J13" s="138"/>
      <c r="K13" s="139"/>
      <c r="L13" s="139"/>
      <c r="M13" s="139"/>
      <c r="Y13" s="140"/>
      <c r="Z13" s="119"/>
    </row>
    <row r="14" spans="1:26" s="117" customFormat="1" x14ac:dyDescent="0.25">
      <c r="A14" s="115"/>
      <c r="B14" s="115"/>
      <c r="C14" s="115"/>
      <c r="D14" s="115"/>
      <c r="E14" s="115"/>
      <c r="F14" s="115"/>
      <c r="G14" s="115"/>
      <c r="H14" s="115"/>
      <c r="I14" s="119"/>
      <c r="J14" s="138"/>
      <c r="K14" s="139"/>
      <c r="L14" s="139"/>
      <c r="M14" s="139"/>
      <c r="Y14" s="140"/>
      <c r="Z14" s="119"/>
    </row>
    <row r="15" spans="1:26" s="117" customFormat="1" x14ac:dyDescent="0.25">
      <c r="A15" s="115"/>
      <c r="B15" s="115"/>
      <c r="C15" s="115"/>
      <c r="D15" s="115"/>
      <c r="E15" s="115"/>
      <c r="F15" s="115"/>
      <c r="G15" s="115"/>
      <c r="H15" s="115"/>
      <c r="I15" s="119"/>
      <c r="J15" s="138"/>
      <c r="K15" s="139"/>
      <c r="L15" s="139"/>
      <c r="M15" s="139"/>
      <c r="Y15" s="140"/>
      <c r="Z15" s="119"/>
    </row>
    <row r="16" spans="1:26" s="117" customFormat="1" x14ac:dyDescent="0.25">
      <c r="A16" s="115"/>
      <c r="B16" s="115"/>
      <c r="C16" s="115"/>
      <c r="D16" s="115"/>
      <c r="E16" s="115"/>
      <c r="F16" s="115"/>
      <c r="G16" s="115"/>
      <c r="H16" s="115"/>
      <c r="I16" s="119"/>
      <c r="J16" s="138"/>
      <c r="K16" s="139"/>
      <c r="L16" s="139"/>
      <c r="M16" s="139"/>
      <c r="Y16" s="140"/>
      <c r="Z16" s="119"/>
    </row>
    <row r="17" spans="1:26" s="117" customFormat="1" x14ac:dyDescent="0.25">
      <c r="A17" s="115"/>
      <c r="B17" s="115"/>
      <c r="C17" s="115"/>
      <c r="D17" s="115"/>
      <c r="E17" s="115"/>
      <c r="F17" s="115"/>
      <c r="G17" s="115"/>
      <c r="H17" s="115"/>
      <c r="I17" s="119"/>
      <c r="J17" s="138"/>
      <c r="K17" s="139"/>
      <c r="L17" s="139"/>
      <c r="M17" s="139"/>
      <c r="Y17" s="140"/>
      <c r="Z17" s="119"/>
    </row>
    <row r="18" spans="1:26" s="117" customFormat="1" x14ac:dyDescent="0.25">
      <c r="A18" s="115"/>
      <c r="B18" s="115"/>
      <c r="C18" s="115"/>
      <c r="D18" s="115"/>
      <c r="E18" s="115"/>
      <c r="F18" s="115"/>
      <c r="G18" s="115"/>
      <c r="H18" s="115"/>
      <c r="I18" s="119"/>
      <c r="J18" s="138"/>
      <c r="K18" s="139"/>
      <c r="L18" s="139"/>
      <c r="M18" s="139"/>
      <c r="Y18" s="140"/>
      <c r="Z18" s="119"/>
    </row>
    <row r="19" spans="1:26" s="117" customFormat="1" x14ac:dyDescent="0.25">
      <c r="A19" s="115"/>
      <c r="B19" s="115"/>
      <c r="C19" s="115"/>
      <c r="D19" s="115"/>
      <c r="E19" s="115"/>
      <c r="F19" s="115"/>
      <c r="G19" s="115"/>
      <c r="H19" s="115"/>
      <c r="I19" s="119"/>
      <c r="J19" s="138"/>
      <c r="K19" s="139"/>
      <c r="L19" s="139"/>
      <c r="M19" s="139"/>
      <c r="Y19" s="140"/>
      <c r="Z19" s="119"/>
    </row>
    <row r="20" spans="1:26" s="117" customFormat="1" x14ac:dyDescent="0.25">
      <c r="A20" s="115"/>
      <c r="B20" s="115"/>
      <c r="C20" s="115"/>
      <c r="D20" s="115"/>
      <c r="E20" s="115"/>
      <c r="F20" s="115"/>
      <c r="G20" s="115"/>
      <c r="H20" s="115"/>
      <c r="I20" s="119"/>
      <c r="J20" s="138"/>
      <c r="K20" s="139"/>
      <c r="L20" s="139"/>
      <c r="M20" s="139"/>
      <c r="Y20" s="140"/>
      <c r="Z20" s="119"/>
    </row>
    <row r="21" spans="1:26" s="117" customFormat="1" x14ac:dyDescent="0.25">
      <c r="A21" s="115"/>
      <c r="B21" s="115"/>
      <c r="C21" s="115"/>
      <c r="D21" s="115"/>
      <c r="E21" s="115"/>
      <c r="F21" s="115"/>
      <c r="G21" s="115"/>
      <c r="H21" s="115"/>
      <c r="I21" s="119"/>
      <c r="J21" s="138"/>
      <c r="K21" s="139"/>
      <c r="L21" s="139"/>
      <c r="M21" s="139"/>
      <c r="Y21" s="140"/>
      <c r="Z21" s="119"/>
    </row>
    <row r="22" spans="1:26" s="117" customFormat="1" x14ac:dyDescent="0.25">
      <c r="A22" s="115"/>
      <c r="B22" s="115"/>
      <c r="C22" s="115"/>
      <c r="D22" s="115"/>
      <c r="E22" s="115"/>
      <c r="F22" s="115"/>
      <c r="G22" s="115"/>
      <c r="H22" s="115"/>
      <c r="I22" s="119"/>
      <c r="J22" s="138"/>
      <c r="K22" s="139"/>
      <c r="L22" s="139"/>
      <c r="M22" s="139"/>
      <c r="Y22" s="140"/>
      <c r="Z22" s="119"/>
    </row>
    <row r="23" spans="1:26" s="117" customFormat="1" x14ac:dyDescent="0.25">
      <c r="A23" s="115"/>
      <c r="B23" s="115"/>
      <c r="C23" s="115"/>
      <c r="D23" s="115"/>
      <c r="E23" s="115"/>
      <c r="F23" s="115"/>
      <c r="G23" s="115"/>
      <c r="H23" s="115"/>
      <c r="I23" s="119"/>
      <c r="J23" s="138"/>
      <c r="K23" s="139"/>
      <c r="L23" s="139"/>
      <c r="M23" s="139"/>
      <c r="Y23" s="140"/>
      <c r="Z23" s="119"/>
    </row>
    <row r="24" spans="1:26" s="117" customFormat="1" x14ac:dyDescent="0.25">
      <c r="A24" s="115"/>
      <c r="B24" s="115"/>
      <c r="C24" s="115"/>
      <c r="D24" s="115"/>
      <c r="E24" s="115"/>
      <c r="F24" s="115"/>
      <c r="G24" s="115"/>
      <c r="H24" s="115"/>
      <c r="I24" s="119"/>
      <c r="J24" s="115"/>
      <c r="K24" s="139"/>
      <c r="L24" s="139"/>
      <c r="M24" s="139"/>
      <c r="Y24" s="140"/>
      <c r="Z24" s="119"/>
    </row>
    <row r="25" spans="1:26" s="117" customFormat="1" x14ac:dyDescent="0.25">
      <c r="A25" s="115"/>
      <c r="B25" s="115"/>
      <c r="C25" s="115"/>
      <c r="D25" s="115"/>
      <c r="E25" s="115"/>
      <c r="F25" s="115"/>
      <c r="G25" s="115"/>
      <c r="H25" s="115"/>
      <c r="I25" s="119"/>
      <c r="J25" s="115"/>
      <c r="K25" s="139"/>
      <c r="L25" s="139"/>
      <c r="M25" s="139"/>
      <c r="Y25" s="140"/>
      <c r="Z25" s="119"/>
    </row>
    <row r="26" spans="1:26" s="117" customFormat="1" x14ac:dyDescent="0.25">
      <c r="A26" s="115"/>
      <c r="B26" s="115"/>
      <c r="C26" s="115"/>
      <c r="D26" s="115"/>
      <c r="E26" s="115"/>
      <c r="F26" s="115"/>
      <c r="G26" s="115"/>
      <c r="H26" s="115"/>
      <c r="I26" s="119"/>
      <c r="J26" s="115"/>
      <c r="K26" s="139"/>
      <c r="L26" s="139"/>
      <c r="M26" s="139"/>
      <c r="Y26" s="140"/>
      <c r="Z26" s="119"/>
    </row>
    <row r="27" spans="1:26" s="117" customFormat="1" x14ac:dyDescent="0.25">
      <c r="A27" s="115"/>
      <c r="B27" s="115"/>
      <c r="C27" s="115"/>
      <c r="D27" s="115"/>
      <c r="E27" s="115"/>
      <c r="F27" s="115"/>
      <c r="G27" s="115"/>
      <c r="H27" s="115"/>
      <c r="I27" s="119"/>
      <c r="J27" s="115"/>
      <c r="K27" s="139"/>
      <c r="L27" s="139"/>
      <c r="M27" s="139"/>
      <c r="Y27" s="140"/>
      <c r="Z27" s="119"/>
    </row>
    <row r="28" spans="1:26" s="117" customFormat="1" x14ac:dyDescent="0.25">
      <c r="A28" s="115"/>
      <c r="B28" s="115"/>
      <c r="C28" s="115"/>
      <c r="D28" s="115"/>
      <c r="E28" s="115"/>
      <c r="F28" s="115"/>
      <c r="G28" s="115"/>
      <c r="H28" s="115"/>
      <c r="I28" s="119"/>
      <c r="J28" s="115"/>
      <c r="K28" s="139"/>
      <c r="L28" s="139"/>
      <c r="M28" s="139"/>
      <c r="Y28" s="140"/>
      <c r="Z28" s="119"/>
    </row>
    <row r="29" spans="1:26" s="117" customFormat="1" x14ac:dyDescent="0.25">
      <c r="A29" s="115"/>
      <c r="B29" s="115"/>
      <c r="C29" s="115"/>
      <c r="D29" s="115"/>
      <c r="E29" s="115"/>
      <c r="F29" s="115"/>
      <c r="G29" s="115"/>
      <c r="H29" s="115"/>
      <c r="I29" s="119"/>
      <c r="J29" s="115"/>
      <c r="K29" s="139"/>
      <c r="L29" s="139"/>
      <c r="M29" s="139"/>
      <c r="Y29" s="140"/>
      <c r="Z29" s="119"/>
    </row>
    <row r="30" spans="1:26" s="117" customFormat="1" x14ac:dyDescent="0.25">
      <c r="A30" s="115"/>
      <c r="B30" s="115"/>
      <c r="C30" s="115"/>
      <c r="D30" s="115"/>
      <c r="E30" s="115"/>
      <c r="F30" s="115"/>
      <c r="G30" s="115"/>
      <c r="H30" s="115"/>
      <c r="I30" s="119"/>
      <c r="J30" s="115"/>
      <c r="K30" s="139"/>
      <c r="L30" s="139"/>
      <c r="M30" s="139"/>
      <c r="Y30" s="140"/>
      <c r="Z30" s="119"/>
    </row>
    <row r="31" spans="1:26" s="117" customFormat="1" x14ac:dyDescent="0.25">
      <c r="A31" s="115"/>
      <c r="B31" s="115"/>
      <c r="C31" s="115"/>
      <c r="D31" s="115"/>
      <c r="E31" s="115"/>
      <c r="F31" s="115"/>
      <c r="G31" s="115"/>
      <c r="H31" s="115"/>
      <c r="I31" s="119"/>
      <c r="J31" s="115"/>
      <c r="K31" s="139"/>
      <c r="L31" s="139"/>
      <c r="M31" s="139"/>
      <c r="Y31" s="140"/>
      <c r="Z31" s="119"/>
    </row>
    <row r="32" spans="1:26" s="117" customFormat="1" x14ac:dyDescent="0.25">
      <c r="A32" s="115"/>
      <c r="B32" s="115"/>
      <c r="C32" s="115"/>
      <c r="D32" s="115"/>
      <c r="E32" s="115"/>
      <c r="F32" s="115"/>
      <c r="G32" s="115"/>
      <c r="H32" s="115"/>
      <c r="I32" s="119"/>
      <c r="J32" s="115"/>
      <c r="K32" s="139"/>
      <c r="L32" s="139"/>
      <c r="M32" s="139"/>
      <c r="Y32" s="140"/>
      <c r="Z32" s="119"/>
    </row>
    <row r="33" spans="1:26" s="117" customFormat="1" x14ac:dyDescent="0.25">
      <c r="A33" s="115"/>
      <c r="B33" s="115"/>
      <c r="C33" s="115"/>
      <c r="D33" s="115"/>
      <c r="E33" s="115"/>
      <c r="F33" s="115"/>
      <c r="G33" s="115"/>
      <c r="H33" s="115"/>
      <c r="I33" s="119"/>
      <c r="J33" s="115"/>
      <c r="K33" s="139"/>
      <c r="L33" s="139"/>
      <c r="M33" s="139"/>
      <c r="Y33" s="140"/>
      <c r="Z33" s="119"/>
    </row>
    <row r="34" spans="1:26" s="117" customFormat="1" x14ac:dyDescent="0.25">
      <c r="A34" s="115"/>
      <c r="B34" s="115"/>
      <c r="C34" s="115"/>
      <c r="D34" s="115"/>
      <c r="E34" s="115"/>
      <c r="F34" s="115"/>
      <c r="G34" s="115"/>
      <c r="H34" s="115"/>
      <c r="I34" s="119"/>
      <c r="J34" s="115"/>
      <c r="K34" s="139"/>
      <c r="L34" s="139"/>
      <c r="M34" s="139"/>
      <c r="Y34" s="140"/>
      <c r="Z34" s="119"/>
    </row>
    <row r="35" spans="1:26" s="117" customFormat="1" x14ac:dyDescent="0.25">
      <c r="A35" s="119"/>
      <c r="B35" s="119"/>
      <c r="C35" s="119"/>
      <c r="D35" s="119"/>
      <c r="E35" s="119"/>
      <c r="F35" s="119"/>
      <c r="G35" s="119"/>
      <c r="H35" s="119"/>
      <c r="I35" s="119"/>
      <c r="J35" s="115"/>
      <c r="K35" s="139"/>
      <c r="L35" s="139"/>
      <c r="M35" s="139"/>
      <c r="Y35" s="140"/>
      <c r="Z35" s="119"/>
    </row>
    <row r="36" spans="1:26" s="117" customFormat="1" x14ac:dyDescent="0.25">
      <c r="A36" s="119"/>
      <c r="B36" s="119"/>
      <c r="C36" s="119"/>
      <c r="D36" s="119"/>
      <c r="E36" s="119"/>
      <c r="F36" s="119"/>
      <c r="G36" s="119"/>
      <c r="H36" s="119"/>
      <c r="I36" s="119"/>
      <c r="J36" s="115"/>
      <c r="K36" s="139"/>
      <c r="L36" s="139"/>
      <c r="M36" s="139"/>
      <c r="Y36" s="140"/>
      <c r="Z36" s="119"/>
    </row>
    <row r="37" spans="1:26" s="117" customFormat="1" x14ac:dyDescent="0.25">
      <c r="A37" s="119"/>
      <c r="B37" s="119"/>
      <c r="C37" s="119"/>
      <c r="D37" s="119"/>
      <c r="E37" s="119"/>
      <c r="F37" s="119"/>
      <c r="G37" s="119"/>
      <c r="H37" s="119"/>
      <c r="I37" s="119"/>
      <c r="J37" s="115"/>
      <c r="K37" s="139"/>
      <c r="L37" s="139"/>
      <c r="M37" s="139"/>
      <c r="Y37" s="140"/>
      <c r="Z37" s="119"/>
    </row>
    <row r="38" spans="1:26" s="117" customFormat="1" x14ac:dyDescent="0.25">
      <c r="A38" s="119"/>
      <c r="B38" s="119"/>
      <c r="C38" s="119"/>
      <c r="D38" s="119"/>
      <c r="E38" s="119"/>
      <c r="F38" s="119"/>
      <c r="G38" s="119"/>
      <c r="H38" s="119"/>
      <c r="I38" s="119"/>
      <c r="J38" s="115"/>
      <c r="K38" s="139"/>
      <c r="L38" s="139"/>
      <c r="M38" s="139"/>
      <c r="Y38" s="140"/>
      <c r="Z38" s="119"/>
    </row>
    <row r="39" spans="1:26" s="117" customFormat="1" x14ac:dyDescent="0.25">
      <c r="A39" s="119"/>
      <c r="B39" s="119"/>
      <c r="C39" s="119"/>
      <c r="D39" s="119"/>
      <c r="E39" s="119"/>
      <c r="F39" s="119"/>
      <c r="G39" s="119"/>
      <c r="H39" s="119"/>
      <c r="I39" s="119"/>
      <c r="J39" s="115"/>
      <c r="K39" s="139"/>
      <c r="L39" s="139"/>
      <c r="M39" s="139"/>
      <c r="Y39" s="140"/>
      <c r="Z39" s="119"/>
    </row>
    <row r="40" spans="1:26" s="117" customFormat="1" x14ac:dyDescent="0.25">
      <c r="A40" s="119"/>
      <c r="B40" s="119"/>
      <c r="C40" s="119"/>
      <c r="D40" s="119"/>
      <c r="E40" s="119"/>
      <c r="F40" s="119"/>
      <c r="G40" s="119"/>
      <c r="H40" s="119"/>
      <c r="I40" s="119"/>
      <c r="J40" s="115"/>
      <c r="K40" s="139"/>
      <c r="L40" s="139"/>
      <c r="M40" s="139"/>
      <c r="Y40" s="140"/>
      <c r="Z40" s="119"/>
    </row>
    <row r="41" spans="1:26" s="117" customFormat="1" x14ac:dyDescent="0.25">
      <c r="A41" s="119"/>
      <c r="B41" s="119"/>
      <c r="C41" s="119"/>
      <c r="D41" s="119"/>
      <c r="E41" s="119"/>
      <c r="F41" s="119"/>
      <c r="G41" s="119"/>
      <c r="H41" s="119"/>
      <c r="I41" s="119"/>
      <c r="J41" s="115"/>
      <c r="K41" s="139"/>
      <c r="L41" s="139"/>
      <c r="M41" s="139"/>
      <c r="Y41" s="140"/>
      <c r="Z41" s="119"/>
    </row>
    <row r="42" spans="1:26" s="117" customFormat="1" x14ac:dyDescent="0.25">
      <c r="A42" s="119"/>
      <c r="B42" s="119"/>
      <c r="C42" s="119"/>
      <c r="D42" s="119"/>
      <c r="E42" s="119"/>
      <c r="F42" s="119"/>
      <c r="G42" s="119"/>
      <c r="H42" s="119"/>
      <c r="I42" s="119"/>
      <c r="J42" s="115"/>
      <c r="K42" s="139"/>
      <c r="L42" s="139"/>
      <c r="M42" s="139"/>
      <c r="Y42" s="140"/>
      <c r="Z42" s="119"/>
    </row>
    <row r="43" spans="1:26" s="117" customFormat="1" x14ac:dyDescent="0.25">
      <c r="A43" s="119"/>
      <c r="B43" s="119"/>
      <c r="C43" s="119"/>
      <c r="D43" s="119"/>
      <c r="E43" s="119"/>
      <c r="F43" s="119"/>
      <c r="G43" s="119"/>
      <c r="H43" s="119"/>
      <c r="I43" s="119"/>
      <c r="J43" s="115"/>
      <c r="K43" s="139"/>
      <c r="L43" s="139"/>
      <c r="M43" s="139"/>
      <c r="Y43" s="140"/>
      <c r="Z43" s="119"/>
    </row>
    <row r="44" spans="1:26" s="117" customFormat="1" x14ac:dyDescent="0.25">
      <c r="A44" s="119"/>
      <c r="B44" s="119"/>
      <c r="C44" s="119"/>
      <c r="D44" s="119"/>
      <c r="E44" s="119"/>
      <c r="F44" s="119"/>
      <c r="G44" s="119"/>
      <c r="H44" s="119"/>
      <c r="I44" s="119"/>
      <c r="J44" s="115"/>
      <c r="K44" s="139"/>
      <c r="L44" s="139"/>
      <c r="M44" s="139"/>
      <c r="Y44" s="140"/>
      <c r="Z44" s="119"/>
    </row>
    <row r="45" spans="1:26" s="117" customFormat="1" x14ac:dyDescent="0.25">
      <c r="A45" s="119"/>
      <c r="B45" s="119"/>
      <c r="C45" s="119"/>
      <c r="D45" s="119"/>
      <c r="E45" s="119"/>
      <c r="F45" s="119"/>
      <c r="G45" s="119"/>
      <c r="H45" s="119"/>
      <c r="I45" s="119"/>
      <c r="J45" s="115"/>
      <c r="K45" s="139"/>
      <c r="L45" s="139"/>
      <c r="M45" s="139"/>
      <c r="Y45" s="140"/>
      <c r="Z45" s="119"/>
    </row>
    <row r="46" spans="1:26" s="117" customFormat="1" x14ac:dyDescent="0.25">
      <c r="A46" s="119"/>
      <c r="B46" s="119"/>
      <c r="C46" s="119"/>
      <c r="D46" s="119"/>
      <c r="E46" s="119"/>
      <c r="F46" s="119"/>
      <c r="G46" s="119"/>
      <c r="H46" s="119"/>
      <c r="I46" s="119"/>
      <c r="J46" s="115"/>
      <c r="K46" s="139"/>
      <c r="L46" s="139"/>
      <c r="M46" s="139"/>
      <c r="Y46" s="140"/>
      <c r="Z46" s="119"/>
    </row>
    <row r="47" spans="1:26" s="117" customFormat="1" x14ac:dyDescent="0.25">
      <c r="A47" s="119"/>
      <c r="B47" s="119"/>
      <c r="C47" s="119"/>
      <c r="D47" s="119"/>
      <c r="E47" s="119"/>
      <c r="F47" s="119"/>
      <c r="G47" s="119"/>
      <c r="H47" s="119"/>
      <c r="I47" s="119"/>
      <c r="J47" s="115"/>
      <c r="K47" s="139"/>
      <c r="L47" s="139"/>
      <c r="M47" s="139"/>
      <c r="Y47" s="140"/>
      <c r="Z47" s="119"/>
    </row>
    <row r="48" spans="1:26" s="117" customFormat="1" x14ac:dyDescent="0.25">
      <c r="A48" s="119"/>
      <c r="B48" s="119"/>
      <c r="C48" s="119"/>
      <c r="D48" s="119"/>
      <c r="E48" s="119"/>
      <c r="F48" s="119"/>
      <c r="G48" s="119"/>
      <c r="H48" s="119"/>
      <c r="I48" s="119"/>
      <c r="J48" s="115"/>
      <c r="K48" s="139"/>
      <c r="L48" s="139"/>
      <c r="M48" s="139"/>
      <c r="Y48" s="140"/>
      <c r="Z48" s="119"/>
    </row>
    <row r="49" spans="1:26" s="117" customFormat="1" x14ac:dyDescent="0.25">
      <c r="A49" s="119"/>
      <c r="B49" s="119"/>
      <c r="C49" s="119"/>
      <c r="D49" s="119"/>
      <c r="E49" s="119"/>
      <c r="F49" s="119"/>
      <c r="G49" s="119"/>
      <c r="H49" s="119"/>
      <c r="I49" s="119"/>
      <c r="J49" s="115"/>
      <c r="K49" s="139"/>
      <c r="L49" s="139"/>
      <c r="M49" s="139"/>
      <c r="Y49" s="140"/>
      <c r="Z49" s="119"/>
    </row>
    <row r="50" spans="1:26" s="117" customFormat="1" x14ac:dyDescent="0.25">
      <c r="A50" s="119"/>
      <c r="B50" s="119"/>
      <c r="C50" s="119"/>
      <c r="D50" s="119"/>
      <c r="E50" s="119"/>
      <c r="F50" s="119"/>
      <c r="G50" s="119"/>
      <c r="H50" s="119"/>
      <c r="I50" s="119"/>
      <c r="J50" s="115"/>
      <c r="K50" s="139"/>
      <c r="L50" s="139"/>
      <c r="M50" s="139"/>
      <c r="Y50" s="140"/>
      <c r="Z50" s="119"/>
    </row>
    <row r="51" spans="1:26" s="117" customFormat="1" x14ac:dyDescent="0.25">
      <c r="A51" s="119"/>
      <c r="B51" s="119"/>
      <c r="C51" s="119"/>
      <c r="D51" s="119"/>
      <c r="E51" s="119"/>
      <c r="F51" s="119"/>
      <c r="G51" s="119"/>
      <c r="H51" s="119"/>
      <c r="I51" s="119"/>
      <c r="J51" s="115"/>
      <c r="K51" s="139"/>
      <c r="L51" s="139"/>
      <c r="M51" s="139"/>
      <c r="Y51" s="140"/>
      <c r="Z51" s="119"/>
    </row>
    <row r="52" spans="1:26" s="117" customFormat="1" x14ac:dyDescent="0.25">
      <c r="A52" s="119"/>
      <c r="B52" s="119"/>
      <c r="C52" s="119"/>
      <c r="D52" s="119"/>
      <c r="E52" s="119"/>
      <c r="F52" s="119"/>
      <c r="G52" s="119"/>
      <c r="H52" s="119"/>
      <c r="I52" s="119"/>
      <c r="J52" s="115"/>
      <c r="K52" s="139"/>
      <c r="L52" s="139"/>
      <c r="M52" s="139"/>
      <c r="Y52" s="140"/>
      <c r="Z52" s="119"/>
    </row>
    <row r="53" spans="1:26" s="117" customFormat="1" x14ac:dyDescent="0.25">
      <c r="A53" s="119"/>
      <c r="B53" s="119"/>
      <c r="C53" s="119"/>
      <c r="D53" s="119"/>
      <c r="E53" s="119"/>
      <c r="F53" s="119"/>
      <c r="G53" s="119"/>
      <c r="H53" s="119"/>
      <c r="I53" s="119"/>
      <c r="J53" s="115"/>
      <c r="K53" s="139"/>
      <c r="L53" s="139"/>
      <c r="M53" s="139"/>
      <c r="Y53" s="140"/>
      <c r="Z53" s="119"/>
    </row>
    <row r="54" spans="1:26" s="117" customFormat="1" x14ac:dyDescent="0.25">
      <c r="A54" s="119"/>
      <c r="B54" s="119"/>
      <c r="C54" s="119"/>
      <c r="D54" s="119"/>
      <c r="E54" s="119"/>
      <c r="F54" s="119"/>
      <c r="G54" s="119"/>
      <c r="H54" s="119"/>
      <c r="I54" s="119"/>
      <c r="J54" s="115"/>
      <c r="K54" s="139"/>
      <c r="L54" s="139"/>
      <c r="M54" s="139"/>
      <c r="Y54" s="140"/>
      <c r="Z54" s="119"/>
    </row>
    <row r="55" spans="1:26" s="117" customFormat="1" x14ac:dyDescent="0.25">
      <c r="A55" s="119"/>
      <c r="B55" s="119"/>
      <c r="C55" s="119"/>
      <c r="D55" s="119"/>
      <c r="E55" s="119"/>
      <c r="F55" s="119"/>
      <c r="G55" s="119"/>
      <c r="H55" s="119"/>
      <c r="I55" s="119"/>
      <c r="J55" s="115"/>
      <c r="K55" s="139"/>
      <c r="L55" s="139"/>
      <c r="M55" s="139"/>
      <c r="Y55" s="140"/>
      <c r="Z55" s="119"/>
    </row>
    <row r="56" spans="1:26" s="117" customFormat="1" x14ac:dyDescent="0.25">
      <c r="A56" s="119"/>
      <c r="B56" s="119"/>
      <c r="C56" s="119"/>
      <c r="D56" s="119"/>
      <c r="E56" s="119"/>
      <c r="F56" s="119"/>
      <c r="G56" s="119"/>
      <c r="H56" s="119"/>
      <c r="I56" s="119"/>
      <c r="J56" s="115"/>
      <c r="K56" s="139"/>
      <c r="L56" s="139"/>
      <c r="M56" s="139"/>
      <c r="Y56" s="140"/>
      <c r="Z56" s="119"/>
    </row>
    <row r="57" spans="1:26" s="117" customFormat="1" x14ac:dyDescent="0.25">
      <c r="A57" s="119"/>
      <c r="B57" s="119"/>
      <c r="C57" s="119"/>
      <c r="D57" s="119"/>
      <c r="E57" s="119"/>
      <c r="F57" s="119"/>
      <c r="G57" s="119"/>
      <c r="H57" s="119"/>
      <c r="I57" s="119"/>
      <c r="J57" s="115"/>
      <c r="K57" s="139"/>
      <c r="L57" s="139"/>
      <c r="M57" s="139"/>
      <c r="Y57" s="140"/>
      <c r="Z57" s="119"/>
    </row>
    <row r="58" spans="1:26" s="117" customFormat="1" x14ac:dyDescent="0.25">
      <c r="A58" s="119"/>
      <c r="B58" s="119"/>
      <c r="C58" s="119"/>
      <c r="D58" s="119"/>
      <c r="E58" s="119"/>
      <c r="F58" s="119"/>
      <c r="G58" s="119"/>
      <c r="H58" s="119"/>
      <c r="I58" s="119"/>
      <c r="J58" s="115"/>
      <c r="K58" s="139"/>
      <c r="L58" s="139"/>
      <c r="M58" s="139"/>
      <c r="Y58" s="140"/>
      <c r="Z58" s="119"/>
    </row>
    <row r="59" spans="1:26" s="117" customFormat="1" x14ac:dyDescent="0.25">
      <c r="A59" s="119"/>
      <c r="B59" s="119"/>
      <c r="C59" s="119"/>
      <c r="D59" s="119"/>
      <c r="E59" s="119"/>
      <c r="F59" s="119"/>
      <c r="G59" s="119"/>
      <c r="H59" s="119"/>
      <c r="I59" s="119"/>
      <c r="J59" s="115"/>
      <c r="K59" s="139"/>
      <c r="L59" s="139"/>
      <c r="M59" s="139"/>
      <c r="Y59" s="140"/>
      <c r="Z59" s="119"/>
    </row>
    <row r="60" spans="1:26" s="117" customFormat="1" x14ac:dyDescent="0.25">
      <c r="A60" s="119"/>
      <c r="B60" s="119"/>
      <c r="C60" s="119"/>
      <c r="D60" s="119"/>
      <c r="E60" s="119"/>
      <c r="F60" s="119"/>
      <c r="G60" s="119"/>
      <c r="H60" s="119"/>
      <c r="I60" s="119"/>
      <c r="J60" s="115"/>
      <c r="K60" s="139"/>
      <c r="L60" s="139"/>
      <c r="M60" s="139"/>
      <c r="Y60" s="140"/>
      <c r="Z60" s="119"/>
    </row>
    <row r="61" spans="1:26" s="117" customFormat="1" x14ac:dyDescent="0.25">
      <c r="A61" s="119"/>
      <c r="B61" s="119"/>
      <c r="C61" s="119"/>
      <c r="D61" s="119"/>
      <c r="E61" s="119"/>
      <c r="F61" s="119"/>
      <c r="G61" s="119"/>
      <c r="H61" s="119"/>
      <c r="I61" s="119"/>
      <c r="J61" s="115"/>
      <c r="K61" s="139"/>
      <c r="L61" s="139"/>
      <c r="M61" s="139"/>
      <c r="Y61" s="140"/>
      <c r="Z61" s="119"/>
    </row>
    <row r="62" spans="1:26" s="117" customFormat="1" x14ac:dyDescent="0.25">
      <c r="A62" s="119"/>
      <c r="B62" s="119"/>
      <c r="C62" s="119"/>
      <c r="D62" s="119"/>
      <c r="E62" s="119"/>
      <c r="F62" s="119"/>
      <c r="G62" s="119"/>
      <c r="H62" s="119"/>
      <c r="I62" s="119"/>
      <c r="J62" s="115"/>
      <c r="K62" s="139"/>
      <c r="L62" s="139"/>
      <c r="M62" s="139"/>
      <c r="Y62" s="140"/>
      <c r="Z62" s="119"/>
    </row>
    <row r="63" spans="1:26" s="117" customFormat="1" x14ac:dyDescent="0.25">
      <c r="A63" s="119"/>
      <c r="B63" s="119"/>
      <c r="C63" s="119"/>
      <c r="D63" s="119"/>
      <c r="E63" s="119"/>
      <c r="F63" s="119"/>
      <c r="G63" s="119"/>
      <c r="H63" s="119"/>
      <c r="I63" s="119"/>
      <c r="J63" s="115"/>
      <c r="K63" s="139"/>
      <c r="L63" s="139"/>
      <c r="M63" s="139"/>
      <c r="Y63" s="140"/>
      <c r="Z63" s="119"/>
    </row>
    <row r="64" spans="1:26" s="117" customFormat="1" x14ac:dyDescent="0.25">
      <c r="A64" s="119"/>
      <c r="B64" s="119"/>
      <c r="C64" s="119"/>
      <c r="D64" s="119"/>
      <c r="E64" s="119"/>
      <c r="F64" s="119"/>
      <c r="G64" s="119"/>
      <c r="H64" s="119"/>
      <c r="I64" s="119"/>
      <c r="J64" s="115"/>
      <c r="K64" s="139"/>
      <c r="L64" s="139"/>
      <c r="M64" s="139"/>
      <c r="Y64" s="140"/>
      <c r="Z64" s="119"/>
    </row>
    <row r="65" spans="1:26" s="117" customFormat="1" x14ac:dyDescent="0.25">
      <c r="A65" s="119"/>
      <c r="B65" s="119"/>
      <c r="C65" s="119"/>
      <c r="D65" s="119"/>
      <c r="E65" s="119"/>
      <c r="F65" s="119"/>
      <c r="G65" s="119"/>
      <c r="H65" s="119"/>
      <c r="I65" s="119"/>
      <c r="J65" s="115"/>
      <c r="K65" s="139"/>
      <c r="L65" s="139"/>
      <c r="M65" s="139"/>
      <c r="Y65" s="140"/>
      <c r="Z65" s="119"/>
    </row>
    <row r="66" spans="1:26" s="117" customFormat="1" x14ac:dyDescent="0.25">
      <c r="A66" s="119"/>
      <c r="B66" s="119"/>
      <c r="C66" s="119"/>
      <c r="D66" s="119"/>
      <c r="E66" s="119"/>
      <c r="F66" s="119"/>
      <c r="G66" s="119"/>
      <c r="H66" s="119"/>
      <c r="I66" s="119"/>
      <c r="J66" s="115"/>
      <c r="K66" s="139"/>
      <c r="L66" s="139"/>
      <c r="M66" s="139"/>
      <c r="Y66" s="140"/>
      <c r="Z66" s="119"/>
    </row>
    <row r="67" spans="1:26" s="117" customFormat="1" x14ac:dyDescent="0.25">
      <c r="A67" s="119"/>
      <c r="B67" s="119"/>
      <c r="C67" s="119"/>
      <c r="D67" s="119"/>
      <c r="E67" s="119"/>
      <c r="F67" s="119"/>
      <c r="G67" s="119"/>
      <c r="H67" s="119"/>
      <c r="I67" s="119"/>
      <c r="J67" s="115"/>
      <c r="K67" s="139"/>
      <c r="L67" s="139"/>
      <c r="M67" s="139"/>
      <c r="Y67" s="140"/>
      <c r="Z67" s="119"/>
    </row>
    <row r="68" spans="1:26" s="117" customFormat="1" x14ac:dyDescent="0.25">
      <c r="A68" s="119"/>
      <c r="B68" s="119"/>
      <c r="C68" s="119"/>
      <c r="D68" s="119"/>
      <c r="E68" s="119"/>
      <c r="F68" s="119"/>
      <c r="G68" s="119"/>
      <c r="H68" s="119"/>
      <c r="I68" s="119"/>
      <c r="J68" s="115"/>
      <c r="K68" s="139"/>
      <c r="L68" s="139"/>
      <c r="M68" s="139"/>
      <c r="Y68" s="140"/>
      <c r="Z68" s="119"/>
    </row>
    <row r="69" spans="1:26" s="117" customFormat="1" x14ac:dyDescent="0.25">
      <c r="A69" s="119"/>
      <c r="B69" s="119"/>
      <c r="C69" s="119"/>
      <c r="D69" s="119"/>
      <c r="E69" s="119"/>
      <c r="F69" s="119"/>
      <c r="G69" s="119"/>
      <c r="H69" s="119"/>
      <c r="I69" s="119"/>
      <c r="J69" s="115"/>
      <c r="K69" s="139"/>
      <c r="L69" s="139"/>
      <c r="M69" s="139"/>
      <c r="Y69" s="140"/>
      <c r="Z69" s="119"/>
    </row>
    <row r="70" spans="1:26" s="117" customFormat="1" x14ac:dyDescent="0.25">
      <c r="A70" s="119"/>
      <c r="B70" s="119"/>
      <c r="C70" s="119"/>
      <c r="D70" s="119"/>
      <c r="E70" s="119"/>
      <c r="F70" s="119"/>
      <c r="G70" s="119"/>
      <c r="H70" s="119"/>
      <c r="I70" s="119"/>
      <c r="J70" s="115"/>
      <c r="K70" s="139"/>
      <c r="L70" s="139"/>
      <c r="M70" s="139"/>
      <c r="Y70" s="140"/>
      <c r="Z70" s="119"/>
    </row>
    <row r="71" spans="1:26" s="117" customFormat="1" x14ac:dyDescent="0.25">
      <c r="A71" s="119"/>
      <c r="B71" s="119"/>
      <c r="C71" s="119"/>
      <c r="D71" s="119"/>
      <c r="E71" s="119"/>
      <c r="F71" s="119"/>
      <c r="G71" s="119"/>
      <c r="H71" s="119"/>
      <c r="I71" s="119"/>
      <c r="J71" s="115"/>
      <c r="K71" s="139"/>
      <c r="L71" s="139"/>
      <c r="M71" s="139"/>
      <c r="Y71" s="140"/>
      <c r="Z71" s="119"/>
    </row>
    <row r="72" spans="1:26" s="117" customFormat="1" x14ac:dyDescent="0.25">
      <c r="A72" s="119"/>
      <c r="B72" s="119"/>
      <c r="C72" s="119"/>
      <c r="D72" s="119"/>
      <c r="E72" s="119"/>
      <c r="F72" s="119"/>
      <c r="G72" s="119"/>
      <c r="H72" s="119"/>
      <c r="I72" s="119"/>
      <c r="J72" s="115"/>
      <c r="K72" s="139"/>
      <c r="L72" s="139"/>
      <c r="M72" s="139"/>
      <c r="Y72" s="140"/>
      <c r="Z72" s="119"/>
    </row>
    <row r="73" spans="1:26" s="117" customFormat="1" x14ac:dyDescent="0.25">
      <c r="A73" s="119"/>
      <c r="B73" s="119"/>
      <c r="C73" s="119"/>
      <c r="D73" s="119"/>
      <c r="E73" s="119"/>
      <c r="F73" s="119"/>
      <c r="G73" s="119"/>
      <c r="H73" s="119"/>
      <c r="I73" s="119"/>
      <c r="J73" s="115"/>
      <c r="K73" s="139"/>
      <c r="L73" s="139"/>
      <c r="M73" s="139"/>
      <c r="Y73" s="140"/>
      <c r="Z73" s="119"/>
    </row>
    <row r="74" spans="1:26" s="117" customFormat="1" x14ac:dyDescent="0.25">
      <c r="A74" s="119"/>
      <c r="B74" s="119"/>
      <c r="C74" s="119"/>
      <c r="D74" s="119"/>
      <c r="E74" s="119"/>
      <c r="F74" s="119"/>
      <c r="G74" s="119"/>
      <c r="H74" s="119"/>
      <c r="I74" s="119"/>
      <c r="J74" s="115"/>
      <c r="K74" s="139"/>
      <c r="L74" s="139"/>
      <c r="M74" s="139"/>
      <c r="Y74" s="140"/>
      <c r="Z74" s="119"/>
    </row>
    <row r="75" spans="1:26" s="117" customFormat="1" x14ac:dyDescent="0.25">
      <c r="A75" s="119"/>
      <c r="B75" s="119"/>
      <c r="C75" s="119"/>
      <c r="D75" s="119"/>
      <c r="E75" s="119"/>
      <c r="F75" s="119"/>
      <c r="G75" s="119"/>
      <c r="H75" s="119"/>
      <c r="I75" s="119"/>
      <c r="J75" s="115"/>
      <c r="K75" s="139"/>
      <c r="L75" s="139"/>
      <c r="M75" s="139"/>
      <c r="Y75" s="140"/>
      <c r="Z75" s="119"/>
    </row>
    <row r="76" spans="1:26" s="117" customFormat="1" x14ac:dyDescent="0.25">
      <c r="A76" s="119"/>
      <c r="B76" s="119"/>
      <c r="C76" s="119"/>
      <c r="D76" s="119"/>
      <c r="E76" s="119"/>
      <c r="F76" s="119"/>
      <c r="G76" s="119"/>
      <c r="H76" s="119"/>
      <c r="I76" s="119"/>
      <c r="J76" s="115"/>
      <c r="K76" s="139"/>
      <c r="L76" s="139"/>
      <c r="M76" s="139"/>
      <c r="Y76" s="140"/>
      <c r="Z76" s="119"/>
    </row>
    <row r="77" spans="1:26" s="117" customFormat="1" x14ac:dyDescent="0.25">
      <c r="A77" s="119"/>
      <c r="B77" s="119"/>
      <c r="C77" s="119"/>
      <c r="D77" s="119"/>
      <c r="E77" s="119"/>
      <c r="F77" s="119"/>
      <c r="G77" s="119"/>
      <c r="H77" s="119"/>
      <c r="I77" s="119"/>
      <c r="J77" s="115"/>
      <c r="K77" s="139"/>
      <c r="L77" s="139"/>
      <c r="M77" s="139"/>
      <c r="Y77" s="140"/>
      <c r="Z77" s="119"/>
    </row>
    <row r="78" spans="1:26" s="117" customFormat="1" x14ac:dyDescent="0.25">
      <c r="A78" s="119"/>
      <c r="B78" s="119"/>
      <c r="C78" s="119"/>
      <c r="D78" s="119"/>
      <c r="E78" s="119"/>
      <c r="F78" s="119"/>
      <c r="G78" s="119"/>
      <c r="H78" s="119"/>
      <c r="I78" s="119"/>
      <c r="J78" s="115"/>
      <c r="K78" s="139"/>
      <c r="L78" s="139"/>
      <c r="M78" s="139"/>
      <c r="Y78" s="140"/>
      <c r="Z78" s="119"/>
    </row>
    <row r="79" spans="1:26" s="117" customFormat="1" x14ac:dyDescent="0.25">
      <c r="A79" s="119"/>
      <c r="B79" s="119"/>
      <c r="C79" s="119"/>
      <c r="D79" s="119"/>
      <c r="E79" s="119"/>
      <c r="F79" s="119"/>
      <c r="G79" s="119"/>
      <c r="H79" s="119"/>
      <c r="I79" s="119"/>
      <c r="J79" s="115"/>
      <c r="K79" s="139"/>
      <c r="L79" s="139"/>
      <c r="M79" s="139"/>
      <c r="Y79" s="140"/>
      <c r="Z79" s="119"/>
    </row>
    <row r="80" spans="1:26" s="117" customFormat="1" x14ac:dyDescent="0.25">
      <c r="A80" s="119"/>
      <c r="B80" s="119"/>
      <c r="C80" s="119"/>
      <c r="D80" s="119"/>
      <c r="E80" s="119"/>
      <c r="F80" s="119"/>
      <c r="G80" s="119"/>
      <c r="H80" s="119"/>
      <c r="I80" s="119"/>
      <c r="J80" s="115"/>
      <c r="K80" s="139"/>
      <c r="L80" s="139"/>
      <c r="M80" s="139"/>
      <c r="Y80" s="140"/>
      <c r="Z80" s="119"/>
    </row>
    <row r="81" spans="1:26" s="117" customFormat="1" x14ac:dyDescent="0.25">
      <c r="A81" s="119"/>
      <c r="B81" s="119"/>
      <c r="C81" s="119"/>
      <c r="D81" s="119"/>
      <c r="E81" s="119"/>
      <c r="F81" s="119"/>
      <c r="G81" s="119"/>
      <c r="H81" s="119"/>
      <c r="I81" s="119"/>
      <c r="J81" s="115"/>
      <c r="K81" s="139"/>
      <c r="L81" s="139"/>
      <c r="M81" s="139"/>
      <c r="Y81" s="140"/>
      <c r="Z81" s="119"/>
    </row>
    <row r="82" spans="1:26" s="117" customFormat="1" x14ac:dyDescent="0.25">
      <c r="A82" s="119"/>
      <c r="B82" s="119"/>
      <c r="C82" s="119"/>
      <c r="D82" s="119"/>
      <c r="E82" s="119"/>
      <c r="F82" s="119"/>
      <c r="G82" s="119"/>
      <c r="H82" s="119"/>
      <c r="I82" s="119"/>
      <c r="J82" s="115"/>
      <c r="K82" s="139"/>
      <c r="L82" s="139"/>
      <c r="M82" s="139"/>
      <c r="Y82" s="140"/>
      <c r="Z82" s="119"/>
    </row>
    <row r="83" spans="1:26" s="117" customFormat="1" x14ac:dyDescent="0.25">
      <c r="A83" s="119"/>
      <c r="B83" s="119"/>
      <c r="C83" s="119"/>
      <c r="D83" s="119"/>
      <c r="E83" s="119"/>
      <c r="F83" s="119"/>
      <c r="G83" s="119"/>
      <c r="H83" s="119"/>
      <c r="I83" s="119"/>
      <c r="J83" s="115"/>
      <c r="K83" s="139"/>
      <c r="L83" s="139"/>
      <c r="M83" s="139"/>
      <c r="Y83" s="140"/>
      <c r="Z83" s="119"/>
    </row>
    <row r="84" spans="1:26" s="117" customFormat="1" x14ac:dyDescent="0.25">
      <c r="A84" s="119"/>
      <c r="B84" s="119"/>
      <c r="C84" s="119"/>
      <c r="D84" s="119"/>
      <c r="E84" s="119"/>
      <c r="F84" s="119"/>
      <c r="G84" s="119"/>
      <c r="H84" s="119"/>
      <c r="I84" s="119"/>
      <c r="J84" s="115"/>
      <c r="K84" s="139"/>
      <c r="L84" s="139"/>
      <c r="M84" s="139"/>
      <c r="Y84" s="140"/>
      <c r="Z84" s="119"/>
    </row>
    <row r="85" spans="1:26" s="117" customFormat="1" x14ac:dyDescent="0.25">
      <c r="A85" s="119"/>
      <c r="B85" s="119"/>
      <c r="C85" s="119"/>
      <c r="D85" s="119"/>
      <c r="E85" s="119"/>
      <c r="F85" s="119"/>
      <c r="G85" s="119"/>
      <c r="H85" s="119"/>
      <c r="I85" s="119"/>
      <c r="J85" s="115"/>
      <c r="K85" s="139"/>
      <c r="L85" s="139"/>
      <c r="M85" s="139"/>
      <c r="Y85" s="140"/>
      <c r="Z85" s="119"/>
    </row>
    <row r="86" spans="1:26" s="117" customFormat="1" x14ac:dyDescent="0.25">
      <c r="A86" s="119"/>
      <c r="B86" s="119"/>
      <c r="C86" s="119"/>
      <c r="D86" s="119"/>
      <c r="E86" s="119"/>
      <c r="F86" s="119"/>
      <c r="G86" s="119"/>
      <c r="H86" s="119"/>
      <c r="I86" s="119"/>
      <c r="J86" s="115"/>
      <c r="K86" s="139"/>
      <c r="L86" s="139"/>
      <c r="M86" s="139"/>
      <c r="Y86" s="140"/>
      <c r="Z86" s="119"/>
    </row>
  </sheetData>
  <mergeCells count="24">
    <mergeCell ref="N6:N7"/>
    <mergeCell ref="A5:Y5"/>
    <mergeCell ref="A6:A7"/>
    <mergeCell ref="B6:B7"/>
    <mergeCell ref="C6:C7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W6:W7"/>
    <mergeCell ref="X6:X7"/>
    <mergeCell ref="Y6:Y7"/>
    <mergeCell ref="O6:O7"/>
    <mergeCell ref="P6:P7"/>
    <mergeCell ref="Q6:Q7"/>
    <mergeCell ref="R6:S6"/>
    <mergeCell ref="T6:T7"/>
    <mergeCell ref="U6:V6"/>
  </mergeCells>
  <printOptions horizontalCentered="1"/>
  <pageMargins left="0.70866141732283472" right="0.70866141732283472" top="0.78740157480314965" bottom="0.78740157480314965" header="0.31496062992125984" footer="0.31496062992125984"/>
  <pageSetup paperSize="9" scale="41" firstPageNumber="156" orientation="landscape" useFirstPageNumber="1" r:id="rId1"/>
  <headerFooter>
    <oddFooter xml:space="preserve">&amp;L&amp;"Arial,Kurzíva"Zastupitelstvo  Olomouckého kraje 13-12-2021
13. - Rozpočet Olomouckého kraje na rok 2022 - návrh rozpočtu
Příloha č. 5f) Projekty - neinvestiční&amp;R&amp;"Arial,Kurzíva"Strana &amp;P (Celkem 176) 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Z96"/>
  <sheetViews>
    <sheetView showGridLines="0" tabSelected="1" view="pageBreakPreview" zoomScale="70" zoomScaleNormal="70" zoomScaleSheetLayoutView="70" workbookViewId="0">
      <pane ySplit="7" topLeftCell="A8" activePane="bottomLeft" state="frozen"/>
      <selection pane="bottomLeft" activeCell="I9" sqref="I9"/>
    </sheetView>
  </sheetViews>
  <sheetFormatPr defaultColWidth="9.140625" defaultRowHeight="15" outlineLevelCol="1" x14ac:dyDescent="0.25"/>
  <cols>
    <col min="1" max="1" width="5.42578125" style="11" customWidth="1"/>
    <col min="2" max="2" width="5.7109375" style="11" customWidth="1"/>
    <col min="3" max="3" width="7.7109375" style="11" hidden="1" customWidth="1" outlineLevel="1"/>
    <col min="4" max="4" width="6.42578125" style="11" hidden="1" customWidth="1" outlineLevel="1"/>
    <col min="5" max="5" width="6.7109375" style="11" customWidth="1" collapsed="1"/>
    <col min="6" max="6" width="15.5703125" style="11" hidden="1" customWidth="1" outlineLevel="1"/>
    <col min="7" max="7" width="7.85546875" style="11" hidden="1" customWidth="1" outlineLevel="1"/>
    <col min="8" max="8" width="37.85546875" style="11" customWidth="1" collapsed="1"/>
    <col min="9" max="9" width="38.85546875" style="11" customWidth="1"/>
    <col min="10" max="10" width="7.140625" style="11" customWidth="1"/>
    <col min="11" max="11" width="10.28515625" style="5" customWidth="1"/>
    <col min="12" max="12" width="15.140625" style="7" customWidth="1"/>
    <col min="13" max="13" width="15.7109375" style="7" customWidth="1"/>
    <col min="14" max="14" width="13.5703125" style="7" customWidth="1"/>
    <col min="15" max="15" width="18" style="7" customWidth="1"/>
    <col min="16" max="16" width="15" style="7" customWidth="1"/>
    <col min="17" max="17" width="21" style="7" customWidth="1"/>
    <col min="18" max="20" width="16.7109375" style="7" customWidth="1"/>
    <col min="21" max="22" width="14.85546875" style="7" customWidth="1"/>
    <col min="23" max="23" width="13.140625" style="7" customWidth="1"/>
    <col min="24" max="24" width="14.42578125" style="7" customWidth="1"/>
    <col min="25" max="25" width="14.28515625" style="41" customWidth="1"/>
    <col min="26" max="16384" width="9.140625" style="11"/>
  </cols>
  <sheetData>
    <row r="1" spans="1:26" ht="20.25" x14ac:dyDescent="0.3">
      <c r="A1" s="64" t="s">
        <v>64</v>
      </c>
      <c r="B1" s="1"/>
      <c r="C1" s="1"/>
      <c r="D1" s="1"/>
      <c r="E1" s="1"/>
      <c r="F1" s="2"/>
      <c r="G1" s="3"/>
      <c r="H1" s="4"/>
      <c r="I1" s="1"/>
      <c r="J1" s="4"/>
      <c r="K1" s="1"/>
      <c r="L1" s="5"/>
      <c r="M1" s="6"/>
      <c r="O1" s="8"/>
      <c r="P1" s="8"/>
      <c r="R1" s="8"/>
      <c r="S1" s="8"/>
      <c r="T1" s="8"/>
      <c r="U1" s="9"/>
      <c r="V1" s="10"/>
      <c r="W1" s="11"/>
      <c r="X1" s="11"/>
      <c r="Y1" s="11"/>
    </row>
    <row r="2" spans="1:26" ht="15.75" x14ac:dyDescent="0.25">
      <c r="A2" s="72" t="s">
        <v>0</v>
      </c>
      <c r="B2" s="65"/>
      <c r="C2" s="65"/>
      <c r="D2" s="73"/>
      <c r="E2" s="73"/>
      <c r="F2" s="66"/>
      <c r="I2" s="67" t="s">
        <v>65</v>
      </c>
      <c r="J2" s="113"/>
      <c r="K2" s="12"/>
      <c r="L2" s="5"/>
      <c r="M2" s="68" t="s">
        <v>66</v>
      </c>
      <c r="O2" s="13"/>
      <c r="P2" s="13"/>
      <c r="R2" s="13"/>
      <c r="S2" s="13"/>
      <c r="T2" s="13"/>
      <c r="U2" s="14"/>
      <c r="V2" s="10"/>
      <c r="W2" s="11"/>
      <c r="X2" s="11"/>
      <c r="Y2" s="11"/>
    </row>
    <row r="3" spans="1:26" ht="15.75" x14ac:dyDescent="0.25">
      <c r="A3" s="69"/>
      <c r="B3" s="65"/>
      <c r="C3" s="65"/>
      <c r="D3" s="73"/>
      <c r="E3" s="73"/>
      <c r="F3" s="66"/>
      <c r="H3" s="71"/>
      <c r="I3" s="70" t="s">
        <v>67</v>
      </c>
      <c r="J3" s="112"/>
      <c r="K3" s="12"/>
      <c r="L3" s="5"/>
      <c r="M3" s="6"/>
      <c r="O3" s="13"/>
      <c r="P3" s="13"/>
      <c r="R3" s="13"/>
      <c r="S3" s="13"/>
      <c r="T3" s="13"/>
      <c r="U3" s="14"/>
      <c r="V3" s="10"/>
      <c r="W3" s="11"/>
      <c r="X3" s="11"/>
      <c r="Y3" s="11"/>
    </row>
    <row r="4" spans="1:26" ht="17.25" customHeight="1" x14ac:dyDescent="0.25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6"/>
      <c r="N4" s="15"/>
      <c r="O4" s="16"/>
      <c r="P4" s="15"/>
      <c r="Q4" s="15"/>
      <c r="R4" s="15"/>
      <c r="S4" s="15"/>
      <c r="T4" s="15"/>
      <c r="U4" s="15"/>
      <c r="V4" s="15"/>
      <c r="W4" s="15"/>
      <c r="X4" s="17" t="s">
        <v>1</v>
      </c>
      <c r="Y4" s="17" t="s">
        <v>1</v>
      </c>
      <c r="Z4" s="10"/>
    </row>
    <row r="5" spans="1:26" ht="25.5" customHeight="1" x14ac:dyDescent="0.25">
      <c r="A5" s="389" t="s">
        <v>63</v>
      </c>
      <c r="B5" s="390"/>
      <c r="C5" s="390"/>
      <c r="D5" s="390"/>
      <c r="E5" s="390"/>
      <c r="F5" s="390"/>
      <c r="G5" s="390"/>
      <c r="H5" s="390"/>
      <c r="I5" s="390"/>
      <c r="J5" s="390"/>
      <c r="K5" s="390"/>
      <c r="L5" s="390"/>
      <c r="M5" s="390"/>
      <c r="N5" s="390"/>
      <c r="O5" s="390"/>
      <c r="P5" s="390"/>
      <c r="Q5" s="390"/>
      <c r="R5" s="390"/>
      <c r="S5" s="390"/>
      <c r="T5" s="390"/>
      <c r="U5" s="390"/>
      <c r="V5" s="390"/>
      <c r="W5" s="390"/>
      <c r="X5" s="391"/>
      <c r="Y5" s="18"/>
    </row>
    <row r="6" spans="1:26" ht="25.5" customHeight="1" x14ac:dyDescent="0.25">
      <c r="A6" s="392" t="s">
        <v>2</v>
      </c>
      <c r="B6" s="392" t="s">
        <v>3</v>
      </c>
      <c r="C6" s="393" t="s">
        <v>4</v>
      </c>
      <c r="D6" s="393" t="s">
        <v>5</v>
      </c>
      <c r="E6" s="394" t="s">
        <v>6</v>
      </c>
      <c r="F6" s="394" t="s">
        <v>7</v>
      </c>
      <c r="G6" s="393" t="s">
        <v>58</v>
      </c>
      <c r="H6" s="393" t="s">
        <v>8</v>
      </c>
      <c r="I6" s="382" t="s">
        <v>9</v>
      </c>
      <c r="J6" s="396" t="s">
        <v>10</v>
      </c>
      <c r="K6" s="382" t="s">
        <v>11</v>
      </c>
      <c r="L6" s="382" t="s">
        <v>12</v>
      </c>
      <c r="M6" s="397" t="s">
        <v>13</v>
      </c>
      <c r="N6" s="397" t="s">
        <v>14</v>
      </c>
      <c r="O6" s="382" t="s">
        <v>22</v>
      </c>
      <c r="P6" s="384" t="s">
        <v>62</v>
      </c>
      <c r="Q6" s="385" t="s">
        <v>284</v>
      </c>
      <c r="R6" s="385" t="s">
        <v>61</v>
      </c>
      <c r="S6" s="387" t="s">
        <v>21</v>
      </c>
      <c r="T6" s="388"/>
      <c r="U6" s="385" t="s">
        <v>25</v>
      </c>
      <c r="V6" s="387" t="s">
        <v>21</v>
      </c>
      <c r="W6" s="388"/>
      <c r="X6" s="384" t="s">
        <v>26</v>
      </c>
      <c r="Y6" s="383" t="s">
        <v>15</v>
      </c>
    </row>
    <row r="7" spans="1:26" ht="81" customHeight="1" x14ac:dyDescent="0.25">
      <c r="A7" s="392"/>
      <c r="B7" s="392"/>
      <c r="C7" s="393"/>
      <c r="D7" s="393"/>
      <c r="E7" s="395"/>
      <c r="F7" s="395"/>
      <c r="G7" s="393"/>
      <c r="H7" s="393"/>
      <c r="I7" s="382"/>
      <c r="J7" s="396"/>
      <c r="K7" s="382"/>
      <c r="L7" s="382"/>
      <c r="M7" s="398"/>
      <c r="N7" s="398"/>
      <c r="O7" s="382"/>
      <c r="P7" s="384"/>
      <c r="Q7" s="386"/>
      <c r="R7" s="386"/>
      <c r="S7" s="86" t="s">
        <v>23</v>
      </c>
      <c r="T7" s="86" t="s">
        <v>24</v>
      </c>
      <c r="U7" s="386"/>
      <c r="V7" s="111" t="s">
        <v>19</v>
      </c>
      <c r="W7" s="86" t="s">
        <v>20</v>
      </c>
      <c r="X7" s="384"/>
      <c r="Y7" s="383"/>
    </row>
    <row r="8" spans="1:26" s="22" customFormat="1" ht="25.5" customHeight="1" x14ac:dyDescent="0.3">
      <c r="A8" s="110" t="s">
        <v>16</v>
      </c>
      <c r="B8" s="109"/>
      <c r="C8" s="109"/>
      <c r="D8" s="109"/>
      <c r="E8" s="109"/>
      <c r="F8" s="109"/>
      <c r="G8" s="109"/>
      <c r="H8" s="109"/>
      <c r="I8" s="109"/>
      <c r="J8" s="109"/>
      <c r="K8" s="109"/>
      <c r="L8" s="19">
        <f>SUM(L9:L9)</f>
        <v>80</v>
      </c>
      <c r="M8" s="19">
        <f>SUM(M9:M9)</f>
        <v>76</v>
      </c>
      <c r="N8" s="19">
        <f>SUM(N9:N9)</f>
        <v>4</v>
      </c>
      <c r="O8" s="19"/>
      <c r="P8" s="19">
        <f t="shared" ref="P8:X8" si="0">SUM(P9:P9)</f>
        <v>0</v>
      </c>
      <c r="Q8" s="20">
        <f t="shared" si="0"/>
        <v>4</v>
      </c>
      <c r="R8" s="20">
        <f t="shared" si="0"/>
        <v>0</v>
      </c>
      <c r="S8" s="20">
        <f t="shared" si="0"/>
        <v>0</v>
      </c>
      <c r="T8" s="20">
        <f t="shared" si="0"/>
        <v>0</v>
      </c>
      <c r="U8" s="20">
        <f t="shared" si="0"/>
        <v>4</v>
      </c>
      <c r="V8" s="20">
        <f t="shared" si="0"/>
        <v>4</v>
      </c>
      <c r="W8" s="20">
        <f t="shared" si="0"/>
        <v>0</v>
      </c>
      <c r="X8" s="19">
        <f t="shared" si="0"/>
        <v>0</v>
      </c>
      <c r="Y8" s="21"/>
    </row>
    <row r="9" spans="1:26" s="29" customFormat="1" ht="123" customHeight="1" x14ac:dyDescent="0.25">
      <c r="A9" s="23">
        <v>1</v>
      </c>
      <c r="B9" s="23" t="s">
        <v>60</v>
      </c>
      <c r="C9" s="30">
        <v>3127</v>
      </c>
      <c r="D9" s="30">
        <v>5331</v>
      </c>
      <c r="E9" s="30">
        <v>53</v>
      </c>
      <c r="F9" s="30">
        <v>33010001142</v>
      </c>
      <c r="G9" s="108">
        <v>1142</v>
      </c>
      <c r="H9" s="96" t="s">
        <v>68</v>
      </c>
      <c r="I9" s="379" t="s">
        <v>285</v>
      </c>
      <c r="J9" s="106"/>
      <c r="K9" s="106"/>
      <c r="L9" s="92">
        <f>SUM(M9:N9)</f>
        <v>80</v>
      </c>
      <c r="M9" s="92">
        <v>76</v>
      </c>
      <c r="N9" s="92">
        <v>4</v>
      </c>
      <c r="O9" s="105" t="s">
        <v>59</v>
      </c>
      <c r="P9" s="26">
        <v>0</v>
      </c>
      <c r="Q9" s="27">
        <f>R9+U9</f>
        <v>4</v>
      </c>
      <c r="R9" s="321">
        <f>SUM(S9:T9)</f>
        <v>0</v>
      </c>
      <c r="S9" s="26">
        <v>0</v>
      </c>
      <c r="T9" s="26">
        <v>0</v>
      </c>
      <c r="U9" s="320">
        <f>SUM(V9:W9)</f>
        <v>4</v>
      </c>
      <c r="V9" s="28">
        <v>4</v>
      </c>
      <c r="W9" s="28">
        <v>0</v>
      </c>
      <c r="X9" s="28">
        <v>0</v>
      </c>
      <c r="Y9" s="90" t="s">
        <v>69</v>
      </c>
    </row>
    <row r="10" spans="1:26" s="22" customFormat="1" ht="25.5" hidden="1" customHeight="1" x14ac:dyDescent="0.3">
      <c r="A10" s="104" t="s">
        <v>18</v>
      </c>
      <c r="B10" s="103"/>
      <c r="C10" s="103"/>
      <c r="D10" s="103"/>
      <c r="E10" s="103"/>
      <c r="F10" s="103"/>
      <c r="G10" s="103"/>
      <c r="H10" s="103"/>
      <c r="I10" s="103"/>
      <c r="J10" s="103"/>
      <c r="K10" s="103"/>
      <c r="L10" s="31">
        <f>SUM(L11)</f>
        <v>0</v>
      </c>
      <c r="M10" s="31">
        <f>SUM(M11)</f>
        <v>0</v>
      </c>
      <c r="N10" s="31">
        <f>SUM(N11)</f>
        <v>0</v>
      </c>
      <c r="O10" s="32"/>
      <c r="P10" s="31">
        <f t="shared" ref="P10:X10" si="1">SUM(P11)</f>
        <v>0</v>
      </c>
      <c r="Q10" s="102">
        <f t="shared" si="1"/>
        <v>0</v>
      </c>
      <c r="R10" s="102">
        <f t="shared" si="1"/>
        <v>0</v>
      </c>
      <c r="S10" s="102">
        <f t="shared" si="1"/>
        <v>0</v>
      </c>
      <c r="T10" s="102">
        <f t="shared" si="1"/>
        <v>0</v>
      </c>
      <c r="U10" s="102">
        <f t="shared" si="1"/>
        <v>0</v>
      </c>
      <c r="V10" s="102">
        <f t="shared" si="1"/>
        <v>0</v>
      </c>
      <c r="W10" s="102">
        <f t="shared" si="1"/>
        <v>0</v>
      </c>
      <c r="X10" s="101">
        <f t="shared" si="1"/>
        <v>0</v>
      </c>
      <c r="Y10" s="100"/>
    </row>
    <row r="11" spans="1:26" s="29" customFormat="1" ht="15.75" hidden="1" x14ac:dyDescent="0.25">
      <c r="A11" s="23">
        <v>1</v>
      </c>
      <c r="B11" s="99"/>
      <c r="C11" s="98"/>
      <c r="D11" s="98"/>
      <c r="E11" s="98"/>
      <c r="F11" s="98"/>
      <c r="G11" s="97"/>
      <c r="H11" s="96"/>
      <c r="I11" s="95"/>
      <c r="J11" s="94"/>
      <c r="K11" s="93"/>
      <c r="L11" s="92"/>
      <c r="M11" s="92"/>
      <c r="N11" s="92"/>
      <c r="O11" s="91"/>
      <c r="P11" s="26">
        <v>0</v>
      </c>
      <c r="Q11" s="27">
        <f>R11+U11</f>
        <v>0</v>
      </c>
      <c r="R11" s="26">
        <f>SUM(S11:T11)</f>
        <v>0</v>
      </c>
      <c r="S11" s="26"/>
      <c r="T11" s="26"/>
      <c r="U11" s="28">
        <f>SUM(V11:W11)</f>
        <v>0</v>
      </c>
      <c r="V11" s="28"/>
      <c r="W11" s="28"/>
      <c r="X11" s="28">
        <f>L11-P11-Q11</f>
        <v>0</v>
      </c>
      <c r="Y11" s="90"/>
    </row>
    <row r="12" spans="1:26" ht="35.25" customHeight="1" x14ac:dyDescent="0.25">
      <c r="A12" s="89" t="s">
        <v>70</v>
      </c>
      <c r="B12" s="88"/>
      <c r="C12" s="88"/>
      <c r="D12" s="88"/>
      <c r="E12" s="88"/>
      <c r="F12" s="88"/>
      <c r="G12" s="88"/>
      <c r="H12" s="88"/>
      <c r="I12" s="88"/>
      <c r="J12" s="88"/>
      <c r="K12" s="88"/>
      <c r="L12" s="33">
        <f>L8+L10</f>
        <v>80</v>
      </c>
      <c r="M12" s="33">
        <f>M8+M10</f>
        <v>76</v>
      </c>
      <c r="N12" s="33">
        <f>N8+N10</f>
        <v>4</v>
      </c>
      <c r="O12" s="33"/>
      <c r="P12" s="33">
        <f t="shared" ref="P12:X12" si="2">P8+P10</f>
        <v>0</v>
      </c>
      <c r="Q12" s="33">
        <f t="shared" si="2"/>
        <v>4</v>
      </c>
      <c r="R12" s="33">
        <f t="shared" si="2"/>
        <v>0</v>
      </c>
      <c r="S12" s="33">
        <f t="shared" si="2"/>
        <v>0</v>
      </c>
      <c r="T12" s="33">
        <f t="shared" si="2"/>
        <v>0</v>
      </c>
      <c r="U12" s="33">
        <f t="shared" si="2"/>
        <v>4</v>
      </c>
      <c r="V12" s="33">
        <f t="shared" si="2"/>
        <v>4</v>
      </c>
      <c r="W12" s="33">
        <f t="shared" si="2"/>
        <v>0</v>
      </c>
      <c r="X12" s="34">
        <f t="shared" si="2"/>
        <v>0</v>
      </c>
      <c r="Y12" s="35"/>
    </row>
    <row r="13" spans="1:26" s="7" customFormat="1" x14ac:dyDescent="0.25">
      <c r="A13" s="5"/>
      <c r="B13" s="5"/>
      <c r="C13" s="5"/>
      <c r="D13" s="5"/>
      <c r="E13" s="5"/>
      <c r="F13" s="5"/>
      <c r="G13" s="5"/>
      <c r="H13" s="36"/>
      <c r="I13" s="5"/>
      <c r="J13" s="37"/>
      <c r="K13" s="38"/>
      <c r="L13" s="39"/>
      <c r="M13" s="39"/>
      <c r="N13" s="39"/>
      <c r="O13" s="40"/>
      <c r="P13" s="40"/>
      <c r="Y13" s="41"/>
      <c r="Z13" s="11"/>
    </row>
    <row r="14" spans="1:26" s="7" customFormat="1" x14ac:dyDescent="0.25">
      <c r="A14" s="5"/>
      <c r="B14" s="5"/>
      <c r="C14" s="5"/>
      <c r="D14" s="5"/>
      <c r="E14" s="5"/>
      <c r="F14" s="5"/>
      <c r="G14" s="5"/>
      <c r="H14" s="5"/>
      <c r="I14" s="5"/>
      <c r="J14" s="42"/>
      <c r="K14" s="43"/>
      <c r="L14" s="44"/>
      <c r="M14" s="44"/>
      <c r="N14" s="44"/>
      <c r="Y14" s="41"/>
      <c r="Z14" s="11"/>
    </row>
    <row r="15" spans="1:26" s="7" customFormat="1" ht="18" x14ac:dyDescent="0.25">
      <c r="A15" s="45"/>
      <c r="B15" s="45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45"/>
      <c r="Y15" s="41"/>
      <c r="Z15" s="11"/>
    </row>
    <row r="16" spans="1:26" s="51" customFormat="1" x14ac:dyDescent="0.2">
      <c r="A16" s="46"/>
      <c r="B16" s="47"/>
      <c r="C16" s="46"/>
      <c r="D16" s="47"/>
      <c r="E16" s="47"/>
      <c r="F16" s="47"/>
      <c r="G16" s="47"/>
      <c r="H16" s="47"/>
      <c r="I16" s="47"/>
      <c r="J16" s="48"/>
      <c r="K16" s="49"/>
      <c r="L16" s="50"/>
      <c r="M16" s="50"/>
      <c r="N16" s="50"/>
      <c r="Y16" s="52"/>
      <c r="Z16" s="53"/>
    </row>
    <row r="17" spans="1:26" s="7" customFormat="1" x14ac:dyDescent="0.25">
      <c r="A17" s="5"/>
      <c r="B17" s="5"/>
      <c r="C17" s="5"/>
      <c r="D17" s="5"/>
      <c r="E17" s="5"/>
      <c r="F17" s="5"/>
      <c r="G17" s="5"/>
      <c r="H17" s="5"/>
      <c r="I17" s="5"/>
      <c r="J17" s="11"/>
      <c r="K17" s="43"/>
      <c r="L17" s="44"/>
      <c r="M17" s="44"/>
      <c r="N17" s="44"/>
      <c r="Y17" s="41"/>
      <c r="Z17" s="11"/>
    </row>
    <row r="18" spans="1:26" s="7" customFormat="1" x14ac:dyDescent="0.25">
      <c r="A18" s="5"/>
      <c r="B18" s="5"/>
      <c r="C18" s="5"/>
      <c r="D18" s="5"/>
      <c r="E18" s="5"/>
      <c r="F18" s="5"/>
      <c r="G18" s="5"/>
      <c r="H18" s="5"/>
      <c r="I18" s="5"/>
      <c r="J18" s="11"/>
      <c r="K18" s="43"/>
      <c r="L18" s="44"/>
      <c r="M18" s="44"/>
      <c r="N18" s="44"/>
      <c r="Y18" s="41"/>
      <c r="Z18" s="11"/>
    </row>
    <row r="19" spans="1:26" s="7" customFormat="1" x14ac:dyDescent="0.25">
      <c r="A19" s="5"/>
      <c r="B19" s="5"/>
      <c r="C19" s="5"/>
      <c r="D19" s="5"/>
      <c r="E19" s="5"/>
      <c r="F19" s="5"/>
      <c r="G19" s="5"/>
      <c r="H19" s="5"/>
      <c r="I19" s="5"/>
      <c r="J19" s="11"/>
      <c r="K19" s="43"/>
      <c r="L19" s="44"/>
      <c r="M19" s="44"/>
      <c r="N19" s="44"/>
      <c r="Y19" s="41"/>
      <c r="Z19" s="11"/>
    </row>
    <row r="20" spans="1:26" s="7" customFormat="1" x14ac:dyDescent="0.25">
      <c r="A20" s="5"/>
      <c r="B20" s="5"/>
      <c r="C20" s="5"/>
      <c r="D20" s="5"/>
      <c r="E20" s="5"/>
      <c r="F20" s="5"/>
      <c r="G20" s="5"/>
      <c r="H20" s="5"/>
      <c r="I20" s="5"/>
      <c r="J20" s="11"/>
      <c r="K20" s="43"/>
      <c r="L20" s="44"/>
      <c r="M20" s="44"/>
      <c r="N20" s="44"/>
      <c r="Y20" s="41"/>
      <c r="Z20" s="11"/>
    </row>
    <row r="21" spans="1:26" s="7" customFormat="1" x14ac:dyDescent="0.25">
      <c r="A21" s="5"/>
      <c r="B21" s="5"/>
      <c r="C21" s="5"/>
      <c r="D21" s="5"/>
      <c r="E21" s="5"/>
      <c r="F21" s="5"/>
      <c r="G21" s="5"/>
      <c r="H21" s="5"/>
      <c r="I21" s="5"/>
      <c r="J21" s="11"/>
      <c r="K21" s="43"/>
      <c r="L21" s="44"/>
      <c r="M21" s="44"/>
      <c r="N21" s="44"/>
      <c r="Y21" s="41"/>
      <c r="Z21" s="11"/>
    </row>
    <row r="22" spans="1:26" s="7" customFormat="1" x14ac:dyDescent="0.25">
      <c r="A22" s="5"/>
      <c r="B22" s="5"/>
      <c r="C22" s="5"/>
      <c r="D22" s="5"/>
      <c r="E22" s="5"/>
      <c r="F22" s="5"/>
      <c r="G22" s="5"/>
      <c r="H22" s="5"/>
      <c r="I22" s="5"/>
      <c r="J22" s="11"/>
      <c r="K22" s="43"/>
      <c r="L22" s="44"/>
      <c r="M22" s="44"/>
      <c r="N22" s="44"/>
      <c r="Y22" s="41"/>
      <c r="Z22" s="11"/>
    </row>
    <row r="23" spans="1:26" s="7" customFormat="1" x14ac:dyDescent="0.25">
      <c r="A23" s="5"/>
      <c r="B23" s="5"/>
      <c r="C23" s="5"/>
      <c r="D23" s="5"/>
      <c r="E23" s="5"/>
      <c r="F23" s="5"/>
      <c r="G23" s="5"/>
      <c r="H23" s="5"/>
      <c r="I23" s="5"/>
      <c r="J23" s="11"/>
      <c r="K23" s="43"/>
      <c r="L23" s="44"/>
      <c r="M23" s="44"/>
      <c r="N23" s="44"/>
      <c r="Y23" s="41"/>
      <c r="Z23" s="11"/>
    </row>
    <row r="24" spans="1:26" s="7" customFormat="1" x14ac:dyDescent="0.25">
      <c r="A24" s="5"/>
      <c r="B24" s="5"/>
      <c r="C24" s="5"/>
      <c r="D24" s="5"/>
      <c r="E24" s="5"/>
      <c r="F24" s="5"/>
      <c r="G24" s="5"/>
      <c r="H24" s="5"/>
      <c r="I24" s="5"/>
      <c r="J24" s="11"/>
      <c r="K24" s="43"/>
      <c r="L24" s="44"/>
      <c r="M24" s="44"/>
      <c r="N24" s="44"/>
      <c r="Y24" s="41"/>
      <c r="Z24" s="11"/>
    </row>
    <row r="25" spans="1:26" s="7" customFormat="1" x14ac:dyDescent="0.25">
      <c r="A25" s="5"/>
      <c r="B25" s="5"/>
      <c r="C25" s="5"/>
      <c r="D25" s="5"/>
      <c r="E25" s="5"/>
      <c r="F25" s="5"/>
      <c r="G25" s="5"/>
      <c r="H25" s="5"/>
      <c r="I25" s="5"/>
      <c r="J25" s="11"/>
      <c r="K25" s="43"/>
      <c r="L25" s="44"/>
      <c r="M25" s="44"/>
      <c r="N25" s="44"/>
      <c r="Y25" s="41"/>
      <c r="Z25" s="11"/>
    </row>
    <row r="26" spans="1:26" s="7" customFormat="1" x14ac:dyDescent="0.25">
      <c r="A26" s="5"/>
      <c r="B26" s="5"/>
      <c r="C26" s="5"/>
      <c r="D26" s="5"/>
      <c r="E26" s="5"/>
      <c r="F26" s="5"/>
      <c r="G26" s="5"/>
      <c r="H26" s="5"/>
      <c r="I26" s="5"/>
      <c r="J26" s="11"/>
      <c r="K26" s="43"/>
      <c r="L26" s="44"/>
      <c r="M26" s="44"/>
      <c r="N26" s="44"/>
      <c r="Y26" s="41"/>
      <c r="Z26" s="11"/>
    </row>
    <row r="27" spans="1:26" s="7" customFormat="1" x14ac:dyDescent="0.25">
      <c r="A27" s="5"/>
      <c r="B27" s="5"/>
      <c r="C27" s="5"/>
      <c r="D27" s="5"/>
      <c r="E27" s="5"/>
      <c r="F27" s="5"/>
      <c r="G27" s="5"/>
      <c r="H27" s="5"/>
      <c r="I27" s="5"/>
      <c r="J27" s="11"/>
      <c r="K27" s="43"/>
      <c r="L27" s="44"/>
      <c r="M27" s="44"/>
      <c r="N27" s="44"/>
      <c r="Y27" s="41"/>
      <c r="Z27" s="11"/>
    </row>
    <row r="28" spans="1:26" s="7" customFormat="1" x14ac:dyDescent="0.25">
      <c r="A28" s="5"/>
      <c r="B28" s="5"/>
      <c r="C28" s="5"/>
      <c r="D28" s="5"/>
      <c r="E28" s="5"/>
      <c r="F28" s="5"/>
      <c r="G28" s="5"/>
      <c r="H28" s="5"/>
      <c r="I28" s="5"/>
      <c r="J28" s="11"/>
      <c r="K28" s="43"/>
      <c r="L28" s="44"/>
      <c r="M28" s="44"/>
      <c r="N28" s="44"/>
      <c r="Y28" s="41"/>
      <c r="Z28" s="11"/>
    </row>
    <row r="29" spans="1:26" s="7" customFormat="1" x14ac:dyDescent="0.25">
      <c r="A29" s="5"/>
      <c r="B29" s="5"/>
      <c r="C29" s="5"/>
      <c r="D29" s="5"/>
      <c r="E29" s="5"/>
      <c r="F29" s="5"/>
      <c r="G29" s="5"/>
      <c r="H29" s="5"/>
      <c r="I29" s="5"/>
      <c r="J29" s="11"/>
      <c r="K29" s="43"/>
      <c r="L29" s="44"/>
      <c r="M29" s="44"/>
      <c r="N29" s="44"/>
      <c r="Y29" s="41"/>
      <c r="Z29" s="11"/>
    </row>
    <row r="30" spans="1:26" s="7" customFormat="1" x14ac:dyDescent="0.25">
      <c r="A30" s="5"/>
      <c r="B30" s="5"/>
      <c r="C30" s="5"/>
      <c r="D30" s="5"/>
      <c r="E30" s="5"/>
      <c r="F30" s="5"/>
      <c r="G30" s="5"/>
      <c r="H30" s="5"/>
      <c r="I30" s="5"/>
      <c r="J30" s="11"/>
      <c r="K30" s="43"/>
      <c r="L30" s="44"/>
      <c r="M30" s="44"/>
      <c r="N30" s="44"/>
      <c r="Y30" s="41"/>
      <c r="Z30" s="11"/>
    </row>
    <row r="31" spans="1:26" s="7" customFormat="1" x14ac:dyDescent="0.25">
      <c r="A31" s="5"/>
      <c r="B31" s="5"/>
      <c r="C31" s="5"/>
      <c r="D31" s="5"/>
      <c r="E31" s="5"/>
      <c r="F31" s="5"/>
      <c r="G31" s="5"/>
      <c r="H31" s="5"/>
      <c r="I31" s="5"/>
      <c r="J31" s="11"/>
      <c r="K31" s="43"/>
      <c r="L31" s="44"/>
      <c r="M31" s="44"/>
      <c r="N31" s="44"/>
      <c r="Y31" s="41"/>
      <c r="Z31" s="11"/>
    </row>
    <row r="32" spans="1:26" s="7" customFormat="1" x14ac:dyDescent="0.25">
      <c r="A32" s="5"/>
      <c r="B32" s="5"/>
      <c r="C32" s="5"/>
      <c r="D32" s="5"/>
      <c r="E32" s="5"/>
      <c r="F32" s="5"/>
      <c r="G32" s="5"/>
      <c r="H32" s="5"/>
      <c r="I32" s="5"/>
      <c r="J32" s="11"/>
      <c r="K32" s="43"/>
      <c r="L32" s="44"/>
      <c r="M32" s="44"/>
      <c r="N32" s="44"/>
      <c r="Y32" s="41"/>
      <c r="Z32" s="11"/>
    </row>
    <row r="33" spans="1:26" s="7" customFormat="1" x14ac:dyDescent="0.25">
      <c r="A33" s="5"/>
      <c r="B33" s="5"/>
      <c r="C33" s="5"/>
      <c r="D33" s="5"/>
      <c r="E33" s="5"/>
      <c r="F33" s="5"/>
      <c r="G33" s="5"/>
      <c r="H33" s="5"/>
      <c r="I33" s="5"/>
      <c r="J33" s="11"/>
      <c r="K33" s="43"/>
      <c r="L33" s="44"/>
      <c r="M33" s="44"/>
      <c r="N33" s="44"/>
      <c r="Y33" s="41"/>
      <c r="Z33" s="11"/>
    </row>
    <row r="34" spans="1:26" s="7" customFormat="1" x14ac:dyDescent="0.25">
      <c r="A34" s="5"/>
      <c r="B34" s="5"/>
      <c r="C34" s="5"/>
      <c r="D34" s="5"/>
      <c r="E34" s="5"/>
      <c r="F34" s="5"/>
      <c r="G34" s="5"/>
      <c r="H34" s="5"/>
      <c r="I34" s="5"/>
      <c r="J34" s="11"/>
      <c r="K34" s="5"/>
      <c r="L34" s="44"/>
      <c r="M34" s="44"/>
      <c r="N34" s="44"/>
      <c r="Y34" s="41"/>
      <c r="Z34" s="11"/>
    </row>
    <row r="35" spans="1:26" s="7" customFormat="1" x14ac:dyDescent="0.25">
      <c r="A35" s="5"/>
      <c r="B35" s="5"/>
      <c r="C35" s="5"/>
      <c r="D35" s="5"/>
      <c r="E35" s="5"/>
      <c r="F35" s="5"/>
      <c r="G35" s="5"/>
      <c r="H35" s="5"/>
      <c r="I35" s="5"/>
      <c r="J35" s="11"/>
      <c r="K35" s="5"/>
      <c r="L35" s="44"/>
      <c r="M35" s="44"/>
      <c r="N35" s="44"/>
      <c r="Y35" s="41"/>
      <c r="Z35" s="11"/>
    </row>
    <row r="36" spans="1:26" s="7" customFormat="1" x14ac:dyDescent="0.25">
      <c r="A36" s="5"/>
      <c r="B36" s="5"/>
      <c r="C36" s="5"/>
      <c r="D36" s="5"/>
      <c r="E36" s="5"/>
      <c r="F36" s="5"/>
      <c r="G36" s="5"/>
      <c r="H36" s="5"/>
      <c r="I36" s="5"/>
      <c r="J36" s="11"/>
      <c r="K36" s="5"/>
      <c r="L36" s="44"/>
      <c r="M36" s="44"/>
      <c r="N36" s="44"/>
      <c r="Y36" s="41"/>
      <c r="Z36" s="11"/>
    </row>
    <row r="37" spans="1:26" s="7" customFormat="1" x14ac:dyDescent="0.25">
      <c r="A37" s="5"/>
      <c r="B37" s="5"/>
      <c r="C37" s="5"/>
      <c r="D37" s="5"/>
      <c r="E37" s="5"/>
      <c r="F37" s="5"/>
      <c r="G37" s="5"/>
      <c r="H37" s="5"/>
      <c r="I37" s="5"/>
      <c r="J37" s="11"/>
      <c r="K37" s="5"/>
      <c r="L37" s="44"/>
      <c r="M37" s="44"/>
      <c r="N37" s="44"/>
      <c r="Y37" s="41"/>
      <c r="Z37" s="11"/>
    </row>
    <row r="38" spans="1:26" s="7" customFormat="1" x14ac:dyDescent="0.25">
      <c r="A38" s="5"/>
      <c r="B38" s="5"/>
      <c r="C38" s="5"/>
      <c r="D38" s="5"/>
      <c r="E38" s="5"/>
      <c r="F38" s="5"/>
      <c r="G38" s="5"/>
      <c r="H38" s="5"/>
      <c r="I38" s="5"/>
      <c r="J38" s="11"/>
      <c r="K38" s="5"/>
      <c r="L38" s="44"/>
      <c r="M38" s="44"/>
      <c r="N38" s="44"/>
      <c r="Y38" s="41"/>
      <c r="Z38" s="11"/>
    </row>
    <row r="39" spans="1:26" s="7" customFormat="1" x14ac:dyDescent="0.25">
      <c r="A39" s="5"/>
      <c r="B39" s="5"/>
      <c r="C39" s="5"/>
      <c r="D39" s="5"/>
      <c r="E39" s="5"/>
      <c r="F39" s="5"/>
      <c r="G39" s="5"/>
      <c r="H39" s="5"/>
      <c r="I39" s="5"/>
      <c r="J39" s="11"/>
      <c r="K39" s="5"/>
      <c r="L39" s="44"/>
      <c r="M39" s="44"/>
      <c r="N39" s="44"/>
      <c r="Y39" s="41"/>
      <c r="Z39" s="11"/>
    </row>
    <row r="40" spans="1:26" s="7" customFormat="1" x14ac:dyDescent="0.25">
      <c r="A40" s="5"/>
      <c r="B40" s="5"/>
      <c r="C40" s="5"/>
      <c r="D40" s="5"/>
      <c r="E40" s="5"/>
      <c r="F40" s="5"/>
      <c r="G40" s="5"/>
      <c r="H40" s="5"/>
      <c r="I40" s="5"/>
      <c r="J40" s="11"/>
      <c r="K40" s="5"/>
      <c r="L40" s="44"/>
      <c r="M40" s="44"/>
      <c r="N40" s="44"/>
      <c r="Y40" s="41"/>
      <c r="Z40" s="11"/>
    </row>
    <row r="41" spans="1:26" s="7" customFormat="1" x14ac:dyDescent="0.25">
      <c r="A41" s="5"/>
      <c r="B41" s="5"/>
      <c r="C41" s="5"/>
      <c r="D41" s="5"/>
      <c r="E41" s="5"/>
      <c r="F41" s="5"/>
      <c r="G41" s="5"/>
      <c r="H41" s="5"/>
      <c r="I41" s="5"/>
      <c r="J41" s="11"/>
      <c r="K41" s="5"/>
      <c r="L41" s="44"/>
      <c r="M41" s="44"/>
      <c r="N41" s="44"/>
      <c r="Y41" s="41"/>
      <c r="Z41" s="11"/>
    </row>
    <row r="42" spans="1:26" s="7" customFormat="1" x14ac:dyDescent="0.25">
      <c r="A42" s="5"/>
      <c r="B42" s="5"/>
      <c r="C42" s="5"/>
      <c r="D42" s="5"/>
      <c r="E42" s="5"/>
      <c r="F42" s="5"/>
      <c r="G42" s="5"/>
      <c r="H42" s="5"/>
      <c r="I42" s="5"/>
      <c r="J42" s="11"/>
      <c r="K42" s="5"/>
      <c r="L42" s="44"/>
      <c r="M42" s="44"/>
      <c r="N42" s="44"/>
      <c r="Y42" s="41"/>
      <c r="Z42" s="11"/>
    </row>
    <row r="43" spans="1:26" s="7" customFormat="1" x14ac:dyDescent="0.25">
      <c r="A43" s="5"/>
      <c r="B43" s="5"/>
      <c r="C43" s="5"/>
      <c r="D43" s="5"/>
      <c r="E43" s="5"/>
      <c r="F43" s="5"/>
      <c r="G43" s="5"/>
      <c r="H43" s="5"/>
      <c r="I43" s="5"/>
      <c r="J43" s="11"/>
      <c r="K43" s="5"/>
      <c r="L43" s="44"/>
      <c r="M43" s="44"/>
      <c r="N43" s="44"/>
      <c r="Y43" s="41"/>
      <c r="Z43" s="11"/>
    </row>
    <row r="44" spans="1:26" s="7" customFormat="1" x14ac:dyDescent="0.25">
      <c r="A44" s="5"/>
      <c r="B44" s="5"/>
      <c r="C44" s="5"/>
      <c r="D44" s="5"/>
      <c r="E44" s="5"/>
      <c r="F44" s="5"/>
      <c r="G44" s="5"/>
      <c r="H44" s="5"/>
      <c r="I44" s="5"/>
      <c r="J44" s="11"/>
      <c r="K44" s="5"/>
      <c r="L44" s="44"/>
      <c r="M44" s="44"/>
      <c r="N44" s="44"/>
      <c r="Y44" s="41"/>
      <c r="Z44" s="11"/>
    </row>
    <row r="45" spans="1:26" s="7" customFormat="1" x14ac:dyDescent="0.25">
      <c r="A45" s="11"/>
      <c r="B45" s="11"/>
      <c r="C45" s="11"/>
      <c r="D45" s="11"/>
      <c r="E45" s="11"/>
      <c r="F45" s="11"/>
      <c r="G45" s="11"/>
      <c r="H45" s="11"/>
      <c r="I45" s="11"/>
      <c r="J45" s="11"/>
      <c r="K45" s="5"/>
      <c r="L45" s="44"/>
      <c r="M45" s="44"/>
      <c r="N45" s="44"/>
      <c r="Y45" s="41"/>
      <c r="Z45" s="11"/>
    </row>
    <row r="46" spans="1:26" s="7" customFormat="1" x14ac:dyDescent="0.25">
      <c r="A46" s="11"/>
      <c r="B46" s="11"/>
      <c r="C46" s="11"/>
      <c r="D46" s="11"/>
      <c r="E46" s="11"/>
      <c r="F46" s="11"/>
      <c r="G46" s="11"/>
      <c r="H46" s="11"/>
      <c r="I46" s="11"/>
      <c r="J46" s="11"/>
      <c r="K46" s="5"/>
      <c r="L46" s="44"/>
      <c r="M46" s="44"/>
      <c r="N46" s="44"/>
      <c r="Y46" s="41"/>
      <c r="Z46" s="11"/>
    </row>
    <row r="47" spans="1:26" s="7" customFormat="1" x14ac:dyDescent="0.25">
      <c r="A47" s="11"/>
      <c r="B47" s="11"/>
      <c r="C47" s="11"/>
      <c r="D47" s="11"/>
      <c r="E47" s="11"/>
      <c r="F47" s="11"/>
      <c r="G47" s="11"/>
      <c r="H47" s="11"/>
      <c r="I47" s="11"/>
      <c r="J47" s="11"/>
      <c r="K47" s="5"/>
      <c r="L47" s="44"/>
      <c r="M47" s="44"/>
      <c r="N47" s="44"/>
      <c r="Y47" s="41"/>
      <c r="Z47" s="11"/>
    </row>
    <row r="48" spans="1:26" s="7" customFormat="1" x14ac:dyDescent="0.25">
      <c r="A48" s="11"/>
      <c r="B48" s="11"/>
      <c r="C48" s="11"/>
      <c r="D48" s="11"/>
      <c r="E48" s="11"/>
      <c r="F48" s="11"/>
      <c r="G48" s="11"/>
      <c r="H48" s="11"/>
      <c r="I48" s="11"/>
      <c r="J48" s="11"/>
      <c r="K48" s="5"/>
      <c r="L48" s="44"/>
      <c r="M48" s="44"/>
      <c r="N48" s="44"/>
      <c r="Y48" s="41"/>
      <c r="Z48" s="11"/>
    </row>
    <row r="49" spans="1:26" s="7" customFormat="1" x14ac:dyDescent="0.25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5"/>
      <c r="L49" s="44"/>
      <c r="M49" s="44"/>
      <c r="N49" s="44"/>
      <c r="Y49" s="41"/>
      <c r="Z49" s="11"/>
    </row>
    <row r="50" spans="1:26" s="7" customFormat="1" x14ac:dyDescent="0.25">
      <c r="A50" s="11"/>
      <c r="B50" s="11"/>
      <c r="C50" s="11"/>
      <c r="D50" s="11"/>
      <c r="E50" s="11"/>
      <c r="F50" s="11"/>
      <c r="G50" s="11"/>
      <c r="H50" s="11"/>
      <c r="I50" s="11"/>
      <c r="J50" s="11"/>
      <c r="K50" s="5"/>
      <c r="L50" s="44"/>
      <c r="M50" s="44"/>
      <c r="N50" s="44"/>
      <c r="Y50" s="41"/>
      <c r="Z50" s="11"/>
    </row>
    <row r="51" spans="1:26" s="7" customFormat="1" x14ac:dyDescent="0.25">
      <c r="A51" s="11"/>
      <c r="B51" s="11"/>
      <c r="C51" s="11"/>
      <c r="D51" s="11"/>
      <c r="E51" s="11"/>
      <c r="F51" s="11"/>
      <c r="G51" s="11"/>
      <c r="H51" s="11"/>
      <c r="I51" s="11"/>
      <c r="J51" s="11"/>
      <c r="K51" s="5"/>
      <c r="L51" s="44"/>
      <c r="M51" s="44"/>
      <c r="N51" s="44"/>
      <c r="Y51" s="41"/>
      <c r="Z51" s="11"/>
    </row>
    <row r="52" spans="1:26" s="7" customFormat="1" x14ac:dyDescent="0.25">
      <c r="A52" s="11"/>
      <c r="B52" s="11"/>
      <c r="C52" s="11"/>
      <c r="D52" s="11"/>
      <c r="E52" s="11"/>
      <c r="F52" s="11"/>
      <c r="G52" s="11"/>
      <c r="H52" s="11"/>
      <c r="I52" s="11"/>
      <c r="J52" s="11"/>
      <c r="K52" s="5"/>
      <c r="L52" s="44"/>
      <c r="M52" s="44"/>
      <c r="N52" s="44"/>
      <c r="Y52" s="41"/>
      <c r="Z52" s="11"/>
    </row>
    <row r="53" spans="1:26" s="7" customFormat="1" x14ac:dyDescent="0.25">
      <c r="A53" s="11"/>
      <c r="B53" s="11"/>
      <c r="C53" s="11"/>
      <c r="D53" s="11"/>
      <c r="E53" s="11"/>
      <c r="F53" s="11"/>
      <c r="G53" s="11"/>
      <c r="H53" s="11"/>
      <c r="I53" s="11"/>
      <c r="J53" s="11"/>
      <c r="K53" s="5"/>
      <c r="L53" s="44"/>
      <c r="M53" s="44"/>
      <c r="N53" s="44"/>
      <c r="Y53" s="41"/>
      <c r="Z53" s="11"/>
    </row>
    <row r="54" spans="1:26" s="7" customFormat="1" x14ac:dyDescent="0.25">
      <c r="A54" s="11"/>
      <c r="B54" s="11"/>
      <c r="C54" s="11"/>
      <c r="D54" s="11"/>
      <c r="E54" s="11"/>
      <c r="F54" s="11"/>
      <c r="G54" s="11"/>
      <c r="H54" s="11"/>
      <c r="I54" s="11"/>
      <c r="J54" s="11"/>
      <c r="K54" s="5"/>
      <c r="L54" s="44"/>
      <c r="M54" s="44"/>
      <c r="N54" s="44"/>
      <c r="Y54" s="41"/>
      <c r="Z54" s="11"/>
    </row>
    <row r="55" spans="1:26" s="7" customFormat="1" x14ac:dyDescent="0.25">
      <c r="A55" s="11"/>
      <c r="B55" s="11"/>
      <c r="C55" s="11"/>
      <c r="D55" s="11"/>
      <c r="E55" s="11"/>
      <c r="F55" s="11"/>
      <c r="G55" s="11"/>
      <c r="H55" s="11"/>
      <c r="I55" s="11"/>
      <c r="J55" s="11"/>
      <c r="K55" s="5"/>
      <c r="L55" s="44"/>
      <c r="M55" s="44"/>
      <c r="N55" s="44"/>
      <c r="Y55" s="41"/>
      <c r="Z55" s="11"/>
    </row>
    <row r="56" spans="1:26" s="7" customFormat="1" x14ac:dyDescent="0.25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5"/>
      <c r="L56" s="44"/>
      <c r="M56" s="44"/>
      <c r="N56" s="44"/>
      <c r="Y56" s="41"/>
      <c r="Z56" s="11"/>
    </row>
    <row r="57" spans="1:26" s="7" customFormat="1" x14ac:dyDescent="0.25">
      <c r="A57" s="11"/>
      <c r="B57" s="11"/>
      <c r="C57" s="11"/>
      <c r="D57" s="11"/>
      <c r="E57" s="11"/>
      <c r="F57" s="11"/>
      <c r="G57" s="11"/>
      <c r="H57" s="11"/>
      <c r="I57" s="11"/>
      <c r="J57" s="11"/>
      <c r="K57" s="5"/>
      <c r="L57" s="44"/>
      <c r="M57" s="44"/>
      <c r="N57" s="44"/>
      <c r="Y57" s="41"/>
      <c r="Z57" s="11"/>
    </row>
    <row r="58" spans="1:26" s="7" customFormat="1" x14ac:dyDescent="0.25">
      <c r="A58" s="11"/>
      <c r="B58" s="11"/>
      <c r="C58" s="11"/>
      <c r="D58" s="11"/>
      <c r="E58" s="11"/>
      <c r="F58" s="11"/>
      <c r="G58" s="11"/>
      <c r="H58" s="11"/>
      <c r="I58" s="11"/>
      <c r="J58" s="11"/>
      <c r="K58" s="5"/>
      <c r="L58" s="44"/>
      <c r="M58" s="44"/>
      <c r="N58" s="44"/>
      <c r="Y58" s="41"/>
      <c r="Z58" s="11"/>
    </row>
    <row r="59" spans="1:26" s="7" customFormat="1" x14ac:dyDescent="0.25">
      <c r="A59" s="11"/>
      <c r="B59" s="11"/>
      <c r="C59" s="11"/>
      <c r="D59" s="11"/>
      <c r="E59" s="11"/>
      <c r="F59" s="11"/>
      <c r="G59" s="11"/>
      <c r="H59" s="11"/>
      <c r="I59" s="11"/>
      <c r="J59" s="11"/>
      <c r="K59" s="5"/>
      <c r="L59" s="44"/>
      <c r="M59" s="44"/>
      <c r="N59" s="44"/>
      <c r="Y59" s="41"/>
      <c r="Z59" s="11"/>
    </row>
    <row r="60" spans="1:26" s="7" customFormat="1" x14ac:dyDescent="0.25">
      <c r="A60" s="11"/>
      <c r="B60" s="11"/>
      <c r="C60" s="11"/>
      <c r="D60" s="11"/>
      <c r="E60" s="11"/>
      <c r="F60" s="11"/>
      <c r="G60" s="11"/>
      <c r="H60" s="11"/>
      <c r="I60" s="11"/>
      <c r="J60" s="11"/>
      <c r="K60" s="5"/>
      <c r="L60" s="44"/>
      <c r="M60" s="44"/>
      <c r="N60" s="44"/>
      <c r="Y60" s="41"/>
      <c r="Z60" s="11"/>
    </row>
    <row r="61" spans="1:26" s="7" customFormat="1" x14ac:dyDescent="0.25">
      <c r="A61" s="11"/>
      <c r="B61" s="11"/>
      <c r="C61" s="11"/>
      <c r="D61" s="11"/>
      <c r="E61" s="11"/>
      <c r="F61" s="11"/>
      <c r="G61" s="11"/>
      <c r="H61" s="11"/>
      <c r="I61" s="11"/>
      <c r="J61" s="11"/>
      <c r="K61" s="5"/>
      <c r="L61" s="44"/>
      <c r="M61" s="44"/>
      <c r="N61" s="44"/>
      <c r="Y61" s="41"/>
      <c r="Z61" s="11"/>
    </row>
    <row r="62" spans="1:26" s="7" customFormat="1" x14ac:dyDescent="0.25">
      <c r="A62" s="11"/>
      <c r="B62" s="11"/>
      <c r="C62" s="11"/>
      <c r="D62" s="11"/>
      <c r="E62" s="11"/>
      <c r="F62" s="11"/>
      <c r="G62" s="11"/>
      <c r="H62" s="11"/>
      <c r="I62" s="11"/>
      <c r="J62" s="11"/>
      <c r="K62" s="5"/>
      <c r="L62" s="44"/>
      <c r="M62" s="44"/>
      <c r="N62" s="44"/>
      <c r="Y62" s="41"/>
      <c r="Z62" s="11"/>
    </row>
    <row r="63" spans="1:26" s="7" customFormat="1" x14ac:dyDescent="0.25">
      <c r="A63" s="11"/>
      <c r="B63" s="11"/>
      <c r="C63" s="11"/>
      <c r="D63" s="11"/>
      <c r="E63" s="11"/>
      <c r="F63" s="11"/>
      <c r="G63" s="11"/>
      <c r="H63" s="11"/>
      <c r="I63" s="11"/>
      <c r="J63" s="11"/>
      <c r="K63" s="5"/>
      <c r="L63" s="44"/>
      <c r="M63" s="44"/>
      <c r="N63" s="44"/>
      <c r="Y63" s="41"/>
      <c r="Z63" s="11"/>
    </row>
    <row r="64" spans="1:26" s="7" customFormat="1" x14ac:dyDescent="0.25">
      <c r="A64" s="11"/>
      <c r="B64" s="11"/>
      <c r="C64" s="11"/>
      <c r="D64" s="11"/>
      <c r="E64" s="11"/>
      <c r="F64" s="11"/>
      <c r="G64" s="11"/>
      <c r="H64" s="11"/>
      <c r="I64" s="11"/>
      <c r="J64" s="11"/>
      <c r="K64" s="5"/>
      <c r="L64" s="44"/>
      <c r="M64" s="44"/>
      <c r="N64" s="44"/>
      <c r="Y64" s="41"/>
      <c r="Z64" s="11"/>
    </row>
    <row r="65" spans="1:26" s="7" customFormat="1" x14ac:dyDescent="0.25">
      <c r="A65" s="11"/>
      <c r="B65" s="11"/>
      <c r="C65" s="11"/>
      <c r="D65" s="11"/>
      <c r="E65" s="11"/>
      <c r="F65" s="11"/>
      <c r="G65" s="11"/>
      <c r="H65" s="11"/>
      <c r="I65" s="11"/>
      <c r="J65" s="11"/>
      <c r="K65" s="5"/>
      <c r="L65" s="44"/>
      <c r="M65" s="44"/>
      <c r="N65" s="44"/>
      <c r="Y65" s="41"/>
      <c r="Z65" s="11"/>
    </row>
    <row r="66" spans="1:26" s="7" customFormat="1" x14ac:dyDescent="0.25">
      <c r="A66" s="11"/>
      <c r="B66" s="11"/>
      <c r="C66" s="11"/>
      <c r="D66" s="11"/>
      <c r="E66" s="11"/>
      <c r="F66" s="11"/>
      <c r="G66" s="11"/>
      <c r="H66" s="11"/>
      <c r="I66" s="11"/>
      <c r="J66" s="11"/>
      <c r="K66" s="5"/>
      <c r="L66" s="44"/>
      <c r="M66" s="44"/>
      <c r="N66" s="44"/>
      <c r="Y66" s="41"/>
      <c r="Z66" s="11"/>
    </row>
    <row r="67" spans="1:26" s="7" customFormat="1" x14ac:dyDescent="0.25">
      <c r="A67" s="11"/>
      <c r="B67" s="11"/>
      <c r="C67" s="11"/>
      <c r="D67" s="11"/>
      <c r="E67" s="11"/>
      <c r="F67" s="11"/>
      <c r="G67" s="11"/>
      <c r="H67" s="11"/>
      <c r="I67" s="11"/>
      <c r="J67" s="11"/>
      <c r="K67" s="5"/>
      <c r="L67" s="44"/>
      <c r="M67" s="44"/>
      <c r="N67" s="44"/>
      <c r="Y67" s="41"/>
      <c r="Z67" s="11"/>
    </row>
    <row r="68" spans="1:26" s="7" customFormat="1" x14ac:dyDescent="0.25">
      <c r="A68" s="11"/>
      <c r="B68" s="11"/>
      <c r="C68" s="11"/>
      <c r="D68" s="11"/>
      <c r="E68" s="11"/>
      <c r="F68" s="11"/>
      <c r="G68" s="11"/>
      <c r="H68" s="11"/>
      <c r="I68" s="11"/>
      <c r="J68" s="11"/>
      <c r="K68" s="5"/>
      <c r="L68" s="44"/>
      <c r="M68" s="44"/>
      <c r="N68" s="44"/>
      <c r="Y68" s="41"/>
      <c r="Z68" s="11"/>
    </row>
    <row r="69" spans="1:26" s="7" customFormat="1" x14ac:dyDescent="0.25">
      <c r="A69" s="11"/>
      <c r="B69" s="11"/>
      <c r="C69" s="11"/>
      <c r="D69" s="11"/>
      <c r="E69" s="11"/>
      <c r="F69" s="11"/>
      <c r="G69" s="11"/>
      <c r="H69" s="11"/>
      <c r="I69" s="11"/>
      <c r="J69" s="11"/>
      <c r="K69" s="5"/>
      <c r="L69" s="44"/>
      <c r="M69" s="44"/>
      <c r="N69" s="44"/>
      <c r="Y69" s="41"/>
      <c r="Z69" s="11"/>
    </row>
    <row r="70" spans="1:26" s="7" customFormat="1" x14ac:dyDescent="0.25">
      <c r="A70" s="11"/>
      <c r="B70" s="11"/>
      <c r="C70" s="11"/>
      <c r="D70" s="11"/>
      <c r="E70" s="11"/>
      <c r="F70" s="11"/>
      <c r="G70" s="11"/>
      <c r="H70" s="11"/>
      <c r="I70" s="11"/>
      <c r="J70" s="11"/>
      <c r="K70" s="5"/>
      <c r="L70" s="44"/>
      <c r="M70" s="44"/>
      <c r="N70" s="44"/>
      <c r="Y70" s="41"/>
      <c r="Z70" s="11"/>
    </row>
    <row r="71" spans="1:26" s="7" customFormat="1" x14ac:dyDescent="0.25">
      <c r="A71" s="11"/>
      <c r="B71" s="11"/>
      <c r="C71" s="11"/>
      <c r="D71" s="11"/>
      <c r="E71" s="11"/>
      <c r="F71" s="11"/>
      <c r="G71" s="11"/>
      <c r="H71" s="11"/>
      <c r="I71" s="11"/>
      <c r="J71" s="11"/>
      <c r="K71" s="5"/>
      <c r="L71" s="44"/>
      <c r="M71" s="44"/>
      <c r="N71" s="44"/>
      <c r="Y71" s="41"/>
      <c r="Z71" s="11"/>
    </row>
    <row r="72" spans="1:26" s="7" customFormat="1" x14ac:dyDescent="0.25">
      <c r="A72" s="11"/>
      <c r="B72" s="11"/>
      <c r="C72" s="11"/>
      <c r="D72" s="11"/>
      <c r="E72" s="11"/>
      <c r="F72" s="11"/>
      <c r="G72" s="11"/>
      <c r="H72" s="11"/>
      <c r="I72" s="11"/>
      <c r="J72" s="11"/>
      <c r="K72" s="5"/>
      <c r="L72" s="44"/>
      <c r="M72" s="44"/>
      <c r="N72" s="44"/>
      <c r="Y72" s="41"/>
      <c r="Z72" s="11"/>
    </row>
    <row r="73" spans="1:26" s="7" customFormat="1" x14ac:dyDescent="0.25">
      <c r="A73" s="11"/>
      <c r="B73" s="11"/>
      <c r="C73" s="11"/>
      <c r="D73" s="11"/>
      <c r="E73" s="11"/>
      <c r="F73" s="11"/>
      <c r="G73" s="11"/>
      <c r="H73" s="11"/>
      <c r="I73" s="11"/>
      <c r="J73" s="11"/>
      <c r="K73" s="5"/>
      <c r="L73" s="44"/>
      <c r="M73" s="44"/>
      <c r="N73" s="44"/>
      <c r="Y73" s="41"/>
      <c r="Z73" s="11"/>
    </row>
    <row r="74" spans="1:26" s="7" customFormat="1" x14ac:dyDescent="0.25">
      <c r="A74" s="11"/>
      <c r="B74" s="11"/>
      <c r="C74" s="11"/>
      <c r="D74" s="11"/>
      <c r="E74" s="11"/>
      <c r="F74" s="11"/>
      <c r="G74" s="11"/>
      <c r="H74" s="11"/>
      <c r="I74" s="11"/>
      <c r="J74" s="11"/>
      <c r="K74" s="5"/>
      <c r="L74" s="44"/>
      <c r="M74" s="44"/>
      <c r="N74" s="44"/>
      <c r="Y74" s="41"/>
      <c r="Z74" s="11"/>
    </row>
    <row r="75" spans="1:26" s="7" customFormat="1" x14ac:dyDescent="0.25">
      <c r="A75" s="11"/>
      <c r="B75" s="11"/>
      <c r="C75" s="11"/>
      <c r="D75" s="11"/>
      <c r="E75" s="11"/>
      <c r="F75" s="11"/>
      <c r="G75" s="11"/>
      <c r="H75" s="11"/>
      <c r="I75" s="11"/>
      <c r="J75" s="11"/>
      <c r="K75" s="5"/>
      <c r="L75" s="44"/>
      <c r="M75" s="44"/>
      <c r="N75" s="44"/>
      <c r="Y75" s="41"/>
      <c r="Z75" s="11"/>
    </row>
    <row r="76" spans="1:26" s="7" customFormat="1" x14ac:dyDescent="0.25">
      <c r="A76" s="11"/>
      <c r="B76" s="11"/>
      <c r="C76" s="11"/>
      <c r="D76" s="11"/>
      <c r="E76" s="11"/>
      <c r="F76" s="11"/>
      <c r="G76" s="11"/>
      <c r="H76" s="11"/>
      <c r="I76" s="11"/>
      <c r="J76" s="11"/>
      <c r="K76" s="5"/>
      <c r="L76" s="44"/>
      <c r="M76" s="44"/>
      <c r="N76" s="44"/>
      <c r="Y76" s="41"/>
      <c r="Z76" s="11"/>
    </row>
    <row r="77" spans="1:26" s="7" customFormat="1" x14ac:dyDescent="0.25">
      <c r="A77" s="11"/>
      <c r="B77" s="11"/>
      <c r="C77" s="11"/>
      <c r="D77" s="11"/>
      <c r="E77" s="11"/>
      <c r="F77" s="11"/>
      <c r="G77" s="11"/>
      <c r="H77" s="11"/>
      <c r="I77" s="11"/>
      <c r="J77" s="11"/>
      <c r="K77" s="5"/>
      <c r="L77" s="44"/>
      <c r="M77" s="44"/>
      <c r="N77" s="44"/>
      <c r="Y77" s="41"/>
      <c r="Z77" s="11"/>
    </row>
    <row r="78" spans="1:26" s="7" customFormat="1" x14ac:dyDescent="0.25">
      <c r="A78" s="11"/>
      <c r="B78" s="11"/>
      <c r="C78" s="11"/>
      <c r="D78" s="11"/>
      <c r="E78" s="11"/>
      <c r="F78" s="11"/>
      <c r="G78" s="11"/>
      <c r="H78" s="11"/>
      <c r="I78" s="11"/>
      <c r="J78" s="11"/>
      <c r="K78" s="5"/>
      <c r="L78" s="44"/>
      <c r="M78" s="44"/>
      <c r="N78" s="44"/>
      <c r="Y78" s="41"/>
      <c r="Z78" s="11"/>
    </row>
    <row r="79" spans="1:26" s="7" customFormat="1" x14ac:dyDescent="0.25">
      <c r="A79" s="11"/>
      <c r="B79" s="11"/>
      <c r="C79" s="11"/>
      <c r="D79" s="11"/>
      <c r="E79" s="11"/>
      <c r="F79" s="11"/>
      <c r="G79" s="11"/>
      <c r="H79" s="11"/>
      <c r="I79" s="11"/>
      <c r="J79" s="11"/>
      <c r="K79" s="5"/>
      <c r="L79" s="44"/>
      <c r="M79" s="44"/>
      <c r="N79" s="44"/>
      <c r="Y79" s="41"/>
      <c r="Z79" s="11"/>
    </row>
    <row r="80" spans="1:26" s="7" customFormat="1" x14ac:dyDescent="0.25">
      <c r="A80" s="11"/>
      <c r="B80" s="11"/>
      <c r="C80" s="11"/>
      <c r="D80" s="11"/>
      <c r="E80" s="11"/>
      <c r="F80" s="11"/>
      <c r="G80" s="11"/>
      <c r="H80" s="11"/>
      <c r="I80" s="11"/>
      <c r="J80" s="11"/>
      <c r="K80" s="5"/>
      <c r="L80" s="44"/>
      <c r="M80" s="44"/>
      <c r="N80" s="44"/>
      <c r="Y80" s="41"/>
      <c r="Z80" s="11"/>
    </row>
    <row r="81" spans="1:26" s="7" customFormat="1" x14ac:dyDescent="0.25">
      <c r="A81" s="11"/>
      <c r="B81" s="11"/>
      <c r="C81" s="11"/>
      <c r="D81" s="11"/>
      <c r="E81" s="11"/>
      <c r="F81" s="11"/>
      <c r="G81" s="11"/>
      <c r="H81" s="11"/>
      <c r="I81" s="11"/>
      <c r="J81" s="11"/>
      <c r="K81" s="5"/>
      <c r="L81" s="44"/>
      <c r="M81" s="44"/>
      <c r="N81" s="44"/>
      <c r="Y81" s="41"/>
      <c r="Z81" s="11"/>
    </row>
    <row r="82" spans="1:26" s="7" customFormat="1" x14ac:dyDescent="0.25">
      <c r="A82" s="11"/>
      <c r="B82" s="11"/>
      <c r="C82" s="11"/>
      <c r="D82" s="11"/>
      <c r="E82" s="11"/>
      <c r="F82" s="11"/>
      <c r="G82" s="11"/>
      <c r="H82" s="11"/>
      <c r="I82" s="11"/>
      <c r="J82" s="11"/>
      <c r="K82" s="5"/>
      <c r="L82" s="44"/>
      <c r="M82" s="44"/>
      <c r="N82" s="44"/>
      <c r="Y82" s="41"/>
      <c r="Z82" s="11"/>
    </row>
    <row r="83" spans="1:26" s="7" customFormat="1" x14ac:dyDescent="0.25">
      <c r="A83" s="11"/>
      <c r="B83" s="11"/>
      <c r="C83" s="11"/>
      <c r="D83" s="11"/>
      <c r="E83" s="11"/>
      <c r="F83" s="11"/>
      <c r="G83" s="11"/>
      <c r="H83" s="11"/>
      <c r="I83" s="11"/>
      <c r="J83" s="11"/>
      <c r="K83" s="5"/>
      <c r="L83" s="44"/>
      <c r="M83" s="44"/>
      <c r="N83" s="44"/>
      <c r="Y83" s="41"/>
      <c r="Z83" s="11"/>
    </row>
    <row r="84" spans="1:26" s="7" customFormat="1" x14ac:dyDescent="0.25">
      <c r="A84" s="11"/>
      <c r="B84" s="11"/>
      <c r="C84" s="11"/>
      <c r="D84" s="11"/>
      <c r="E84" s="11"/>
      <c r="F84" s="11"/>
      <c r="G84" s="11"/>
      <c r="H84" s="11"/>
      <c r="I84" s="11"/>
      <c r="J84" s="11"/>
      <c r="K84" s="5"/>
      <c r="L84" s="44"/>
      <c r="M84" s="44"/>
      <c r="N84" s="44"/>
      <c r="Y84" s="41"/>
      <c r="Z84" s="11"/>
    </row>
    <row r="85" spans="1:26" s="7" customFormat="1" x14ac:dyDescent="0.25">
      <c r="A85" s="11"/>
      <c r="B85" s="11"/>
      <c r="C85" s="11"/>
      <c r="D85" s="11"/>
      <c r="E85" s="11"/>
      <c r="F85" s="11"/>
      <c r="G85" s="11"/>
      <c r="H85" s="11"/>
      <c r="I85" s="11"/>
      <c r="J85" s="11"/>
      <c r="K85" s="5"/>
      <c r="L85" s="44"/>
      <c r="M85" s="44"/>
      <c r="N85" s="44"/>
      <c r="Y85" s="41"/>
      <c r="Z85" s="11"/>
    </row>
    <row r="86" spans="1:26" s="7" customFormat="1" x14ac:dyDescent="0.25">
      <c r="A86" s="11"/>
      <c r="B86" s="11"/>
      <c r="C86" s="11"/>
      <c r="D86" s="11"/>
      <c r="E86" s="11"/>
      <c r="F86" s="11"/>
      <c r="G86" s="11"/>
      <c r="H86" s="11"/>
      <c r="I86" s="11"/>
      <c r="J86" s="11"/>
      <c r="K86" s="5"/>
      <c r="L86" s="44"/>
      <c r="M86" s="44"/>
      <c r="N86" s="44"/>
      <c r="Y86" s="41"/>
      <c r="Z86" s="11"/>
    </row>
    <row r="87" spans="1:26" s="7" customFormat="1" x14ac:dyDescent="0.25">
      <c r="A87" s="11"/>
      <c r="B87" s="11"/>
      <c r="C87" s="11"/>
      <c r="D87" s="11"/>
      <c r="E87" s="11"/>
      <c r="F87" s="11"/>
      <c r="G87" s="11"/>
      <c r="H87" s="11"/>
      <c r="I87" s="11"/>
      <c r="J87" s="11"/>
      <c r="K87" s="5"/>
      <c r="L87" s="44"/>
      <c r="M87" s="44"/>
      <c r="N87" s="44"/>
      <c r="Y87" s="41"/>
      <c r="Z87" s="11"/>
    </row>
    <row r="88" spans="1:26" s="7" customFormat="1" x14ac:dyDescent="0.25">
      <c r="A88" s="11"/>
      <c r="B88" s="11"/>
      <c r="C88" s="11"/>
      <c r="D88" s="11"/>
      <c r="E88" s="11"/>
      <c r="F88" s="11"/>
      <c r="G88" s="11"/>
      <c r="H88" s="11"/>
      <c r="I88" s="11"/>
      <c r="J88" s="11"/>
      <c r="K88" s="5"/>
      <c r="L88" s="44"/>
      <c r="M88" s="44"/>
      <c r="N88" s="44"/>
      <c r="Y88" s="41"/>
      <c r="Z88" s="11"/>
    </row>
    <row r="89" spans="1:26" s="7" customFormat="1" x14ac:dyDescent="0.25">
      <c r="A89" s="11"/>
      <c r="B89" s="11"/>
      <c r="C89" s="11"/>
      <c r="D89" s="11"/>
      <c r="E89" s="11"/>
      <c r="F89" s="11"/>
      <c r="G89" s="11"/>
      <c r="H89" s="11"/>
      <c r="I89" s="11"/>
      <c r="J89" s="11"/>
      <c r="K89" s="5"/>
      <c r="L89" s="44"/>
      <c r="M89" s="44"/>
      <c r="N89" s="44"/>
      <c r="Y89" s="41"/>
      <c r="Z89" s="11"/>
    </row>
    <row r="90" spans="1:26" s="7" customFormat="1" x14ac:dyDescent="0.25">
      <c r="A90" s="11"/>
      <c r="B90" s="11"/>
      <c r="C90" s="11"/>
      <c r="D90" s="11"/>
      <c r="E90" s="11"/>
      <c r="F90" s="11"/>
      <c r="G90" s="11"/>
      <c r="H90" s="11"/>
      <c r="I90" s="11"/>
      <c r="J90" s="11"/>
      <c r="K90" s="5"/>
      <c r="L90" s="44"/>
      <c r="M90" s="44"/>
      <c r="N90" s="44"/>
      <c r="Y90" s="41"/>
      <c r="Z90" s="11"/>
    </row>
    <row r="91" spans="1:26" s="7" customFormat="1" x14ac:dyDescent="0.25">
      <c r="A91" s="11"/>
      <c r="B91" s="11"/>
      <c r="C91" s="11"/>
      <c r="D91" s="11"/>
      <c r="E91" s="11"/>
      <c r="F91" s="11"/>
      <c r="G91" s="11"/>
      <c r="H91" s="11"/>
      <c r="I91" s="11"/>
      <c r="J91" s="11"/>
      <c r="K91" s="5"/>
      <c r="L91" s="44"/>
      <c r="M91" s="44"/>
      <c r="N91" s="44"/>
      <c r="Y91" s="41"/>
      <c r="Z91" s="11"/>
    </row>
    <row r="92" spans="1:26" s="7" customFormat="1" x14ac:dyDescent="0.25">
      <c r="A92" s="11"/>
      <c r="B92" s="11"/>
      <c r="C92" s="11"/>
      <c r="D92" s="11"/>
      <c r="E92" s="11"/>
      <c r="F92" s="11"/>
      <c r="G92" s="11"/>
      <c r="H92" s="11"/>
      <c r="I92" s="11"/>
      <c r="J92" s="11"/>
      <c r="K92" s="5"/>
      <c r="L92" s="44"/>
      <c r="M92" s="44"/>
      <c r="N92" s="44"/>
      <c r="Y92" s="41"/>
      <c r="Z92" s="11"/>
    </row>
    <row r="93" spans="1:26" s="7" customFormat="1" x14ac:dyDescent="0.25">
      <c r="A93" s="11"/>
      <c r="B93" s="11"/>
      <c r="C93" s="11"/>
      <c r="D93" s="11"/>
      <c r="E93" s="11"/>
      <c r="F93" s="11"/>
      <c r="G93" s="11"/>
      <c r="H93" s="11"/>
      <c r="I93" s="11"/>
      <c r="J93" s="11"/>
      <c r="K93" s="5"/>
      <c r="L93" s="44"/>
      <c r="M93" s="44"/>
      <c r="N93" s="44"/>
      <c r="Y93" s="41"/>
      <c r="Z93" s="11"/>
    </row>
    <row r="94" spans="1:26" s="7" customFormat="1" x14ac:dyDescent="0.25">
      <c r="A94" s="11"/>
      <c r="B94" s="11"/>
      <c r="C94" s="11"/>
      <c r="D94" s="11"/>
      <c r="E94" s="11"/>
      <c r="F94" s="11"/>
      <c r="G94" s="11"/>
      <c r="H94" s="11"/>
      <c r="I94" s="11"/>
      <c r="J94" s="11"/>
      <c r="K94" s="5"/>
      <c r="L94" s="44"/>
      <c r="M94" s="44"/>
      <c r="N94" s="44"/>
      <c r="Y94" s="41"/>
      <c r="Z94" s="11"/>
    </row>
    <row r="95" spans="1:26" s="7" customFormat="1" x14ac:dyDescent="0.25">
      <c r="A95" s="11"/>
      <c r="B95" s="11"/>
      <c r="C95" s="11"/>
      <c r="D95" s="11"/>
      <c r="E95" s="11"/>
      <c r="F95" s="11"/>
      <c r="G95" s="11"/>
      <c r="H95" s="11"/>
      <c r="I95" s="11"/>
      <c r="J95" s="11"/>
      <c r="K95" s="5"/>
      <c r="L95" s="44"/>
      <c r="M95" s="44"/>
      <c r="N95" s="44"/>
      <c r="Y95" s="41"/>
      <c r="Z95" s="11"/>
    </row>
    <row r="96" spans="1:26" s="7" customFormat="1" x14ac:dyDescent="0.25">
      <c r="A96" s="11"/>
      <c r="B96" s="11"/>
      <c r="C96" s="11"/>
      <c r="D96" s="11"/>
      <c r="E96" s="11"/>
      <c r="F96" s="11"/>
      <c r="G96" s="11"/>
      <c r="H96" s="11"/>
      <c r="I96" s="11"/>
      <c r="J96" s="11"/>
      <c r="K96" s="5"/>
      <c r="L96" s="44"/>
      <c r="M96" s="44"/>
      <c r="N96" s="44"/>
      <c r="Y96" s="41"/>
      <c r="Z96" s="11"/>
    </row>
  </sheetData>
  <mergeCells count="24">
    <mergeCell ref="A5:X5"/>
    <mergeCell ref="A6:A7"/>
    <mergeCell ref="B6:B7"/>
    <mergeCell ref="C6:C7"/>
    <mergeCell ref="D6:D7"/>
    <mergeCell ref="E6:E7"/>
    <mergeCell ref="F6:F7"/>
    <mergeCell ref="G6:G7"/>
    <mergeCell ref="H6:H7"/>
    <mergeCell ref="X6:X7"/>
    <mergeCell ref="I6:I7"/>
    <mergeCell ref="J6:J7"/>
    <mergeCell ref="K6:K7"/>
    <mergeCell ref="L6:L7"/>
    <mergeCell ref="M6:M7"/>
    <mergeCell ref="N6:N7"/>
    <mergeCell ref="O6:O7"/>
    <mergeCell ref="Y6:Y7"/>
    <mergeCell ref="P6:P7"/>
    <mergeCell ref="Q6:Q7"/>
    <mergeCell ref="R6:R7"/>
    <mergeCell ref="S6:T6"/>
    <mergeCell ref="U6:U7"/>
    <mergeCell ref="V6:W6"/>
  </mergeCells>
  <pageMargins left="0.70866141732283472" right="0.70866141732283472" top="0.78740157480314965" bottom="0.78740157480314965" header="0.31496062992125984" footer="0.31496062992125984"/>
  <pageSetup paperSize="9" scale="37" firstPageNumber="139" orientation="landscape" useFirstPageNumber="1" r:id="rId1"/>
  <headerFooter>
    <oddFooter xml:space="preserve">&amp;LZastupitelstvo  Olomouckého kraje 13-12-2021
13. - Rozpočet Olomouckého kraje na rok 2022 - návrh rozpočtu
Příloha č. 5f) Projekty - neinvestiční&amp;RStrana &amp;P (Celkem 176)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  <pageSetUpPr fitToPage="1"/>
  </sheetPr>
  <dimension ref="A1:AA85"/>
  <sheetViews>
    <sheetView showGridLines="0" view="pageBreakPreview" zoomScale="70" zoomScaleNormal="70" zoomScaleSheetLayoutView="70" workbookViewId="0">
      <selection activeCell="AB9" sqref="AB9"/>
    </sheetView>
  </sheetViews>
  <sheetFormatPr defaultColWidth="9.140625" defaultRowHeight="15" outlineLevelCol="1" x14ac:dyDescent="0.25"/>
  <cols>
    <col min="1" max="2" width="5.7109375" style="119" customWidth="1"/>
    <col min="3" max="3" width="8.28515625" style="119" hidden="1" customWidth="1" outlineLevel="1"/>
    <col min="4" max="4" width="6" style="119" hidden="1" customWidth="1" outlineLevel="1"/>
    <col min="5" max="5" width="7.7109375" style="119" customWidth="1" collapsed="1"/>
    <col min="6" max="6" width="15.28515625" style="119" hidden="1" customWidth="1" outlineLevel="1"/>
    <col min="7" max="7" width="51.140625" style="119" customWidth="1" collapsed="1"/>
    <col min="8" max="8" width="53.140625" style="119" customWidth="1"/>
    <col min="9" max="9" width="7.140625" style="119" customWidth="1"/>
    <col min="10" max="10" width="14.7109375" style="115" customWidth="1"/>
    <col min="11" max="11" width="14.85546875" style="117" customWidth="1"/>
    <col min="12" max="12" width="13.5703125" style="117" customWidth="1"/>
    <col min="13" max="13" width="12.28515625" style="117" customWidth="1"/>
    <col min="14" max="14" width="17.7109375" style="117" customWidth="1"/>
    <col min="15" max="15" width="15.28515625" style="117" customWidth="1"/>
    <col min="16" max="16" width="16.85546875" style="117" customWidth="1"/>
    <col min="17" max="17" width="16.7109375" style="117" customWidth="1"/>
    <col min="18" max="18" width="16.85546875" style="117" customWidth="1"/>
    <col min="19" max="19" width="17.85546875" style="117" customWidth="1"/>
    <col min="20" max="21" width="14.85546875" style="117" customWidth="1"/>
    <col min="22" max="22" width="15.28515625" style="117" customWidth="1"/>
    <col min="23" max="23" width="14.42578125" style="117" customWidth="1"/>
    <col min="24" max="24" width="10" style="116" hidden="1" customWidth="1"/>
    <col min="25" max="25" width="10.28515625" style="116" hidden="1" customWidth="1"/>
    <col min="26" max="26" width="17.7109375" style="140" customWidth="1"/>
    <col min="27" max="16384" width="9.140625" style="119"/>
  </cols>
  <sheetData>
    <row r="1" spans="1:27" ht="20.25" x14ac:dyDescent="0.3">
      <c r="A1" s="64" t="s">
        <v>71</v>
      </c>
      <c r="B1" s="1"/>
      <c r="C1" s="1"/>
      <c r="D1" s="1"/>
      <c r="E1" s="1"/>
      <c r="F1" s="2"/>
      <c r="G1" s="3"/>
      <c r="H1" s="4"/>
      <c r="I1" s="1"/>
      <c r="K1" s="116"/>
      <c r="N1" s="8"/>
      <c r="O1" s="8"/>
      <c r="Q1" s="8"/>
      <c r="R1" s="8"/>
      <c r="S1" s="8"/>
      <c r="T1" s="9"/>
      <c r="U1" s="118"/>
      <c r="V1" s="119"/>
      <c r="W1" s="119"/>
      <c r="X1" s="141"/>
      <c r="Y1" s="141"/>
      <c r="Z1" s="119"/>
    </row>
    <row r="2" spans="1:27" ht="15.75" x14ac:dyDescent="0.25">
      <c r="A2" s="72" t="s">
        <v>90</v>
      </c>
      <c r="B2" s="65"/>
      <c r="C2" s="65"/>
      <c r="D2" s="186"/>
      <c r="E2" s="186"/>
      <c r="F2" s="66"/>
      <c r="G2" s="67" t="s">
        <v>91</v>
      </c>
      <c r="H2" s="68" t="s">
        <v>122</v>
      </c>
      <c r="I2" s="12"/>
      <c r="K2" s="116"/>
      <c r="N2" s="13"/>
      <c r="O2" s="13"/>
      <c r="Q2" s="13"/>
      <c r="R2" s="13"/>
      <c r="S2" s="13"/>
      <c r="T2" s="14"/>
      <c r="U2" s="118"/>
      <c r="V2" s="119"/>
      <c r="W2" s="119"/>
      <c r="X2" s="141"/>
      <c r="Y2" s="141"/>
      <c r="Z2" s="119"/>
    </row>
    <row r="3" spans="1:27" ht="15.75" x14ac:dyDescent="0.25">
      <c r="A3" s="69"/>
      <c r="B3" s="70"/>
      <c r="C3" s="65"/>
      <c r="D3" s="186"/>
      <c r="E3" s="186"/>
      <c r="F3" s="66"/>
      <c r="G3" s="70" t="s">
        <v>67</v>
      </c>
      <c r="H3" s="71"/>
      <c r="I3" s="12"/>
      <c r="K3" s="116"/>
      <c r="N3" s="13"/>
      <c r="O3" s="13"/>
      <c r="Q3" s="13"/>
      <c r="R3" s="13"/>
      <c r="S3" s="13"/>
      <c r="T3" s="14"/>
      <c r="U3" s="118"/>
      <c r="V3" s="119"/>
      <c r="W3" s="119"/>
      <c r="X3" s="141"/>
      <c r="Y3" s="141"/>
      <c r="Z3" s="119"/>
    </row>
    <row r="4" spans="1:27" ht="17.45" customHeight="1" x14ac:dyDescent="0.25">
      <c r="A4" s="120"/>
      <c r="B4" s="120"/>
      <c r="C4" s="120"/>
      <c r="D4" s="120"/>
      <c r="E4" s="120"/>
      <c r="F4" s="120"/>
      <c r="G4" s="120"/>
      <c r="H4" s="120"/>
      <c r="I4" s="120"/>
      <c r="J4" s="120"/>
      <c r="K4" s="120"/>
      <c r="L4" s="121"/>
      <c r="M4" s="120"/>
      <c r="N4" s="121"/>
      <c r="O4" s="120"/>
      <c r="P4" s="120"/>
      <c r="Q4" s="120"/>
      <c r="R4" s="120"/>
      <c r="S4" s="120"/>
      <c r="T4" s="120"/>
      <c r="U4" s="120"/>
      <c r="V4" s="120"/>
      <c r="W4" s="122" t="s">
        <v>1</v>
      </c>
      <c r="AA4" s="118"/>
    </row>
    <row r="5" spans="1:27" ht="25.5" customHeight="1" x14ac:dyDescent="0.25">
      <c r="A5" s="389" t="s">
        <v>123</v>
      </c>
      <c r="B5" s="390"/>
      <c r="C5" s="390"/>
      <c r="D5" s="390"/>
      <c r="E5" s="390"/>
      <c r="F5" s="390"/>
      <c r="G5" s="390"/>
      <c r="H5" s="390"/>
      <c r="I5" s="390"/>
      <c r="J5" s="390"/>
      <c r="K5" s="390"/>
      <c r="L5" s="390"/>
      <c r="M5" s="390"/>
      <c r="N5" s="390"/>
      <c r="O5" s="390"/>
      <c r="P5" s="390"/>
      <c r="Q5" s="390"/>
      <c r="R5" s="390"/>
      <c r="S5" s="390"/>
      <c r="T5" s="390"/>
      <c r="U5" s="390"/>
      <c r="V5" s="390"/>
      <c r="W5" s="390"/>
      <c r="X5" s="390"/>
      <c r="Y5" s="390"/>
      <c r="Z5" s="391"/>
    </row>
    <row r="6" spans="1:27" ht="25.5" customHeight="1" x14ac:dyDescent="0.25">
      <c r="A6" s="392" t="s">
        <v>2</v>
      </c>
      <c r="B6" s="392" t="s">
        <v>3</v>
      </c>
      <c r="C6" s="393" t="s">
        <v>74</v>
      </c>
      <c r="D6" s="393" t="s">
        <v>4</v>
      </c>
      <c r="E6" s="393" t="s">
        <v>6</v>
      </c>
      <c r="F6" s="393" t="s">
        <v>7</v>
      </c>
      <c r="G6" s="393" t="s">
        <v>8</v>
      </c>
      <c r="H6" s="382" t="s">
        <v>9</v>
      </c>
      <c r="I6" s="396" t="s">
        <v>10</v>
      </c>
      <c r="J6" s="382" t="s">
        <v>11</v>
      </c>
      <c r="K6" s="382" t="s">
        <v>12</v>
      </c>
      <c r="L6" s="382" t="s">
        <v>13</v>
      </c>
      <c r="M6" s="382" t="s">
        <v>14</v>
      </c>
      <c r="N6" s="382" t="s">
        <v>22</v>
      </c>
      <c r="O6" s="384" t="s">
        <v>62</v>
      </c>
      <c r="P6" s="414" t="s">
        <v>101</v>
      </c>
      <c r="Q6" s="414" t="s">
        <v>61</v>
      </c>
      <c r="R6" s="415" t="s">
        <v>21</v>
      </c>
      <c r="S6" s="415"/>
      <c r="T6" s="414" t="s">
        <v>76</v>
      </c>
      <c r="U6" s="415" t="s">
        <v>21</v>
      </c>
      <c r="V6" s="415"/>
      <c r="W6" s="384" t="s">
        <v>26</v>
      </c>
      <c r="X6" s="384" t="s">
        <v>77</v>
      </c>
      <c r="Y6" s="384" t="s">
        <v>77</v>
      </c>
      <c r="Z6" s="383" t="s">
        <v>15</v>
      </c>
    </row>
    <row r="7" spans="1:27" ht="81" customHeight="1" x14ac:dyDescent="0.25">
      <c r="A7" s="392"/>
      <c r="B7" s="392"/>
      <c r="C7" s="393"/>
      <c r="D7" s="393"/>
      <c r="E7" s="393"/>
      <c r="F7" s="393"/>
      <c r="G7" s="393"/>
      <c r="H7" s="382"/>
      <c r="I7" s="396"/>
      <c r="J7" s="382"/>
      <c r="K7" s="382"/>
      <c r="L7" s="382"/>
      <c r="M7" s="382"/>
      <c r="N7" s="382"/>
      <c r="O7" s="384"/>
      <c r="P7" s="414"/>
      <c r="Q7" s="414"/>
      <c r="R7" s="87" t="s">
        <v>23</v>
      </c>
      <c r="S7" s="87" t="s">
        <v>24</v>
      </c>
      <c r="T7" s="414"/>
      <c r="U7" s="87" t="s">
        <v>19</v>
      </c>
      <c r="V7" s="87" t="s">
        <v>20</v>
      </c>
      <c r="W7" s="384"/>
      <c r="X7" s="384"/>
      <c r="Y7" s="384"/>
      <c r="Z7" s="383"/>
    </row>
    <row r="8" spans="1:27" s="123" customFormat="1" ht="25.5" customHeight="1" x14ac:dyDescent="0.3">
      <c r="A8" s="54" t="s">
        <v>16</v>
      </c>
      <c r="B8" s="54"/>
      <c r="C8" s="54"/>
      <c r="D8" s="54"/>
      <c r="E8" s="54"/>
      <c r="F8" s="54"/>
      <c r="G8" s="54"/>
      <c r="H8" s="54"/>
      <c r="I8" s="54"/>
      <c r="J8" s="54"/>
      <c r="K8" s="19">
        <f>SUM(K9:K12)</f>
        <v>223868.2</v>
      </c>
      <c r="L8" s="19">
        <f>SUM(L9:L12)</f>
        <v>212674.79</v>
      </c>
      <c r="M8" s="19">
        <f>SUM(M9:M12)</f>
        <v>11193.410000000002</v>
      </c>
      <c r="N8" s="19"/>
      <c r="O8" s="19">
        <f t="shared" ref="O8:V8" si="0">SUM(O9:O12)</f>
        <v>107834</v>
      </c>
      <c r="P8" s="19">
        <f t="shared" si="0"/>
        <v>3430</v>
      </c>
      <c r="Q8" s="19">
        <f t="shared" si="0"/>
        <v>0</v>
      </c>
      <c r="R8" s="19">
        <f t="shared" si="0"/>
        <v>0</v>
      </c>
      <c r="S8" s="19">
        <f t="shared" si="0"/>
        <v>0</v>
      </c>
      <c r="T8" s="19">
        <f>SUM(T9:T12)</f>
        <v>3430</v>
      </c>
      <c r="U8" s="19">
        <f>SUM(U9:U12)</f>
        <v>3430</v>
      </c>
      <c r="V8" s="19">
        <f t="shared" si="0"/>
        <v>0</v>
      </c>
      <c r="W8" s="19">
        <f>SUM(W9:W10)</f>
        <v>12458</v>
      </c>
      <c r="X8" s="153"/>
      <c r="Y8" s="153"/>
      <c r="Z8" s="19"/>
    </row>
    <row r="9" spans="1:27" s="134" customFormat="1" ht="69" customHeight="1" x14ac:dyDescent="0.25">
      <c r="A9" s="409">
        <v>1</v>
      </c>
      <c r="B9" s="30" t="s">
        <v>81</v>
      </c>
      <c r="C9" s="274">
        <v>5011</v>
      </c>
      <c r="D9" s="124">
        <v>3299</v>
      </c>
      <c r="E9" s="124">
        <v>50</v>
      </c>
      <c r="F9" s="410">
        <v>60006101476</v>
      </c>
      <c r="G9" s="411" t="s">
        <v>124</v>
      </c>
      <c r="H9" s="412" t="s">
        <v>125</v>
      </c>
      <c r="I9" s="413"/>
      <c r="J9" s="409" t="s">
        <v>96</v>
      </c>
      <c r="K9" s="402">
        <v>30725</v>
      </c>
      <c r="L9" s="402">
        <f>0.95*K9</f>
        <v>29188.75</v>
      </c>
      <c r="M9" s="403">
        <f>0.05*K9</f>
        <v>1536.25</v>
      </c>
      <c r="N9" s="404" t="s">
        <v>126</v>
      </c>
      <c r="O9" s="406">
        <v>5392</v>
      </c>
      <c r="P9" s="399">
        <f>+Q9+Q10+T9+T10</f>
        <v>585</v>
      </c>
      <c r="Q9" s="148">
        <f t="shared" ref="Q9:Q12" si="1">+R9+S9</f>
        <v>0</v>
      </c>
      <c r="R9" s="146">
        <v>0</v>
      </c>
      <c r="S9" s="146">
        <v>0</v>
      </c>
      <c r="T9" s="148">
        <f>U9</f>
        <v>50</v>
      </c>
      <c r="U9" s="150">
        <v>50</v>
      </c>
      <c r="V9" s="146">
        <v>0</v>
      </c>
      <c r="W9" s="150">
        <f>K9-O9-P9-12290</f>
        <v>12458</v>
      </c>
      <c r="X9" s="407">
        <v>1</v>
      </c>
      <c r="Y9" s="407">
        <v>2</v>
      </c>
      <c r="Z9" s="408" t="s">
        <v>127</v>
      </c>
    </row>
    <row r="10" spans="1:27" s="134" customFormat="1" ht="71.25" customHeight="1" x14ac:dyDescent="0.25">
      <c r="A10" s="409"/>
      <c r="B10" s="124" t="s">
        <v>81</v>
      </c>
      <c r="C10" s="274">
        <v>5222</v>
      </c>
      <c r="D10" s="124">
        <v>3299</v>
      </c>
      <c r="E10" s="124">
        <v>52</v>
      </c>
      <c r="F10" s="410"/>
      <c r="G10" s="411"/>
      <c r="H10" s="412"/>
      <c r="I10" s="413"/>
      <c r="J10" s="409"/>
      <c r="K10" s="402"/>
      <c r="L10" s="402"/>
      <c r="M10" s="403"/>
      <c r="N10" s="405"/>
      <c r="O10" s="406"/>
      <c r="P10" s="399"/>
      <c r="Q10" s="148">
        <f t="shared" si="1"/>
        <v>0</v>
      </c>
      <c r="R10" s="146">
        <v>0</v>
      </c>
      <c r="S10" s="146">
        <v>0</v>
      </c>
      <c r="T10" s="148">
        <f t="shared" ref="T10:T11" si="2">+U10+V10</f>
        <v>535</v>
      </c>
      <c r="U10" s="150">
        <v>535</v>
      </c>
      <c r="V10" s="146">
        <v>0</v>
      </c>
      <c r="W10" s="150">
        <f>K10-O10-P10</f>
        <v>0</v>
      </c>
      <c r="X10" s="407"/>
      <c r="Y10" s="407"/>
      <c r="Z10" s="408"/>
    </row>
    <row r="11" spans="1:27" s="134" customFormat="1" ht="63.75" customHeight="1" x14ac:dyDescent="0.25">
      <c r="A11" s="409">
        <v>2</v>
      </c>
      <c r="B11" s="30" t="s">
        <v>81</v>
      </c>
      <c r="C11" s="274">
        <v>5011</v>
      </c>
      <c r="D11" s="124">
        <v>3299</v>
      </c>
      <c r="E11" s="124">
        <v>50</v>
      </c>
      <c r="F11" s="410">
        <v>60006101480</v>
      </c>
      <c r="G11" s="411" t="s">
        <v>128</v>
      </c>
      <c r="H11" s="412" t="s">
        <v>129</v>
      </c>
      <c r="I11" s="413"/>
      <c r="J11" s="409" t="s">
        <v>96</v>
      </c>
      <c r="K11" s="402">
        <v>193143.2</v>
      </c>
      <c r="L11" s="402">
        <f>0.95*K11</f>
        <v>183486.04</v>
      </c>
      <c r="M11" s="403">
        <f>0.05*K11</f>
        <v>9657.1600000000017</v>
      </c>
      <c r="N11" s="404" t="s">
        <v>130</v>
      </c>
      <c r="O11" s="406">
        <v>102442</v>
      </c>
      <c r="P11" s="399">
        <f>T11+T12+Q11+Q12</f>
        <v>2845</v>
      </c>
      <c r="Q11" s="148">
        <f t="shared" si="1"/>
        <v>0</v>
      </c>
      <c r="R11" s="146">
        <v>0</v>
      </c>
      <c r="S11" s="146">
        <v>0</v>
      </c>
      <c r="T11" s="148">
        <f t="shared" si="2"/>
        <v>150</v>
      </c>
      <c r="U11" s="150">
        <v>150</v>
      </c>
      <c r="V11" s="146">
        <v>0</v>
      </c>
      <c r="W11" s="134">
        <v>0</v>
      </c>
      <c r="X11" s="152"/>
      <c r="Y11" s="400">
        <v>2</v>
      </c>
      <c r="Z11" s="408" t="s">
        <v>131</v>
      </c>
    </row>
    <row r="12" spans="1:27" s="134" customFormat="1" ht="71.25" customHeight="1" x14ac:dyDescent="0.25">
      <c r="A12" s="409"/>
      <c r="B12" s="124" t="s">
        <v>81</v>
      </c>
      <c r="C12" s="274">
        <v>5222</v>
      </c>
      <c r="D12" s="124">
        <v>3299</v>
      </c>
      <c r="E12" s="124">
        <v>52</v>
      </c>
      <c r="F12" s="410"/>
      <c r="G12" s="411"/>
      <c r="H12" s="412"/>
      <c r="I12" s="413"/>
      <c r="J12" s="409"/>
      <c r="K12" s="402"/>
      <c r="L12" s="402"/>
      <c r="M12" s="403"/>
      <c r="N12" s="405"/>
      <c r="O12" s="406"/>
      <c r="P12" s="399"/>
      <c r="Q12" s="148">
        <f t="shared" si="1"/>
        <v>0</v>
      </c>
      <c r="R12" s="146">
        <v>0</v>
      </c>
      <c r="S12" s="146">
        <v>0</v>
      </c>
      <c r="T12" s="148">
        <f>+U12+V12</f>
        <v>2695</v>
      </c>
      <c r="U12" s="150">
        <v>2695</v>
      </c>
      <c r="V12" s="146">
        <v>0</v>
      </c>
      <c r="W12" s="146">
        <f>K11-O11-P11</f>
        <v>87856.200000000012</v>
      </c>
      <c r="X12" s="116"/>
      <c r="Y12" s="400"/>
      <c r="Z12" s="408"/>
    </row>
    <row r="13" spans="1:27" ht="35.450000000000003" customHeight="1" x14ac:dyDescent="0.25">
      <c r="A13" s="401" t="s">
        <v>132</v>
      </c>
      <c r="B13" s="401"/>
      <c r="C13" s="401"/>
      <c r="D13" s="401"/>
      <c r="E13" s="401"/>
      <c r="F13" s="401"/>
      <c r="G13" s="401"/>
      <c r="H13" s="401"/>
      <c r="I13" s="401"/>
      <c r="J13" s="401"/>
      <c r="K13" s="33">
        <f>K8</f>
        <v>223868.2</v>
      </c>
      <c r="L13" s="33">
        <f>L8</f>
        <v>212674.79</v>
      </c>
      <c r="M13" s="33">
        <f>M8</f>
        <v>11193.410000000002</v>
      </c>
      <c r="N13" s="33"/>
      <c r="O13" s="33">
        <f t="shared" ref="O13:Y13" si="3">O8</f>
        <v>107834</v>
      </c>
      <c r="P13" s="33">
        <f t="shared" si="3"/>
        <v>3430</v>
      </c>
      <c r="Q13" s="33">
        <f t="shared" si="3"/>
        <v>0</v>
      </c>
      <c r="R13" s="33">
        <f t="shared" si="3"/>
        <v>0</v>
      </c>
      <c r="S13" s="33">
        <f t="shared" si="3"/>
        <v>0</v>
      </c>
      <c r="T13" s="33">
        <f t="shared" si="3"/>
        <v>3430</v>
      </c>
      <c r="U13" s="33">
        <f>U8</f>
        <v>3430</v>
      </c>
      <c r="V13" s="33">
        <f t="shared" si="3"/>
        <v>0</v>
      </c>
      <c r="W13" s="33">
        <f t="shared" si="3"/>
        <v>12458</v>
      </c>
      <c r="X13" s="33">
        <f t="shared" si="3"/>
        <v>0</v>
      </c>
      <c r="Y13" s="33">
        <f t="shared" si="3"/>
        <v>0</v>
      </c>
      <c r="Z13" s="35"/>
    </row>
    <row r="14" spans="1:27" s="117" customFormat="1" x14ac:dyDescent="0.25">
      <c r="A14" s="115"/>
      <c r="B14" s="115"/>
      <c r="C14" s="115"/>
      <c r="D14" s="115"/>
      <c r="E14" s="115"/>
      <c r="F14" s="115"/>
      <c r="G14" s="115"/>
      <c r="H14" s="115"/>
      <c r="I14" s="119"/>
      <c r="J14" s="138"/>
      <c r="K14" s="139"/>
      <c r="L14" s="139"/>
      <c r="M14" s="139"/>
      <c r="X14" s="116"/>
      <c r="Y14" s="116"/>
      <c r="Z14" s="140"/>
      <c r="AA14" s="119"/>
    </row>
    <row r="15" spans="1:27" s="117" customFormat="1" x14ac:dyDescent="0.25">
      <c r="A15" s="115"/>
      <c r="B15" s="115"/>
      <c r="C15" s="115"/>
      <c r="D15" s="115"/>
      <c r="E15" s="115"/>
      <c r="F15" s="115"/>
      <c r="G15" s="115"/>
      <c r="H15" s="115"/>
      <c r="I15" s="119"/>
      <c r="J15" s="138"/>
      <c r="K15" s="139"/>
      <c r="L15" s="139"/>
      <c r="M15" s="139"/>
      <c r="X15" s="116"/>
      <c r="Y15" s="116"/>
      <c r="Z15" s="140"/>
      <c r="AA15" s="119"/>
    </row>
    <row r="16" spans="1:27" s="117" customFormat="1" x14ac:dyDescent="0.25">
      <c r="A16" s="115"/>
      <c r="B16" s="115"/>
      <c r="C16" s="115"/>
      <c r="D16" s="115"/>
      <c r="E16" s="115"/>
      <c r="F16" s="115"/>
      <c r="G16" s="115"/>
      <c r="H16" s="115"/>
      <c r="I16" s="119"/>
      <c r="J16" s="138"/>
      <c r="K16" s="139"/>
      <c r="L16" s="139"/>
      <c r="M16" s="139"/>
      <c r="X16" s="116"/>
      <c r="Y16" s="116"/>
      <c r="Z16" s="140"/>
      <c r="AA16" s="119"/>
    </row>
    <row r="17" spans="1:27" s="117" customFormat="1" x14ac:dyDescent="0.25">
      <c r="A17" s="115"/>
      <c r="B17" s="115"/>
      <c r="C17" s="115"/>
      <c r="D17" s="115"/>
      <c r="E17" s="115"/>
      <c r="F17" s="115"/>
      <c r="G17" s="115"/>
      <c r="H17" s="115"/>
      <c r="I17" s="119"/>
      <c r="J17" s="138"/>
      <c r="K17" s="139"/>
      <c r="L17" s="139"/>
      <c r="M17" s="139"/>
      <c r="X17" s="116"/>
      <c r="Y17" s="116"/>
      <c r="Z17" s="140"/>
      <c r="AA17" s="119"/>
    </row>
    <row r="18" spans="1:27" s="117" customFormat="1" x14ac:dyDescent="0.25">
      <c r="A18" s="115"/>
      <c r="B18" s="115"/>
      <c r="C18" s="115"/>
      <c r="D18" s="115"/>
      <c r="E18" s="115"/>
      <c r="F18" s="115"/>
      <c r="G18" s="115"/>
      <c r="H18" s="115"/>
      <c r="I18" s="119"/>
      <c r="J18" s="138"/>
      <c r="K18" s="139"/>
      <c r="L18" s="139"/>
      <c r="M18" s="139"/>
      <c r="X18" s="116"/>
      <c r="Y18" s="116"/>
      <c r="Z18" s="140"/>
      <c r="AA18" s="119"/>
    </row>
    <row r="19" spans="1:27" s="117" customFormat="1" x14ac:dyDescent="0.25">
      <c r="A19" s="115"/>
      <c r="B19" s="115"/>
      <c r="C19" s="115"/>
      <c r="D19" s="115"/>
      <c r="E19" s="115"/>
      <c r="F19" s="115"/>
      <c r="G19" s="115"/>
      <c r="H19" s="115"/>
      <c r="I19" s="119"/>
      <c r="J19" s="138"/>
      <c r="K19" s="139"/>
      <c r="L19" s="139"/>
      <c r="M19" s="139"/>
      <c r="X19" s="116"/>
      <c r="Y19" s="116"/>
      <c r="Z19" s="140"/>
      <c r="AA19" s="119"/>
    </row>
    <row r="20" spans="1:27" s="117" customFormat="1" x14ac:dyDescent="0.25">
      <c r="A20" s="115"/>
      <c r="B20" s="115"/>
      <c r="C20" s="115"/>
      <c r="D20" s="115"/>
      <c r="E20" s="115"/>
      <c r="F20" s="115"/>
      <c r="G20" s="115"/>
      <c r="H20" s="115"/>
      <c r="I20" s="119"/>
      <c r="J20" s="138"/>
      <c r="K20" s="139"/>
      <c r="L20" s="139"/>
      <c r="M20" s="139"/>
      <c r="X20" s="116"/>
      <c r="Y20" s="116"/>
      <c r="Z20" s="140"/>
      <c r="AA20" s="119"/>
    </row>
    <row r="21" spans="1:27" s="117" customFormat="1" x14ac:dyDescent="0.25">
      <c r="A21" s="115"/>
      <c r="B21" s="115"/>
      <c r="C21" s="115"/>
      <c r="D21" s="115"/>
      <c r="E21" s="115"/>
      <c r="F21" s="115"/>
      <c r="G21" s="115"/>
      <c r="H21" s="115"/>
      <c r="I21" s="119"/>
      <c r="J21" s="138"/>
      <c r="K21" s="139"/>
      <c r="L21" s="139"/>
      <c r="M21" s="139"/>
      <c r="X21" s="116"/>
      <c r="Y21" s="116"/>
      <c r="Z21" s="140"/>
      <c r="AA21" s="119"/>
    </row>
    <row r="22" spans="1:27" s="117" customFormat="1" x14ac:dyDescent="0.25">
      <c r="A22" s="115"/>
      <c r="B22" s="115"/>
      <c r="C22" s="115"/>
      <c r="D22" s="115"/>
      <c r="E22" s="115"/>
      <c r="F22" s="115"/>
      <c r="G22" s="115"/>
      <c r="H22" s="115"/>
      <c r="I22" s="119"/>
      <c r="J22" s="138"/>
      <c r="K22" s="139"/>
      <c r="L22" s="139"/>
      <c r="M22" s="139"/>
      <c r="X22" s="116"/>
      <c r="Y22" s="116"/>
      <c r="Z22" s="140"/>
      <c r="AA22" s="119"/>
    </row>
    <row r="23" spans="1:27" s="117" customFormat="1" x14ac:dyDescent="0.25">
      <c r="A23" s="115"/>
      <c r="B23" s="115"/>
      <c r="C23" s="115"/>
      <c r="D23" s="115"/>
      <c r="E23" s="115"/>
      <c r="F23" s="115"/>
      <c r="G23" s="115"/>
      <c r="H23" s="115"/>
      <c r="I23" s="119"/>
      <c r="J23" s="115"/>
      <c r="K23" s="139"/>
      <c r="L23" s="139"/>
      <c r="M23" s="139"/>
      <c r="X23" s="116"/>
      <c r="Y23" s="116"/>
      <c r="Z23" s="140"/>
      <c r="AA23" s="119"/>
    </row>
    <row r="24" spans="1:27" s="117" customFormat="1" x14ac:dyDescent="0.25">
      <c r="A24" s="115"/>
      <c r="B24" s="115"/>
      <c r="C24" s="115"/>
      <c r="D24" s="115"/>
      <c r="E24" s="115"/>
      <c r="F24" s="115"/>
      <c r="G24" s="115"/>
      <c r="H24" s="115"/>
      <c r="I24" s="119"/>
      <c r="J24" s="115"/>
      <c r="K24" s="139"/>
      <c r="L24" s="139"/>
      <c r="M24" s="139"/>
      <c r="X24" s="116"/>
      <c r="Y24" s="116"/>
      <c r="Z24" s="140"/>
      <c r="AA24" s="119"/>
    </row>
    <row r="25" spans="1:27" s="117" customFormat="1" x14ac:dyDescent="0.25">
      <c r="A25" s="115"/>
      <c r="B25" s="115"/>
      <c r="C25" s="115"/>
      <c r="D25" s="115"/>
      <c r="E25" s="115"/>
      <c r="F25" s="115"/>
      <c r="G25" s="115"/>
      <c r="H25" s="115"/>
      <c r="I25" s="119"/>
      <c r="J25" s="115"/>
      <c r="K25" s="139"/>
      <c r="L25" s="139"/>
      <c r="M25" s="139"/>
      <c r="X25" s="116"/>
      <c r="Y25" s="116"/>
      <c r="Z25" s="140"/>
      <c r="AA25" s="119"/>
    </row>
    <row r="26" spans="1:27" s="117" customFormat="1" x14ac:dyDescent="0.25">
      <c r="A26" s="115"/>
      <c r="B26" s="115"/>
      <c r="C26" s="115"/>
      <c r="D26" s="115"/>
      <c r="E26" s="115"/>
      <c r="F26" s="115"/>
      <c r="G26" s="115"/>
      <c r="H26" s="115"/>
      <c r="I26" s="119"/>
      <c r="J26" s="115"/>
      <c r="K26" s="139"/>
      <c r="L26" s="139"/>
      <c r="M26" s="139"/>
      <c r="X26" s="116"/>
      <c r="Y26" s="116"/>
      <c r="Z26" s="140"/>
      <c r="AA26" s="119"/>
    </row>
    <row r="27" spans="1:27" s="117" customFormat="1" x14ac:dyDescent="0.25">
      <c r="A27" s="115"/>
      <c r="B27" s="115"/>
      <c r="C27" s="115"/>
      <c r="D27" s="115"/>
      <c r="E27" s="115"/>
      <c r="F27" s="115"/>
      <c r="G27" s="115"/>
      <c r="H27" s="115"/>
      <c r="I27" s="119"/>
      <c r="J27" s="115"/>
      <c r="K27" s="139"/>
      <c r="L27" s="139"/>
      <c r="M27" s="139"/>
      <c r="X27" s="116"/>
      <c r="Y27" s="116"/>
      <c r="Z27" s="140"/>
      <c r="AA27" s="119"/>
    </row>
    <row r="28" spans="1:27" s="117" customFormat="1" x14ac:dyDescent="0.25">
      <c r="A28" s="115"/>
      <c r="B28" s="115"/>
      <c r="C28" s="115"/>
      <c r="D28" s="115"/>
      <c r="E28" s="115"/>
      <c r="F28" s="115"/>
      <c r="G28" s="115"/>
      <c r="H28" s="115"/>
      <c r="I28" s="119"/>
      <c r="J28" s="115"/>
      <c r="K28" s="139"/>
      <c r="L28" s="139"/>
      <c r="M28" s="139"/>
      <c r="X28" s="116"/>
      <c r="Y28" s="116"/>
      <c r="Z28" s="140"/>
      <c r="AA28" s="119"/>
    </row>
    <row r="29" spans="1:27" s="117" customFormat="1" x14ac:dyDescent="0.25">
      <c r="A29" s="115"/>
      <c r="B29" s="115"/>
      <c r="C29" s="115"/>
      <c r="D29" s="115"/>
      <c r="E29" s="115"/>
      <c r="F29" s="115"/>
      <c r="G29" s="115"/>
      <c r="H29" s="115"/>
      <c r="I29" s="119"/>
      <c r="J29" s="115"/>
      <c r="K29" s="139"/>
      <c r="L29" s="139"/>
      <c r="M29" s="139"/>
      <c r="X29" s="116"/>
      <c r="Y29" s="116"/>
      <c r="Z29" s="140"/>
      <c r="AA29" s="119"/>
    </row>
    <row r="30" spans="1:27" s="117" customFormat="1" x14ac:dyDescent="0.25">
      <c r="A30" s="115"/>
      <c r="B30" s="115"/>
      <c r="C30" s="115"/>
      <c r="D30" s="115"/>
      <c r="E30" s="115"/>
      <c r="F30" s="115"/>
      <c r="G30" s="115"/>
      <c r="H30" s="115"/>
      <c r="I30" s="119"/>
      <c r="J30" s="115"/>
      <c r="K30" s="139"/>
      <c r="L30" s="139"/>
      <c r="M30" s="139"/>
      <c r="X30" s="116"/>
      <c r="Y30" s="116"/>
      <c r="Z30" s="140"/>
      <c r="AA30" s="119"/>
    </row>
    <row r="31" spans="1:27" s="117" customFormat="1" x14ac:dyDescent="0.25">
      <c r="A31" s="115"/>
      <c r="B31" s="115"/>
      <c r="C31" s="115"/>
      <c r="D31" s="115"/>
      <c r="E31" s="115"/>
      <c r="F31" s="115"/>
      <c r="G31" s="115"/>
      <c r="H31" s="115"/>
      <c r="I31" s="119"/>
      <c r="J31" s="115"/>
      <c r="K31" s="139"/>
      <c r="L31" s="139"/>
      <c r="M31" s="139"/>
      <c r="X31" s="116"/>
      <c r="Y31" s="116"/>
      <c r="Z31" s="140"/>
      <c r="AA31" s="119"/>
    </row>
    <row r="32" spans="1:27" s="117" customFormat="1" x14ac:dyDescent="0.25">
      <c r="A32" s="115"/>
      <c r="B32" s="115"/>
      <c r="C32" s="115"/>
      <c r="D32" s="115"/>
      <c r="E32" s="115"/>
      <c r="F32" s="115"/>
      <c r="G32" s="115"/>
      <c r="H32" s="115"/>
      <c r="I32" s="119"/>
      <c r="J32" s="115"/>
      <c r="K32" s="139"/>
      <c r="L32" s="139"/>
      <c r="M32" s="139"/>
      <c r="X32" s="116"/>
      <c r="Y32" s="116"/>
      <c r="Z32" s="140"/>
      <c r="AA32" s="119"/>
    </row>
    <row r="33" spans="1:27" s="117" customFormat="1" x14ac:dyDescent="0.25">
      <c r="A33" s="115"/>
      <c r="B33" s="115"/>
      <c r="C33" s="115"/>
      <c r="D33" s="115"/>
      <c r="E33" s="115"/>
      <c r="F33" s="115"/>
      <c r="G33" s="115"/>
      <c r="H33" s="115"/>
      <c r="I33" s="119"/>
      <c r="J33" s="115"/>
      <c r="K33" s="139"/>
      <c r="L33" s="139"/>
      <c r="M33" s="139"/>
      <c r="X33" s="116"/>
      <c r="Y33" s="116"/>
      <c r="Z33" s="140"/>
      <c r="AA33" s="119"/>
    </row>
    <row r="34" spans="1:27" s="117" customFormat="1" x14ac:dyDescent="0.25">
      <c r="A34" s="119"/>
      <c r="B34" s="119"/>
      <c r="C34" s="115"/>
      <c r="D34" s="119"/>
      <c r="E34" s="119"/>
      <c r="F34" s="119"/>
      <c r="G34" s="119"/>
      <c r="H34" s="119"/>
      <c r="I34" s="119"/>
      <c r="J34" s="115"/>
      <c r="K34" s="139"/>
      <c r="L34" s="139"/>
      <c r="M34" s="139"/>
      <c r="X34" s="116"/>
      <c r="Y34" s="116"/>
      <c r="Z34" s="140"/>
      <c r="AA34" s="119"/>
    </row>
    <row r="35" spans="1:27" s="117" customFormat="1" x14ac:dyDescent="0.25">
      <c r="A35" s="119"/>
      <c r="B35" s="119"/>
      <c r="C35" s="119"/>
      <c r="D35" s="119"/>
      <c r="E35" s="119"/>
      <c r="F35" s="119"/>
      <c r="G35" s="119"/>
      <c r="H35" s="119"/>
      <c r="I35" s="119"/>
      <c r="J35" s="115"/>
      <c r="K35" s="139"/>
      <c r="L35" s="139"/>
      <c r="M35" s="139"/>
      <c r="X35" s="116"/>
      <c r="Y35" s="116"/>
      <c r="Z35" s="140"/>
      <c r="AA35" s="119"/>
    </row>
    <row r="36" spans="1:27" s="117" customFormat="1" x14ac:dyDescent="0.25">
      <c r="A36" s="119"/>
      <c r="B36" s="119"/>
      <c r="C36" s="119"/>
      <c r="D36" s="119"/>
      <c r="E36" s="119"/>
      <c r="F36" s="119"/>
      <c r="G36" s="119"/>
      <c r="H36" s="119"/>
      <c r="I36" s="119"/>
      <c r="J36" s="115"/>
      <c r="K36" s="139"/>
      <c r="L36" s="139"/>
      <c r="M36" s="139"/>
      <c r="X36" s="116"/>
      <c r="Y36" s="116"/>
      <c r="Z36" s="140"/>
      <c r="AA36" s="119"/>
    </row>
    <row r="37" spans="1:27" s="117" customFormat="1" x14ac:dyDescent="0.25">
      <c r="A37" s="119"/>
      <c r="B37" s="119"/>
      <c r="C37" s="119"/>
      <c r="D37" s="119"/>
      <c r="E37" s="119"/>
      <c r="F37" s="119"/>
      <c r="G37" s="119"/>
      <c r="H37" s="119"/>
      <c r="I37" s="119"/>
      <c r="J37" s="115"/>
      <c r="K37" s="139"/>
      <c r="L37" s="139"/>
      <c r="M37" s="139"/>
      <c r="X37" s="116"/>
      <c r="Y37" s="116"/>
      <c r="Z37" s="140"/>
      <c r="AA37" s="119"/>
    </row>
    <row r="38" spans="1:27" s="117" customFormat="1" x14ac:dyDescent="0.25">
      <c r="A38" s="119"/>
      <c r="B38" s="119"/>
      <c r="C38" s="119"/>
      <c r="D38" s="119"/>
      <c r="E38" s="119"/>
      <c r="F38" s="119"/>
      <c r="G38" s="119"/>
      <c r="H38" s="119"/>
      <c r="I38" s="119"/>
      <c r="J38" s="115"/>
      <c r="K38" s="139"/>
      <c r="L38" s="139"/>
      <c r="M38" s="139"/>
      <c r="X38" s="116"/>
      <c r="Y38" s="116"/>
      <c r="Z38" s="140"/>
      <c r="AA38" s="119"/>
    </row>
    <row r="39" spans="1:27" s="117" customFormat="1" x14ac:dyDescent="0.25">
      <c r="A39" s="119"/>
      <c r="B39" s="119"/>
      <c r="C39" s="119"/>
      <c r="D39" s="119"/>
      <c r="E39" s="119"/>
      <c r="F39" s="119"/>
      <c r="G39" s="119"/>
      <c r="H39" s="119"/>
      <c r="I39" s="119"/>
      <c r="J39" s="115"/>
      <c r="K39" s="139"/>
      <c r="L39" s="139"/>
      <c r="M39" s="139"/>
      <c r="X39" s="116"/>
      <c r="Y39" s="116"/>
      <c r="Z39" s="140"/>
      <c r="AA39" s="119"/>
    </row>
    <row r="40" spans="1:27" s="117" customFormat="1" x14ac:dyDescent="0.25">
      <c r="A40" s="119"/>
      <c r="B40" s="119"/>
      <c r="C40" s="119"/>
      <c r="D40" s="119"/>
      <c r="E40" s="119"/>
      <c r="F40" s="119"/>
      <c r="G40" s="119"/>
      <c r="H40" s="119"/>
      <c r="I40" s="119"/>
      <c r="J40" s="115"/>
      <c r="K40" s="139"/>
      <c r="L40" s="139"/>
      <c r="M40" s="139"/>
      <c r="X40" s="116"/>
      <c r="Y40" s="116"/>
      <c r="Z40" s="140"/>
      <c r="AA40" s="119"/>
    </row>
    <row r="41" spans="1:27" s="117" customFormat="1" x14ac:dyDescent="0.25">
      <c r="A41" s="119"/>
      <c r="B41" s="119"/>
      <c r="C41" s="119"/>
      <c r="D41" s="119"/>
      <c r="E41" s="119"/>
      <c r="F41" s="119"/>
      <c r="G41" s="119"/>
      <c r="H41" s="119"/>
      <c r="I41" s="119"/>
      <c r="J41" s="115"/>
      <c r="K41" s="139"/>
      <c r="L41" s="139"/>
      <c r="M41" s="139"/>
      <c r="X41" s="116"/>
      <c r="Y41" s="116"/>
      <c r="Z41" s="140"/>
      <c r="AA41" s="119"/>
    </row>
    <row r="42" spans="1:27" s="117" customFormat="1" x14ac:dyDescent="0.25">
      <c r="A42" s="119"/>
      <c r="B42" s="119"/>
      <c r="C42" s="119"/>
      <c r="D42" s="119"/>
      <c r="E42" s="119"/>
      <c r="F42" s="119"/>
      <c r="G42" s="119"/>
      <c r="H42" s="119"/>
      <c r="I42" s="119"/>
      <c r="J42" s="115"/>
      <c r="K42" s="139"/>
      <c r="L42" s="139"/>
      <c r="M42" s="139"/>
      <c r="X42" s="116"/>
      <c r="Y42" s="116"/>
      <c r="Z42" s="140"/>
      <c r="AA42" s="119"/>
    </row>
    <row r="43" spans="1:27" s="117" customFormat="1" x14ac:dyDescent="0.25">
      <c r="A43" s="119"/>
      <c r="B43" s="119"/>
      <c r="C43" s="119"/>
      <c r="D43" s="119"/>
      <c r="E43" s="119"/>
      <c r="F43" s="119"/>
      <c r="G43" s="119"/>
      <c r="H43" s="119"/>
      <c r="I43" s="119"/>
      <c r="J43" s="115"/>
      <c r="K43" s="139"/>
      <c r="L43" s="139"/>
      <c r="M43" s="139"/>
      <c r="X43" s="116"/>
      <c r="Y43" s="116"/>
      <c r="Z43" s="140"/>
      <c r="AA43" s="119"/>
    </row>
    <row r="44" spans="1:27" s="117" customFormat="1" x14ac:dyDescent="0.25">
      <c r="A44" s="119"/>
      <c r="B44" s="119"/>
      <c r="C44" s="119"/>
      <c r="D44" s="119"/>
      <c r="E44" s="119"/>
      <c r="F44" s="119"/>
      <c r="G44" s="119"/>
      <c r="H44" s="119"/>
      <c r="I44" s="119"/>
      <c r="J44" s="115"/>
      <c r="K44" s="139"/>
      <c r="L44" s="139"/>
      <c r="M44" s="139"/>
      <c r="X44" s="116"/>
      <c r="Y44" s="116"/>
      <c r="Z44" s="140"/>
      <c r="AA44" s="119"/>
    </row>
    <row r="45" spans="1:27" s="117" customFormat="1" x14ac:dyDescent="0.25">
      <c r="A45" s="119"/>
      <c r="B45" s="119"/>
      <c r="C45" s="119"/>
      <c r="D45" s="119"/>
      <c r="E45" s="119"/>
      <c r="F45" s="119"/>
      <c r="G45" s="119"/>
      <c r="H45" s="119"/>
      <c r="I45" s="119"/>
      <c r="J45" s="115"/>
      <c r="K45" s="139"/>
      <c r="L45" s="139"/>
      <c r="M45" s="139"/>
      <c r="X45" s="116"/>
      <c r="Y45" s="116"/>
      <c r="Z45" s="140"/>
      <c r="AA45" s="119"/>
    </row>
    <row r="46" spans="1:27" s="117" customFormat="1" x14ac:dyDescent="0.25">
      <c r="A46" s="119"/>
      <c r="B46" s="119"/>
      <c r="C46" s="119"/>
      <c r="D46" s="119"/>
      <c r="E46" s="119"/>
      <c r="F46" s="119"/>
      <c r="G46" s="119"/>
      <c r="H46" s="119"/>
      <c r="I46" s="119"/>
      <c r="J46" s="115"/>
      <c r="K46" s="139"/>
      <c r="L46" s="139"/>
      <c r="M46" s="139"/>
      <c r="X46" s="116"/>
      <c r="Y46" s="116"/>
      <c r="Z46" s="140"/>
      <c r="AA46" s="119"/>
    </row>
    <row r="47" spans="1:27" s="117" customFormat="1" x14ac:dyDescent="0.25">
      <c r="A47" s="119"/>
      <c r="B47" s="119"/>
      <c r="C47" s="119"/>
      <c r="D47" s="119"/>
      <c r="E47" s="119"/>
      <c r="F47" s="119"/>
      <c r="G47" s="119"/>
      <c r="H47" s="119"/>
      <c r="I47" s="119"/>
      <c r="J47" s="115"/>
      <c r="K47" s="139"/>
      <c r="L47" s="139"/>
      <c r="M47" s="139"/>
      <c r="X47" s="116"/>
      <c r="Y47" s="116"/>
      <c r="Z47" s="140"/>
      <c r="AA47" s="119"/>
    </row>
    <row r="48" spans="1:27" s="117" customFormat="1" x14ac:dyDescent="0.25">
      <c r="A48" s="119"/>
      <c r="B48" s="119"/>
      <c r="C48" s="119"/>
      <c r="D48" s="119"/>
      <c r="E48" s="119"/>
      <c r="F48" s="119"/>
      <c r="G48" s="119"/>
      <c r="H48" s="119"/>
      <c r="I48" s="119"/>
      <c r="J48" s="115"/>
      <c r="K48" s="139"/>
      <c r="L48" s="139"/>
      <c r="M48" s="139"/>
      <c r="X48" s="116"/>
      <c r="Y48" s="116"/>
      <c r="Z48" s="140"/>
      <c r="AA48" s="119"/>
    </row>
    <row r="49" spans="1:27" s="117" customFormat="1" x14ac:dyDescent="0.25">
      <c r="A49" s="119"/>
      <c r="B49" s="119"/>
      <c r="C49" s="119"/>
      <c r="D49" s="119"/>
      <c r="E49" s="119"/>
      <c r="F49" s="119"/>
      <c r="G49" s="119"/>
      <c r="H49" s="119"/>
      <c r="I49" s="119"/>
      <c r="J49" s="115"/>
      <c r="K49" s="139"/>
      <c r="L49" s="139"/>
      <c r="M49" s="139"/>
      <c r="X49" s="116"/>
      <c r="Y49" s="116"/>
      <c r="Z49" s="140"/>
      <c r="AA49" s="119"/>
    </row>
    <row r="50" spans="1:27" s="117" customFormat="1" x14ac:dyDescent="0.25">
      <c r="A50" s="119"/>
      <c r="B50" s="119"/>
      <c r="C50" s="119"/>
      <c r="D50" s="119"/>
      <c r="E50" s="119"/>
      <c r="F50" s="119"/>
      <c r="G50" s="119"/>
      <c r="H50" s="119"/>
      <c r="I50" s="119"/>
      <c r="J50" s="115"/>
      <c r="K50" s="139"/>
      <c r="L50" s="139"/>
      <c r="M50" s="139"/>
      <c r="X50" s="116"/>
      <c r="Y50" s="116"/>
      <c r="Z50" s="140"/>
      <c r="AA50" s="119"/>
    </row>
    <row r="51" spans="1:27" s="117" customFormat="1" x14ac:dyDescent="0.25">
      <c r="A51" s="119"/>
      <c r="B51" s="119"/>
      <c r="C51" s="119"/>
      <c r="D51" s="119"/>
      <c r="E51" s="119"/>
      <c r="F51" s="119"/>
      <c r="G51" s="119"/>
      <c r="H51" s="119"/>
      <c r="I51" s="119"/>
      <c r="J51" s="115"/>
      <c r="K51" s="139"/>
      <c r="L51" s="139"/>
      <c r="M51" s="139"/>
      <c r="X51" s="116"/>
      <c r="Y51" s="116"/>
      <c r="Z51" s="140"/>
      <c r="AA51" s="119"/>
    </row>
    <row r="52" spans="1:27" s="117" customFormat="1" x14ac:dyDescent="0.25">
      <c r="A52" s="119"/>
      <c r="B52" s="119"/>
      <c r="C52" s="119"/>
      <c r="D52" s="119"/>
      <c r="E52" s="119"/>
      <c r="F52" s="119"/>
      <c r="G52" s="119"/>
      <c r="H52" s="119"/>
      <c r="I52" s="119"/>
      <c r="J52" s="115"/>
      <c r="K52" s="139"/>
      <c r="L52" s="139"/>
      <c r="M52" s="139"/>
      <c r="X52" s="116"/>
      <c r="Y52" s="116"/>
      <c r="Z52" s="140"/>
      <c r="AA52" s="119"/>
    </row>
    <row r="53" spans="1:27" s="117" customFormat="1" x14ac:dyDescent="0.25">
      <c r="A53" s="119"/>
      <c r="B53" s="119"/>
      <c r="C53" s="119"/>
      <c r="D53" s="119"/>
      <c r="E53" s="119"/>
      <c r="F53" s="119"/>
      <c r="G53" s="119"/>
      <c r="H53" s="119"/>
      <c r="I53" s="119"/>
      <c r="J53" s="115"/>
      <c r="K53" s="139"/>
      <c r="L53" s="139"/>
      <c r="M53" s="139"/>
      <c r="X53" s="116"/>
      <c r="Y53" s="116"/>
      <c r="Z53" s="140"/>
      <c r="AA53" s="119"/>
    </row>
    <row r="54" spans="1:27" s="117" customFormat="1" x14ac:dyDescent="0.25">
      <c r="A54" s="119"/>
      <c r="B54" s="119"/>
      <c r="C54" s="119"/>
      <c r="D54" s="119"/>
      <c r="E54" s="119"/>
      <c r="F54" s="119"/>
      <c r="G54" s="119"/>
      <c r="H54" s="119"/>
      <c r="I54" s="119"/>
      <c r="J54" s="115"/>
      <c r="K54" s="139"/>
      <c r="L54" s="139"/>
      <c r="M54" s="139"/>
      <c r="X54" s="116"/>
      <c r="Y54" s="116"/>
      <c r="Z54" s="140"/>
      <c r="AA54" s="119"/>
    </row>
    <row r="55" spans="1:27" s="117" customFormat="1" x14ac:dyDescent="0.25">
      <c r="A55" s="119"/>
      <c r="B55" s="119"/>
      <c r="C55" s="119"/>
      <c r="D55" s="119"/>
      <c r="E55" s="119"/>
      <c r="F55" s="119"/>
      <c r="G55" s="119"/>
      <c r="H55" s="119"/>
      <c r="I55" s="119"/>
      <c r="J55" s="115"/>
      <c r="K55" s="139"/>
      <c r="L55" s="139"/>
      <c r="M55" s="139"/>
      <c r="X55" s="116"/>
      <c r="Y55" s="116"/>
      <c r="Z55" s="140"/>
      <c r="AA55" s="119"/>
    </row>
    <row r="56" spans="1:27" s="117" customFormat="1" x14ac:dyDescent="0.25">
      <c r="A56" s="119"/>
      <c r="B56" s="119"/>
      <c r="C56" s="119"/>
      <c r="D56" s="119"/>
      <c r="E56" s="119"/>
      <c r="F56" s="119"/>
      <c r="G56" s="119"/>
      <c r="H56" s="119"/>
      <c r="I56" s="119"/>
      <c r="J56" s="115"/>
      <c r="K56" s="139"/>
      <c r="L56" s="139"/>
      <c r="M56" s="139"/>
      <c r="X56" s="116"/>
      <c r="Y56" s="116"/>
      <c r="Z56" s="140"/>
      <c r="AA56" s="119"/>
    </row>
    <row r="57" spans="1:27" s="117" customFormat="1" x14ac:dyDescent="0.25">
      <c r="A57" s="119"/>
      <c r="B57" s="119"/>
      <c r="C57" s="119"/>
      <c r="D57" s="119"/>
      <c r="E57" s="119"/>
      <c r="F57" s="119"/>
      <c r="G57" s="119"/>
      <c r="H57" s="119"/>
      <c r="I57" s="119"/>
      <c r="J57" s="115"/>
      <c r="K57" s="139"/>
      <c r="L57" s="139"/>
      <c r="M57" s="139"/>
      <c r="X57" s="116"/>
      <c r="Y57" s="116"/>
      <c r="Z57" s="140"/>
      <c r="AA57" s="119"/>
    </row>
    <row r="58" spans="1:27" s="117" customFormat="1" x14ac:dyDescent="0.25">
      <c r="A58" s="119"/>
      <c r="B58" s="119"/>
      <c r="C58" s="119"/>
      <c r="D58" s="119"/>
      <c r="E58" s="119"/>
      <c r="F58" s="119"/>
      <c r="G58" s="119"/>
      <c r="H58" s="119"/>
      <c r="I58" s="119"/>
      <c r="J58" s="115"/>
      <c r="K58" s="139"/>
      <c r="L58" s="139"/>
      <c r="M58" s="139"/>
      <c r="X58" s="116"/>
      <c r="Y58" s="116"/>
      <c r="Z58" s="140"/>
      <c r="AA58" s="119"/>
    </row>
    <row r="59" spans="1:27" s="117" customFormat="1" x14ac:dyDescent="0.25">
      <c r="A59" s="119"/>
      <c r="B59" s="119"/>
      <c r="C59" s="119"/>
      <c r="D59" s="119"/>
      <c r="E59" s="119"/>
      <c r="F59" s="119"/>
      <c r="G59" s="119"/>
      <c r="H59" s="119"/>
      <c r="I59" s="119"/>
      <c r="J59" s="115"/>
      <c r="K59" s="139"/>
      <c r="L59" s="139"/>
      <c r="M59" s="139"/>
      <c r="X59" s="116"/>
      <c r="Y59" s="116"/>
      <c r="Z59" s="140"/>
      <c r="AA59" s="119"/>
    </row>
    <row r="60" spans="1:27" s="117" customFormat="1" x14ac:dyDescent="0.25">
      <c r="A60" s="119"/>
      <c r="B60" s="119"/>
      <c r="C60" s="119"/>
      <c r="D60" s="119"/>
      <c r="E60" s="119"/>
      <c r="F60" s="119"/>
      <c r="G60" s="119"/>
      <c r="H60" s="119"/>
      <c r="I60" s="119"/>
      <c r="J60" s="115"/>
      <c r="K60" s="139"/>
      <c r="L60" s="139"/>
      <c r="M60" s="139"/>
      <c r="X60" s="116"/>
      <c r="Y60" s="116"/>
      <c r="Z60" s="140"/>
      <c r="AA60" s="119"/>
    </row>
    <row r="61" spans="1:27" s="117" customFormat="1" x14ac:dyDescent="0.25">
      <c r="A61" s="119"/>
      <c r="B61" s="119"/>
      <c r="C61" s="119"/>
      <c r="D61" s="119"/>
      <c r="E61" s="119"/>
      <c r="F61" s="119"/>
      <c r="G61" s="119"/>
      <c r="H61" s="119"/>
      <c r="I61" s="119"/>
      <c r="J61" s="115"/>
      <c r="K61" s="139"/>
      <c r="L61" s="139"/>
      <c r="M61" s="139"/>
      <c r="X61" s="116"/>
      <c r="Y61" s="116"/>
      <c r="Z61" s="140"/>
      <c r="AA61" s="119"/>
    </row>
    <row r="62" spans="1:27" s="117" customFormat="1" x14ac:dyDescent="0.25">
      <c r="A62" s="119"/>
      <c r="B62" s="119"/>
      <c r="C62" s="119"/>
      <c r="D62" s="119"/>
      <c r="E62" s="119"/>
      <c r="F62" s="119"/>
      <c r="G62" s="119"/>
      <c r="H62" s="119"/>
      <c r="I62" s="119"/>
      <c r="J62" s="115"/>
      <c r="K62" s="139"/>
      <c r="L62" s="139"/>
      <c r="M62" s="139"/>
      <c r="X62" s="116"/>
      <c r="Y62" s="116"/>
      <c r="Z62" s="140"/>
      <c r="AA62" s="119"/>
    </row>
    <row r="63" spans="1:27" s="117" customFormat="1" x14ac:dyDescent="0.25">
      <c r="A63" s="119"/>
      <c r="B63" s="119"/>
      <c r="C63" s="119"/>
      <c r="D63" s="119"/>
      <c r="E63" s="119"/>
      <c r="F63" s="119"/>
      <c r="G63" s="119"/>
      <c r="H63" s="119"/>
      <c r="I63" s="119"/>
      <c r="J63" s="115"/>
      <c r="K63" s="139"/>
      <c r="L63" s="139"/>
      <c r="M63" s="139"/>
      <c r="X63" s="116"/>
      <c r="Y63" s="116"/>
      <c r="Z63" s="140"/>
      <c r="AA63" s="119"/>
    </row>
    <row r="64" spans="1:27" s="117" customFormat="1" x14ac:dyDescent="0.25">
      <c r="A64" s="119"/>
      <c r="B64" s="119"/>
      <c r="C64" s="119"/>
      <c r="D64" s="119"/>
      <c r="E64" s="119"/>
      <c r="F64" s="119"/>
      <c r="G64" s="119"/>
      <c r="H64" s="119"/>
      <c r="I64" s="119"/>
      <c r="J64" s="115"/>
      <c r="K64" s="139"/>
      <c r="L64" s="139"/>
      <c r="M64" s="139"/>
      <c r="X64" s="116"/>
      <c r="Y64" s="116"/>
      <c r="Z64" s="140"/>
      <c r="AA64" s="119"/>
    </row>
    <row r="65" spans="1:27" s="117" customFormat="1" x14ac:dyDescent="0.25">
      <c r="A65" s="119"/>
      <c r="B65" s="119"/>
      <c r="C65" s="119"/>
      <c r="D65" s="119"/>
      <c r="E65" s="119"/>
      <c r="F65" s="119"/>
      <c r="G65" s="119"/>
      <c r="H65" s="119"/>
      <c r="I65" s="119"/>
      <c r="J65" s="115"/>
      <c r="K65" s="139"/>
      <c r="L65" s="139"/>
      <c r="M65" s="139"/>
      <c r="X65" s="116"/>
      <c r="Y65" s="116"/>
      <c r="Z65" s="140"/>
      <c r="AA65" s="119"/>
    </row>
    <row r="66" spans="1:27" s="117" customFormat="1" x14ac:dyDescent="0.25">
      <c r="A66" s="119"/>
      <c r="B66" s="119"/>
      <c r="C66" s="119"/>
      <c r="D66" s="119"/>
      <c r="E66" s="119"/>
      <c r="F66" s="119"/>
      <c r="G66" s="119"/>
      <c r="H66" s="119"/>
      <c r="I66" s="119"/>
      <c r="J66" s="115"/>
      <c r="K66" s="139"/>
      <c r="L66" s="139"/>
      <c r="M66" s="139"/>
      <c r="X66" s="116"/>
      <c r="Y66" s="116"/>
      <c r="Z66" s="140"/>
      <c r="AA66" s="119"/>
    </row>
    <row r="67" spans="1:27" s="117" customFormat="1" x14ac:dyDescent="0.25">
      <c r="A67" s="119"/>
      <c r="B67" s="119"/>
      <c r="C67" s="119"/>
      <c r="D67" s="119"/>
      <c r="E67" s="119"/>
      <c r="F67" s="119"/>
      <c r="G67" s="119"/>
      <c r="H67" s="119"/>
      <c r="I67" s="119"/>
      <c r="J67" s="115"/>
      <c r="K67" s="139"/>
      <c r="L67" s="139"/>
      <c r="M67" s="139"/>
      <c r="X67" s="116"/>
      <c r="Y67" s="116"/>
      <c r="Z67" s="140"/>
      <c r="AA67" s="119"/>
    </row>
    <row r="68" spans="1:27" s="117" customFormat="1" x14ac:dyDescent="0.25">
      <c r="A68" s="119"/>
      <c r="B68" s="119"/>
      <c r="C68" s="119"/>
      <c r="D68" s="119"/>
      <c r="E68" s="119"/>
      <c r="F68" s="119"/>
      <c r="G68" s="119"/>
      <c r="H68" s="119"/>
      <c r="I68" s="119"/>
      <c r="J68" s="115"/>
      <c r="K68" s="139"/>
      <c r="L68" s="139"/>
      <c r="M68" s="139"/>
      <c r="X68" s="116"/>
      <c r="Y68" s="116"/>
      <c r="Z68" s="140"/>
      <c r="AA68" s="119"/>
    </row>
    <row r="69" spans="1:27" s="117" customFormat="1" x14ac:dyDescent="0.25">
      <c r="A69" s="119"/>
      <c r="B69" s="119"/>
      <c r="C69" s="119"/>
      <c r="D69" s="119"/>
      <c r="E69" s="119"/>
      <c r="F69" s="119"/>
      <c r="G69" s="119"/>
      <c r="H69" s="119"/>
      <c r="I69" s="119"/>
      <c r="J69" s="115"/>
      <c r="K69" s="139"/>
      <c r="L69" s="139"/>
      <c r="M69" s="139"/>
      <c r="X69" s="116"/>
      <c r="Y69" s="116"/>
      <c r="Z69" s="140"/>
      <c r="AA69" s="119"/>
    </row>
    <row r="70" spans="1:27" s="117" customFormat="1" x14ac:dyDescent="0.25">
      <c r="A70" s="119"/>
      <c r="B70" s="119"/>
      <c r="C70" s="119"/>
      <c r="D70" s="119"/>
      <c r="E70" s="119"/>
      <c r="F70" s="119"/>
      <c r="G70" s="119"/>
      <c r="H70" s="119"/>
      <c r="I70" s="119"/>
      <c r="J70" s="115"/>
      <c r="K70" s="139"/>
      <c r="L70" s="139"/>
      <c r="M70" s="139"/>
      <c r="X70" s="116"/>
      <c r="Y70" s="116"/>
      <c r="Z70" s="140"/>
      <c r="AA70" s="119"/>
    </row>
    <row r="71" spans="1:27" s="117" customFormat="1" x14ac:dyDescent="0.25">
      <c r="A71" s="119"/>
      <c r="B71" s="119"/>
      <c r="C71" s="119"/>
      <c r="D71" s="119"/>
      <c r="E71" s="119"/>
      <c r="F71" s="119"/>
      <c r="G71" s="119"/>
      <c r="H71" s="119"/>
      <c r="I71" s="119"/>
      <c r="J71" s="115"/>
      <c r="K71" s="139"/>
      <c r="L71" s="139"/>
      <c r="M71" s="139"/>
      <c r="X71" s="116"/>
      <c r="Y71" s="116"/>
      <c r="Z71" s="140"/>
      <c r="AA71" s="119"/>
    </row>
    <row r="72" spans="1:27" s="117" customFormat="1" x14ac:dyDescent="0.25">
      <c r="A72" s="119"/>
      <c r="B72" s="119"/>
      <c r="C72" s="119"/>
      <c r="D72" s="119"/>
      <c r="E72" s="119"/>
      <c r="F72" s="119"/>
      <c r="G72" s="119"/>
      <c r="H72" s="119"/>
      <c r="I72" s="119"/>
      <c r="J72" s="115"/>
      <c r="K72" s="139"/>
      <c r="L72" s="139"/>
      <c r="M72" s="139"/>
      <c r="X72" s="116"/>
      <c r="Y72" s="116"/>
      <c r="Z72" s="140"/>
      <c r="AA72" s="119"/>
    </row>
    <row r="73" spans="1:27" s="117" customFormat="1" x14ac:dyDescent="0.25">
      <c r="A73" s="119"/>
      <c r="B73" s="119"/>
      <c r="C73" s="119"/>
      <c r="D73" s="119"/>
      <c r="E73" s="119"/>
      <c r="F73" s="119"/>
      <c r="G73" s="119"/>
      <c r="H73" s="119"/>
      <c r="I73" s="119"/>
      <c r="J73" s="115"/>
      <c r="K73" s="139"/>
      <c r="L73" s="139"/>
      <c r="M73" s="139"/>
      <c r="X73" s="116"/>
      <c r="Y73" s="116"/>
      <c r="Z73" s="140"/>
      <c r="AA73" s="119"/>
    </row>
    <row r="74" spans="1:27" s="117" customFormat="1" x14ac:dyDescent="0.25">
      <c r="A74" s="119"/>
      <c r="B74" s="119"/>
      <c r="C74" s="119"/>
      <c r="D74" s="119"/>
      <c r="E74" s="119"/>
      <c r="F74" s="119"/>
      <c r="G74" s="119"/>
      <c r="H74" s="119"/>
      <c r="I74" s="119"/>
      <c r="J74" s="115"/>
      <c r="K74" s="139"/>
      <c r="L74" s="139"/>
      <c r="M74" s="139"/>
      <c r="X74" s="116"/>
      <c r="Y74" s="116"/>
      <c r="Z74" s="140"/>
      <c r="AA74" s="119"/>
    </row>
    <row r="75" spans="1:27" s="117" customFormat="1" x14ac:dyDescent="0.25">
      <c r="A75" s="119"/>
      <c r="B75" s="119"/>
      <c r="C75" s="119"/>
      <c r="D75" s="119"/>
      <c r="E75" s="119"/>
      <c r="F75" s="119"/>
      <c r="G75" s="119"/>
      <c r="H75" s="119"/>
      <c r="I75" s="119"/>
      <c r="J75" s="115"/>
      <c r="K75" s="139"/>
      <c r="L75" s="139"/>
      <c r="M75" s="139"/>
      <c r="X75" s="116"/>
      <c r="Y75" s="116"/>
      <c r="Z75" s="140"/>
      <c r="AA75" s="119"/>
    </row>
    <row r="76" spans="1:27" s="117" customFormat="1" x14ac:dyDescent="0.25">
      <c r="A76" s="119"/>
      <c r="B76" s="119"/>
      <c r="C76" s="119"/>
      <c r="D76" s="119"/>
      <c r="E76" s="119"/>
      <c r="F76" s="119"/>
      <c r="G76" s="119"/>
      <c r="H76" s="119"/>
      <c r="I76" s="119"/>
      <c r="J76" s="115"/>
      <c r="K76" s="139"/>
      <c r="L76" s="139"/>
      <c r="M76" s="139"/>
      <c r="X76" s="116"/>
      <c r="Y76" s="116"/>
      <c r="Z76" s="140"/>
      <c r="AA76" s="119"/>
    </row>
    <row r="77" spans="1:27" s="117" customFormat="1" x14ac:dyDescent="0.25">
      <c r="A77" s="119"/>
      <c r="B77" s="119"/>
      <c r="C77" s="119"/>
      <c r="D77" s="119"/>
      <c r="E77" s="119"/>
      <c r="F77" s="119"/>
      <c r="G77" s="119"/>
      <c r="H77" s="119"/>
      <c r="I77" s="119"/>
      <c r="J77" s="115"/>
      <c r="K77" s="139"/>
      <c r="L77" s="139"/>
      <c r="M77" s="139"/>
      <c r="X77" s="116"/>
      <c r="Y77" s="116"/>
      <c r="Z77" s="140"/>
      <c r="AA77" s="119"/>
    </row>
    <row r="78" spans="1:27" s="117" customFormat="1" x14ac:dyDescent="0.25">
      <c r="A78" s="119"/>
      <c r="B78" s="119"/>
      <c r="C78" s="119"/>
      <c r="D78" s="119"/>
      <c r="E78" s="119"/>
      <c r="F78" s="119"/>
      <c r="G78" s="119"/>
      <c r="H78" s="119"/>
      <c r="I78" s="119"/>
      <c r="J78" s="115"/>
      <c r="K78" s="139"/>
      <c r="L78" s="139"/>
      <c r="M78" s="139"/>
      <c r="X78" s="116"/>
      <c r="Y78" s="116"/>
      <c r="Z78" s="140"/>
      <c r="AA78" s="119"/>
    </row>
    <row r="79" spans="1:27" s="117" customFormat="1" x14ac:dyDescent="0.25">
      <c r="A79" s="119"/>
      <c r="B79" s="119"/>
      <c r="C79" s="119"/>
      <c r="D79" s="119"/>
      <c r="E79" s="119"/>
      <c r="F79" s="119"/>
      <c r="G79" s="119"/>
      <c r="H79" s="119"/>
      <c r="I79" s="119"/>
      <c r="J79" s="115"/>
      <c r="K79" s="139"/>
      <c r="L79" s="139"/>
      <c r="M79" s="139"/>
      <c r="X79" s="116"/>
      <c r="Y79" s="116"/>
      <c r="Z79" s="140"/>
      <c r="AA79" s="119"/>
    </row>
    <row r="80" spans="1:27" s="117" customFormat="1" x14ac:dyDescent="0.25">
      <c r="A80" s="119"/>
      <c r="B80" s="119"/>
      <c r="C80" s="119"/>
      <c r="D80" s="119"/>
      <c r="E80" s="119"/>
      <c r="F80" s="119"/>
      <c r="G80" s="119"/>
      <c r="H80" s="119"/>
      <c r="I80" s="119"/>
      <c r="J80" s="115"/>
      <c r="K80" s="139"/>
      <c r="L80" s="139"/>
      <c r="M80" s="139"/>
      <c r="X80" s="116"/>
      <c r="Y80" s="116"/>
      <c r="Z80" s="140"/>
      <c r="AA80" s="119"/>
    </row>
    <row r="81" spans="1:27" s="117" customFormat="1" x14ac:dyDescent="0.25">
      <c r="A81" s="119"/>
      <c r="B81" s="119"/>
      <c r="C81" s="119"/>
      <c r="D81" s="119"/>
      <c r="E81" s="119"/>
      <c r="F81" s="119"/>
      <c r="G81" s="119"/>
      <c r="H81" s="119"/>
      <c r="I81" s="119"/>
      <c r="J81" s="115"/>
      <c r="K81" s="139"/>
      <c r="L81" s="139"/>
      <c r="M81" s="139"/>
      <c r="X81" s="116"/>
      <c r="Y81" s="116"/>
      <c r="Z81" s="140"/>
      <c r="AA81" s="119"/>
    </row>
    <row r="82" spans="1:27" s="117" customFormat="1" x14ac:dyDescent="0.25">
      <c r="A82" s="119"/>
      <c r="B82" s="119"/>
      <c r="C82" s="119"/>
      <c r="D82" s="119"/>
      <c r="E82" s="119"/>
      <c r="F82" s="119"/>
      <c r="G82" s="119"/>
      <c r="H82" s="119"/>
      <c r="I82" s="119"/>
      <c r="J82" s="115"/>
      <c r="K82" s="139"/>
      <c r="L82" s="139"/>
      <c r="M82" s="139"/>
      <c r="X82" s="116"/>
      <c r="Y82" s="116"/>
      <c r="Z82" s="140"/>
      <c r="AA82" s="119"/>
    </row>
    <row r="83" spans="1:27" s="117" customFormat="1" x14ac:dyDescent="0.25">
      <c r="A83" s="119"/>
      <c r="B83" s="119"/>
      <c r="C83" s="119"/>
      <c r="D83" s="119"/>
      <c r="E83" s="119"/>
      <c r="F83" s="119"/>
      <c r="G83" s="119"/>
      <c r="H83" s="119"/>
      <c r="I83" s="119"/>
      <c r="J83" s="115"/>
      <c r="K83" s="139"/>
      <c r="L83" s="139"/>
      <c r="M83" s="139"/>
      <c r="X83" s="116"/>
      <c r="Y83" s="116"/>
      <c r="Z83" s="140"/>
      <c r="AA83" s="119"/>
    </row>
    <row r="84" spans="1:27" s="117" customFormat="1" x14ac:dyDescent="0.25">
      <c r="A84" s="119"/>
      <c r="B84" s="119"/>
      <c r="C84" s="119"/>
      <c r="D84" s="119"/>
      <c r="E84" s="119"/>
      <c r="F84" s="119"/>
      <c r="G84" s="119"/>
      <c r="H84" s="119"/>
      <c r="I84" s="119"/>
      <c r="J84" s="115"/>
      <c r="K84" s="139"/>
      <c r="L84" s="139"/>
      <c r="M84" s="139"/>
      <c r="X84" s="116"/>
      <c r="Y84" s="116"/>
      <c r="Z84" s="140"/>
      <c r="AA84" s="119"/>
    </row>
    <row r="85" spans="1:27" s="117" customFormat="1" x14ac:dyDescent="0.25">
      <c r="A85" s="119"/>
      <c r="B85" s="119"/>
      <c r="C85" s="119"/>
      <c r="D85" s="119"/>
      <c r="E85" s="119"/>
      <c r="F85" s="119"/>
      <c r="G85" s="119"/>
      <c r="H85" s="119"/>
      <c r="I85" s="119"/>
      <c r="J85" s="115"/>
      <c r="K85" s="139"/>
      <c r="L85" s="139"/>
      <c r="M85" s="139"/>
      <c r="X85" s="116"/>
      <c r="Y85" s="116"/>
      <c r="Z85" s="140"/>
      <c r="AA85" s="119"/>
    </row>
  </sheetData>
  <mergeCells count="55">
    <mergeCell ref="N6:N7"/>
    <mergeCell ref="A5:Z5"/>
    <mergeCell ref="A6:A7"/>
    <mergeCell ref="B6:B7"/>
    <mergeCell ref="C6:C7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W6:W7"/>
    <mergeCell ref="X6:X7"/>
    <mergeCell ref="Y6:Y7"/>
    <mergeCell ref="Z6:Z7"/>
    <mergeCell ref="A9:A10"/>
    <mergeCell ref="F9:F10"/>
    <mergeCell ref="G9:G10"/>
    <mergeCell ref="H9:H10"/>
    <mergeCell ref="I9:I10"/>
    <mergeCell ref="J9:J10"/>
    <mergeCell ref="O6:O7"/>
    <mergeCell ref="P6:P7"/>
    <mergeCell ref="Q6:Q7"/>
    <mergeCell ref="R6:S6"/>
    <mergeCell ref="T6:T7"/>
    <mergeCell ref="U6:V6"/>
    <mergeCell ref="X9:X10"/>
    <mergeCell ref="Y9:Y10"/>
    <mergeCell ref="Z9:Z10"/>
    <mergeCell ref="A11:A12"/>
    <mergeCell ref="F11:F12"/>
    <mergeCell ref="G11:G12"/>
    <mergeCell ref="H11:H12"/>
    <mergeCell ref="I11:I12"/>
    <mergeCell ref="J11:J12"/>
    <mergeCell ref="K11:K12"/>
    <mergeCell ref="K9:K10"/>
    <mergeCell ref="L9:L10"/>
    <mergeCell ref="M9:M10"/>
    <mergeCell ref="N9:N10"/>
    <mergeCell ref="O9:O10"/>
    <mergeCell ref="P9:P10"/>
    <mergeCell ref="Z11:Z12"/>
    <mergeCell ref="P11:P12"/>
    <mergeCell ref="Y11:Y12"/>
    <mergeCell ref="A13:J13"/>
    <mergeCell ref="L11:L12"/>
    <mergeCell ref="M11:M12"/>
    <mergeCell ref="N11:N12"/>
    <mergeCell ref="O11:O12"/>
  </mergeCells>
  <printOptions horizontalCentered="1"/>
  <pageMargins left="0.70866141732283472" right="0.70866141732283472" top="0.78740157480314965" bottom="0.78740157480314965" header="0.31496062992125984" footer="0.31496062992125984"/>
  <pageSetup paperSize="9" scale="37" firstPageNumber="140" orientation="landscape" useFirstPageNumber="1" r:id="rId1"/>
  <headerFooter>
    <oddFooter xml:space="preserve">&amp;L&amp;"Arial,Kurzíva"Zastupitelstvo  Olomouckého kraje 13-12-2021
13. - Rozpočet Olomouckého kraje na rok 2022 - návrh rozpočtu
Příloha č. 5f) Projekty - neinvestiční&amp;R&amp;"Arial,Kurzíva"Strana &amp;P (Celkem 176) 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Z94"/>
  <sheetViews>
    <sheetView showGridLines="0" view="pageBreakPreview" zoomScale="70" zoomScaleNormal="70" zoomScaleSheetLayoutView="70" workbookViewId="0">
      <selection activeCell="AB8" sqref="AB8"/>
    </sheetView>
  </sheetViews>
  <sheetFormatPr defaultColWidth="9.140625" defaultRowHeight="15" outlineLevelCol="1" x14ac:dyDescent="0.25"/>
  <cols>
    <col min="1" max="1" width="5.42578125" style="11" customWidth="1"/>
    <col min="2" max="2" width="5.7109375" style="11" customWidth="1"/>
    <col min="3" max="3" width="7.7109375" style="11" hidden="1" customWidth="1" outlineLevel="1"/>
    <col min="4" max="4" width="6.42578125" style="11" hidden="1" customWidth="1" outlineLevel="1"/>
    <col min="5" max="5" width="6.28515625" style="11" customWidth="1" collapsed="1"/>
    <col min="6" max="6" width="14.7109375" style="11" hidden="1" customWidth="1" outlineLevel="1"/>
    <col min="7" max="7" width="8" style="11" hidden="1" customWidth="1" outlineLevel="1"/>
    <col min="8" max="8" width="37.85546875" style="11" customWidth="1" collapsed="1"/>
    <col min="9" max="9" width="38.85546875" style="11" customWidth="1"/>
    <col min="10" max="10" width="7.140625" style="11" customWidth="1"/>
    <col min="11" max="11" width="14.7109375" style="5" customWidth="1"/>
    <col min="12" max="13" width="16.85546875" style="7" bestFit="1" customWidth="1"/>
    <col min="14" max="14" width="13.5703125" style="7" customWidth="1"/>
    <col min="15" max="15" width="13.7109375" style="7" customWidth="1"/>
    <col min="16" max="16" width="14.7109375" style="7" customWidth="1"/>
    <col min="17" max="17" width="18.7109375" style="7" customWidth="1"/>
    <col min="18" max="20" width="16.7109375" style="7" customWidth="1"/>
    <col min="21" max="21" width="16.85546875" style="7" bestFit="1" customWidth="1"/>
    <col min="22" max="23" width="14.85546875" style="7" customWidth="1"/>
    <col min="24" max="24" width="17.140625" style="7" customWidth="1"/>
    <col min="25" max="25" width="17.7109375" style="41" customWidth="1"/>
    <col min="26" max="16384" width="9.140625" style="11"/>
  </cols>
  <sheetData>
    <row r="1" spans="1:26" ht="20.25" x14ac:dyDescent="0.3">
      <c r="A1" s="64" t="s">
        <v>28</v>
      </c>
      <c r="B1" s="1"/>
      <c r="C1" s="1"/>
      <c r="D1" s="1"/>
      <c r="E1" s="1"/>
      <c r="F1" s="1"/>
      <c r="G1" s="2"/>
      <c r="H1" s="3"/>
      <c r="I1" s="4"/>
      <c r="J1" s="1"/>
      <c r="L1" s="6"/>
      <c r="O1" s="8"/>
      <c r="P1" s="8"/>
      <c r="R1" s="8"/>
      <c r="S1" s="8"/>
      <c r="T1" s="8"/>
      <c r="U1" s="9"/>
      <c r="V1" s="10"/>
      <c r="W1" s="11"/>
      <c r="X1" s="11"/>
      <c r="Y1" s="11"/>
    </row>
    <row r="2" spans="1:26" ht="15.75" x14ac:dyDescent="0.25">
      <c r="A2" s="72" t="s">
        <v>0</v>
      </c>
      <c r="B2" s="65"/>
      <c r="C2" s="65"/>
      <c r="D2" s="73"/>
      <c r="E2" s="73"/>
      <c r="F2" s="73"/>
      <c r="G2" s="66"/>
      <c r="H2" s="67" t="s">
        <v>36</v>
      </c>
      <c r="I2" s="68" t="s">
        <v>29</v>
      </c>
      <c r="J2" s="12"/>
      <c r="L2" s="6"/>
      <c r="O2" s="13"/>
      <c r="P2" s="13"/>
      <c r="R2" s="13"/>
      <c r="S2" s="13"/>
      <c r="T2" s="13"/>
      <c r="U2" s="14"/>
      <c r="V2" s="10"/>
      <c r="W2" s="11"/>
      <c r="X2" s="11"/>
      <c r="Y2" s="11"/>
    </row>
    <row r="3" spans="1:26" ht="15.75" x14ac:dyDescent="0.25">
      <c r="A3" s="69"/>
      <c r="B3" s="65"/>
      <c r="C3" s="65"/>
      <c r="D3" s="73"/>
      <c r="E3" s="73"/>
      <c r="F3" s="73"/>
      <c r="G3" s="66"/>
      <c r="H3" s="70" t="s">
        <v>35</v>
      </c>
      <c r="I3" s="71"/>
      <c r="J3" s="12"/>
      <c r="L3" s="6"/>
      <c r="O3" s="13"/>
      <c r="P3" s="13"/>
      <c r="R3" s="13"/>
      <c r="S3" s="13"/>
      <c r="T3" s="13"/>
      <c r="U3" s="14"/>
      <c r="V3" s="10"/>
      <c r="W3" s="11"/>
      <c r="X3" s="11"/>
      <c r="Y3" s="11"/>
    </row>
    <row r="4" spans="1:26" ht="17.25" customHeight="1" x14ac:dyDescent="0.25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6"/>
      <c r="N4" s="15"/>
      <c r="O4" s="16"/>
      <c r="P4" s="15"/>
      <c r="Q4" s="15"/>
      <c r="R4" s="15"/>
      <c r="S4" s="15"/>
      <c r="T4" s="15"/>
      <c r="U4" s="15"/>
      <c r="V4" s="15"/>
      <c r="W4" s="15"/>
      <c r="X4" s="17" t="s">
        <v>1</v>
      </c>
      <c r="Y4" s="17" t="s">
        <v>1</v>
      </c>
      <c r="Z4" s="10"/>
    </row>
    <row r="5" spans="1:26" ht="25.5" customHeight="1" x14ac:dyDescent="0.25">
      <c r="A5" s="416" t="s">
        <v>33</v>
      </c>
      <c r="B5" s="416"/>
      <c r="C5" s="416"/>
      <c r="D5" s="416"/>
      <c r="E5" s="416"/>
      <c r="F5" s="416"/>
      <c r="G5" s="416"/>
      <c r="H5" s="416"/>
      <c r="I5" s="416"/>
      <c r="J5" s="416"/>
      <c r="K5" s="416"/>
      <c r="L5" s="416"/>
      <c r="M5" s="416"/>
      <c r="N5" s="416"/>
      <c r="O5" s="416"/>
      <c r="P5" s="416"/>
      <c r="Q5" s="416"/>
      <c r="R5" s="416"/>
      <c r="S5" s="416"/>
      <c r="T5" s="416"/>
      <c r="U5" s="416"/>
      <c r="V5" s="416"/>
      <c r="W5" s="416"/>
      <c r="X5" s="416"/>
      <c r="Y5" s="18"/>
    </row>
    <row r="6" spans="1:26" ht="25.5" customHeight="1" x14ac:dyDescent="0.25">
      <c r="A6" s="392" t="s">
        <v>2</v>
      </c>
      <c r="B6" s="392" t="s">
        <v>3</v>
      </c>
      <c r="C6" s="393" t="s">
        <v>4</v>
      </c>
      <c r="D6" s="393" t="s">
        <v>5</v>
      </c>
      <c r="E6" s="393" t="s">
        <v>6</v>
      </c>
      <c r="F6" s="394" t="s">
        <v>7</v>
      </c>
      <c r="G6" s="393" t="s">
        <v>58</v>
      </c>
      <c r="H6" s="393" t="s">
        <v>8</v>
      </c>
      <c r="I6" s="382" t="s">
        <v>9</v>
      </c>
      <c r="J6" s="396" t="s">
        <v>10</v>
      </c>
      <c r="K6" s="382" t="s">
        <v>11</v>
      </c>
      <c r="L6" s="382" t="s">
        <v>12</v>
      </c>
      <c r="M6" s="382" t="s">
        <v>13</v>
      </c>
      <c r="N6" s="382" t="s">
        <v>14</v>
      </c>
      <c r="O6" s="382" t="s">
        <v>22</v>
      </c>
      <c r="P6" s="382" t="s">
        <v>55</v>
      </c>
      <c r="Q6" s="414" t="s">
        <v>56</v>
      </c>
      <c r="R6" s="382" t="s">
        <v>32</v>
      </c>
      <c r="S6" s="415" t="s">
        <v>21</v>
      </c>
      <c r="T6" s="415"/>
      <c r="U6" s="414" t="s">
        <v>25</v>
      </c>
      <c r="V6" s="415" t="s">
        <v>21</v>
      </c>
      <c r="W6" s="415"/>
      <c r="X6" s="384" t="s">
        <v>26</v>
      </c>
      <c r="Y6" s="383" t="s">
        <v>15</v>
      </c>
    </row>
    <row r="7" spans="1:26" ht="81" customHeight="1" x14ac:dyDescent="0.25">
      <c r="A7" s="392"/>
      <c r="B7" s="392"/>
      <c r="C7" s="393"/>
      <c r="D7" s="393"/>
      <c r="E7" s="393"/>
      <c r="F7" s="395"/>
      <c r="G7" s="393"/>
      <c r="H7" s="393"/>
      <c r="I7" s="382"/>
      <c r="J7" s="396"/>
      <c r="K7" s="382"/>
      <c r="L7" s="382"/>
      <c r="M7" s="382"/>
      <c r="N7" s="382"/>
      <c r="O7" s="382"/>
      <c r="P7" s="382"/>
      <c r="Q7" s="414"/>
      <c r="R7" s="382"/>
      <c r="S7" s="59" t="s">
        <v>23</v>
      </c>
      <c r="T7" s="59" t="s">
        <v>24</v>
      </c>
      <c r="U7" s="414"/>
      <c r="V7" s="59" t="s">
        <v>19</v>
      </c>
      <c r="W7" s="59" t="s">
        <v>20</v>
      </c>
      <c r="X7" s="384"/>
      <c r="Y7" s="383"/>
    </row>
    <row r="8" spans="1:26" s="22" customFormat="1" ht="25.5" customHeight="1" x14ac:dyDescent="0.3">
      <c r="A8" s="54" t="s">
        <v>16</v>
      </c>
      <c r="B8" s="54"/>
      <c r="C8" s="54"/>
      <c r="D8" s="54"/>
      <c r="E8" s="54"/>
      <c r="F8" s="54"/>
      <c r="G8" s="54"/>
      <c r="H8" s="54"/>
      <c r="I8" s="54"/>
      <c r="J8" s="54"/>
      <c r="K8" s="54"/>
      <c r="L8" s="19">
        <f>SUM(L9:L9)</f>
        <v>1750</v>
      </c>
      <c r="M8" s="19">
        <f>SUM(M9:M9)</f>
        <v>1662</v>
      </c>
      <c r="N8" s="19">
        <f>SUM(N9:N9)</f>
        <v>88</v>
      </c>
      <c r="O8" s="19"/>
      <c r="P8" s="19">
        <f t="shared" ref="P8:X8" si="0">SUM(P9:P9)</f>
        <v>1561</v>
      </c>
      <c r="Q8" s="20">
        <f t="shared" si="0"/>
        <v>25</v>
      </c>
      <c r="R8" s="20">
        <f t="shared" si="0"/>
        <v>0</v>
      </c>
      <c r="S8" s="20">
        <f t="shared" si="0"/>
        <v>0</v>
      </c>
      <c r="T8" s="20">
        <f t="shared" si="0"/>
        <v>0</v>
      </c>
      <c r="U8" s="20">
        <f t="shared" si="0"/>
        <v>25</v>
      </c>
      <c r="V8" s="20">
        <f t="shared" si="0"/>
        <v>25</v>
      </c>
      <c r="W8" s="20">
        <f t="shared" si="0"/>
        <v>0</v>
      </c>
      <c r="X8" s="19">
        <f t="shared" si="0"/>
        <v>0</v>
      </c>
      <c r="Y8" s="21"/>
    </row>
    <row r="9" spans="1:26" s="29" customFormat="1" ht="133.5" customHeight="1" x14ac:dyDescent="0.25">
      <c r="A9" s="23">
        <v>1</v>
      </c>
      <c r="B9" s="30" t="s">
        <v>17</v>
      </c>
      <c r="C9" s="23">
        <v>4357</v>
      </c>
      <c r="D9" s="23">
        <v>5331</v>
      </c>
      <c r="E9" s="23">
        <v>53</v>
      </c>
      <c r="F9" s="23">
        <v>33011001641</v>
      </c>
      <c r="G9" s="24">
        <v>1641</v>
      </c>
      <c r="H9" s="25" t="s">
        <v>34</v>
      </c>
      <c r="I9" s="61" t="s">
        <v>31</v>
      </c>
      <c r="J9" s="62"/>
      <c r="K9" s="62"/>
      <c r="L9" s="55">
        <v>1750</v>
      </c>
      <c r="M9" s="55">
        <v>1662</v>
      </c>
      <c r="N9" s="55">
        <v>88</v>
      </c>
      <c r="O9" s="63" t="s">
        <v>30</v>
      </c>
      <c r="P9" s="26">
        <f>951+610</f>
        <v>1561</v>
      </c>
      <c r="Q9" s="27">
        <f>R9+U9</f>
        <v>25</v>
      </c>
      <c r="R9" s="321">
        <f>S9+T9</f>
        <v>0</v>
      </c>
      <c r="S9" s="26">
        <v>0</v>
      </c>
      <c r="T9" s="26">
        <v>0</v>
      </c>
      <c r="U9" s="320">
        <v>25</v>
      </c>
      <c r="V9" s="28">
        <v>25</v>
      </c>
      <c r="W9" s="28">
        <v>0</v>
      </c>
      <c r="X9" s="28">
        <v>0</v>
      </c>
      <c r="Y9" s="60" t="s">
        <v>57</v>
      </c>
    </row>
    <row r="10" spans="1:26" ht="35.25" customHeight="1" x14ac:dyDescent="0.25">
      <c r="A10" s="58" t="s">
        <v>27</v>
      </c>
      <c r="B10" s="58"/>
      <c r="C10" s="58"/>
      <c r="D10" s="58"/>
      <c r="E10" s="58"/>
      <c r="F10" s="58"/>
      <c r="G10" s="58"/>
      <c r="H10" s="58"/>
      <c r="I10" s="58"/>
      <c r="J10" s="58"/>
      <c r="K10" s="58"/>
      <c r="L10" s="33">
        <f>L8</f>
        <v>1750</v>
      </c>
      <c r="M10" s="33">
        <f t="shared" ref="M10:N10" si="1">M8</f>
        <v>1662</v>
      </c>
      <c r="N10" s="33">
        <f t="shared" si="1"/>
        <v>88</v>
      </c>
      <c r="O10" s="33"/>
      <c r="P10" s="33">
        <f t="shared" ref="P10:W10" si="2">P8</f>
        <v>1561</v>
      </c>
      <c r="Q10" s="33">
        <f t="shared" si="2"/>
        <v>25</v>
      </c>
      <c r="R10" s="33">
        <f t="shared" si="2"/>
        <v>0</v>
      </c>
      <c r="S10" s="33">
        <f t="shared" si="2"/>
        <v>0</v>
      </c>
      <c r="T10" s="33">
        <f t="shared" si="2"/>
        <v>0</v>
      </c>
      <c r="U10" s="33">
        <f t="shared" si="2"/>
        <v>25</v>
      </c>
      <c r="V10" s="33">
        <f t="shared" si="2"/>
        <v>25</v>
      </c>
      <c r="W10" s="33">
        <f t="shared" si="2"/>
        <v>0</v>
      </c>
      <c r="X10" s="34">
        <f>X8</f>
        <v>0</v>
      </c>
      <c r="Y10" s="35"/>
    </row>
    <row r="11" spans="1:26" s="7" customFormat="1" x14ac:dyDescent="0.25">
      <c r="A11" s="5"/>
      <c r="B11" s="5"/>
      <c r="C11" s="5"/>
      <c r="D11" s="5"/>
      <c r="E11" s="5"/>
      <c r="F11" s="5"/>
      <c r="G11" s="5"/>
      <c r="H11" s="36"/>
      <c r="I11" s="5"/>
      <c r="J11" s="37"/>
      <c r="K11" s="38"/>
      <c r="L11" s="39"/>
      <c r="M11" s="39"/>
      <c r="N11" s="39"/>
      <c r="O11" s="40"/>
      <c r="P11" s="40"/>
      <c r="Y11" s="41"/>
      <c r="Z11" s="11"/>
    </row>
    <row r="12" spans="1:26" s="7" customFormat="1" x14ac:dyDescent="0.25">
      <c r="A12" s="5"/>
      <c r="B12" s="5"/>
      <c r="C12" s="5"/>
      <c r="D12" s="5"/>
      <c r="E12" s="5"/>
      <c r="F12" s="5"/>
      <c r="G12" s="5"/>
      <c r="H12" s="5"/>
      <c r="I12" s="5"/>
      <c r="J12" s="42"/>
      <c r="K12" s="43"/>
      <c r="L12" s="44"/>
      <c r="M12" s="44"/>
      <c r="N12" s="44"/>
      <c r="Y12" s="41"/>
      <c r="Z12" s="11"/>
    </row>
    <row r="13" spans="1:26" s="7" customFormat="1" ht="18" x14ac:dyDescent="0.25">
      <c r="A13" s="45"/>
      <c r="B13" s="45"/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Y13" s="41"/>
      <c r="Z13" s="11"/>
    </row>
    <row r="14" spans="1:26" s="51" customFormat="1" x14ac:dyDescent="0.2">
      <c r="A14" s="46"/>
      <c r="B14" s="47"/>
      <c r="C14" s="46"/>
      <c r="D14" s="47"/>
      <c r="E14" s="47"/>
      <c r="F14" s="47"/>
      <c r="G14" s="47"/>
      <c r="H14" s="47"/>
      <c r="I14" s="47"/>
      <c r="J14" s="48"/>
      <c r="K14" s="49"/>
      <c r="L14" s="50"/>
      <c r="M14" s="50"/>
      <c r="N14" s="50"/>
      <c r="Y14" s="52"/>
      <c r="Z14" s="53"/>
    </row>
    <row r="15" spans="1:26" s="7" customFormat="1" x14ac:dyDescent="0.25">
      <c r="A15" s="5"/>
      <c r="B15" s="5"/>
      <c r="C15" s="5"/>
      <c r="D15" s="5"/>
      <c r="E15" s="5"/>
      <c r="F15" s="5"/>
      <c r="G15" s="5"/>
      <c r="H15" s="5"/>
      <c r="I15" s="5"/>
      <c r="J15" s="11"/>
      <c r="K15" s="43"/>
      <c r="L15" s="44"/>
      <c r="M15" s="44"/>
      <c r="N15" s="44"/>
      <c r="Y15" s="41"/>
      <c r="Z15" s="11"/>
    </row>
    <row r="16" spans="1:26" s="7" customFormat="1" x14ac:dyDescent="0.25">
      <c r="A16" s="5"/>
      <c r="B16" s="5"/>
      <c r="C16" s="5"/>
      <c r="D16" s="5"/>
      <c r="E16" s="5"/>
      <c r="F16" s="5"/>
      <c r="G16" s="5"/>
      <c r="H16" s="5"/>
      <c r="I16" s="5"/>
      <c r="J16" s="11"/>
      <c r="K16" s="43"/>
      <c r="L16" s="44"/>
      <c r="M16" s="44"/>
      <c r="N16" s="44"/>
      <c r="Y16" s="41"/>
      <c r="Z16" s="11"/>
    </row>
    <row r="17" spans="1:26" s="7" customFormat="1" x14ac:dyDescent="0.25">
      <c r="A17" s="5"/>
      <c r="B17" s="5"/>
      <c r="C17" s="5"/>
      <c r="D17" s="5"/>
      <c r="E17" s="5"/>
      <c r="F17" s="5"/>
      <c r="G17" s="5"/>
      <c r="H17" s="5"/>
      <c r="I17" s="5"/>
      <c r="J17" s="11"/>
      <c r="K17" s="43"/>
      <c r="L17" s="44"/>
      <c r="M17" s="44"/>
      <c r="N17" s="44"/>
      <c r="Y17" s="41"/>
      <c r="Z17" s="11"/>
    </row>
    <row r="18" spans="1:26" s="7" customFormat="1" x14ac:dyDescent="0.25">
      <c r="A18" s="5"/>
      <c r="B18" s="5"/>
      <c r="C18" s="5"/>
      <c r="D18" s="5"/>
      <c r="E18" s="5"/>
      <c r="F18" s="5"/>
      <c r="G18" s="5"/>
      <c r="H18" s="5"/>
      <c r="I18" s="5"/>
      <c r="J18" s="11"/>
      <c r="K18" s="43"/>
      <c r="L18" s="44"/>
      <c r="M18" s="44"/>
      <c r="N18" s="44"/>
      <c r="Y18" s="41"/>
      <c r="Z18" s="11"/>
    </row>
    <row r="19" spans="1:26" s="7" customFormat="1" x14ac:dyDescent="0.25">
      <c r="A19" s="5"/>
      <c r="B19" s="5"/>
      <c r="C19" s="5"/>
      <c r="D19" s="5"/>
      <c r="E19" s="5"/>
      <c r="F19" s="5"/>
      <c r="G19" s="5"/>
      <c r="H19" s="5"/>
      <c r="I19" s="5"/>
      <c r="J19" s="11"/>
      <c r="K19" s="43"/>
      <c r="L19" s="44"/>
      <c r="M19" s="44"/>
      <c r="N19" s="44"/>
      <c r="Y19" s="41"/>
      <c r="Z19" s="11"/>
    </row>
    <row r="20" spans="1:26" s="7" customFormat="1" x14ac:dyDescent="0.25">
      <c r="A20" s="5"/>
      <c r="B20" s="5"/>
      <c r="C20" s="5"/>
      <c r="D20" s="5"/>
      <c r="E20" s="5"/>
      <c r="F20" s="5"/>
      <c r="G20" s="5"/>
      <c r="H20" s="5"/>
      <c r="I20" s="5"/>
      <c r="J20" s="11"/>
      <c r="K20" s="43"/>
      <c r="L20" s="44"/>
      <c r="M20" s="44"/>
      <c r="N20" s="44"/>
      <c r="Y20" s="41"/>
      <c r="Z20" s="11"/>
    </row>
    <row r="21" spans="1:26" s="7" customFormat="1" x14ac:dyDescent="0.25">
      <c r="A21" s="5"/>
      <c r="B21" s="5"/>
      <c r="C21" s="5"/>
      <c r="D21" s="5"/>
      <c r="E21" s="5"/>
      <c r="F21" s="5"/>
      <c r="G21" s="5"/>
      <c r="H21" s="5"/>
      <c r="I21" s="5"/>
      <c r="J21" s="11"/>
      <c r="K21" s="43"/>
      <c r="L21" s="44"/>
      <c r="M21" s="44"/>
      <c r="N21" s="44"/>
      <c r="Y21" s="41"/>
      <c r="Z21" s="11"/>
    </row>
    <row r="22" spans="1:26" s="7" customFormat="1" x14ac:dyDescent="0.25">
      <c r="A22" s="5"/>
      <c r="B22" s="5"/>
      <c r="C22" s="5"/>
      <c r="D22" s="5"/>
      <c r="E22" s="5"/>
      <c r="F22" s="5"/>
      <c r="G22" s="5"/>
      <c r="H22" s="5"/>
      <c r="I22" s="5"/>
      <c r="J22" s="11"/>
      <c r="K22" s="43"/>
      <c r="L22" s="44"/>
      <c r="M22" s="44"/>
      <c r="N22" s="44"/>
      <c r="Y22" s="41"/>
      <c r="Z22" s="11"/>
    </row>
    <row r="23" spans="1:26" s="7" customFormat="1" x14ac:dyDescent="0.25">
      <c r="A23" s="5"/>
      <c r="B23" s="5"/>
      <c r="C23" s="5"/>
      <c r="D23" s="5"/>
      <c r="E23" s="5"/>
      <c r="F23" s="5"/>
      <c r="G23" s="5"/>
      <c r="H23" s="5"/>
      <c r="I23" s="5"/>
      <c r="J23" s="11"/>
      <c r="K23" s="43"/>
      <c r="L23" s="44"/>
      <c r="M23" s="44"/>
      <c r="N23" s="44"/>
      <c r="Y23" s="41"/>
      <c r="Z23" s="11"/>
    </row>
    <row r="24" spans="1:26" s="7" customFormat="1" x14ac:dyDescent="0.25">
      <c r="A24" s="5"/>
      <c r="B24" s="5"/>
      <c r="C24" s="5"/>
      <c r="D24" s="5"/>
      <c r="E24" s="5"/>
      <c r="F24" s="5"/>
      <c r="G24" s="5"/>
      <c r="H24" s="5"/>
      <c r="I24" s="5"/>
      <c r="J24" s="11"/>
      <c r="K24" s="43"/>
      <c r="L24" s="44"/>
      <c r="M24" s="44"/>
      <c r="N24" s="44"/>
      <c r="Y24" s="41"/>
      <c r="Z24" s="11"/>
    </row>
    <row r="25" spans="1:26" s="7" customFormat="1" x14ac:dyDescent="0.25">
      <c r="A25" s="5"/>
      <c r="B25" s="5"/>
      <c r="C25" s="5"/>
      <c r="D25" s="5"/>
      <c r="E25" s="5"/>
      <c r="F25" s="5"/>
      <c r="G25" s="5"/>
      <c r="H25" s="5"/>
      <c r="I25" s="5"/>
      <c r="J25" s="11"/>
      <c r="K25" s="43"/>
      <c r="L25" s="44"/>
      <c r="M25" s="44"/>
      <c r="N25" s="44"/>
      <c r="Y25" s="41"/>
      <c r="Z25" s="11"/>
    </row>
    <row r="26" spans="1:26" s="7" customFormat="1" x14ac:dyDescent="0.25">
      <c r="A26" s="5"/>
      <c r="B26" s="5"/>
      <c r="C26" s="5"/>
      <c r="D26" s="5"/>
      <c r="E26" s="5"/>
      <c r="F26" s="5"/>
      <c r="G26" s="5"/>
      <c r="H26" s="5"/>
      <c r="I26" s="5"/>
      <c r="J26" s="11"/>
      <c r="K26" s="43"/>
      <c r="L26" s="44"/>
      <c r="M26" s="44"/>
      <c r="N26" s="44"/>
      <c r="Y26" s="41"/>
      <c r="Z26" s="11"/>
    </row>
    <row r="27" spans="1:26" s="7" customFormat="1" x14ac:dyDescent="0.25">
      <c r="A27" s="5"/>
      <c r="B27" s="5"/>
      <c r="C27" s="5"/>
      <c r="D27" s="5"/>
      <c r="E27" s="5"/>
      <c r="F27" s="5"/>
      <c r="G27" s="5"/>
      <c r="H27" s="5"/>
      <c r="I27" s="5"/>
      <c r="J27" s="11"/>
      <c r="K27" s="43"/>
      <c r="L27" s="44"/>
      <c r="M27" s="44"/>
      <c r="N27" s="44"/>
      <c r="Y27" s="41"/>
      <c r="Z27" s="11"/>
    </row>
    <row r="28" spans="1:26" s="7" customFormat="1" x14ac:dyDescent="0.25">
      <c r="A28" s="5"/>
      <c r="B28" s="5"/>
      <c r="C28" s="5"/>
      <c r="D28" s="5"/>
      <c r="E28" s="5"/>
      <c r="F28" s="5"/>
      <c r="G28" s="5"/>
      <c r="H28" s="5"/>
      <c r="I28" s="5"/>
      <c r="J28" s="11"/>
      <c r="K28" s="43"/>
      <c r="L28" s="44"/>
      <c r="M28" s="44"/>
      <c r="N28" s="44"/>
      <c r="Y28" s="41"/>
      <c r="Z28" s="11"/>
    </row>
    <row r="29" spans="1:26" s="7" customFormat="1" x14ac:dyDescent="0.25">
      <c r="A29" s="5"/>
      <c r="B29" s="5"/>
      <c r="C29" s="5"/>
      <c r="D29" s="5"/>
      <c r="E29" s="5"/>
      <c r="F29" s="5"/>
      <c r="G29" s="5"/>
      <c r="H29" s="5"/>
      <c r="I29" s="5"/>
      <c r="J29" s="11"/>
      <c r="K29" s="43"/>
      <c r="L29" s="44"/>
      <c r="M29" s="44"/>
      <c r="N29" s="44"/>
      <c r="Y29" s="41"/>
      <c r="Z29" s="11"/>
    </row>
    <row r="30" spans="1:26" s="7" customFormat="1" x14ac:dyDescent="0.25">
      <c r="A30" s="5"/>
      <c r="B30" s="5"/>
      <c r="C30" s="5"/>
      <c r="D30" s="5"/>
      <c r="E30" s="5"/>
      <c r="F30" s="5"/>
      <c r="G30" s="5"/>
      <c r="H30" s="5"/>
      <c r="I30" s="5"/>
      <c r="J30" s="11"/>
      <c r="K30" s="43"/>
      <c r="L30" s="44"/>
      <c r="M30" s="44"/>
      <c r="N30" s="44"/>
      <c r="Y30" s="41"/>
      <c r="Z30" s="11"/>
    </row>
    <row r="31" spans="1:26" s="7" customFormat="1" x14ac:dyDescent="0.25">
      <c r="A31" s="5"/>
      <c r="B31" s="5"/>
      <c r="C31" s="5"/>
      <c r="D31" s="5"/>
      <c r="E31" s="5"/>
      <c r="F31" s="5"/>
      <c r="G31" s="5"/>
      <c r="H31" s="5"/>
      <c r="I31" s="5"/>
      <c r="J31" s="11"/>
      <c r="K31" s="43"/>
      <c r="L31" s="44"/>
      <c r="M31" s="44"/>
      <c r="N31" s="44"/>
      <c r="Y31" s="41"/>
      <c r="Z31" s="11"/>
    </row>
    <row r="32" spans="1:26" s="7" customFormat="1" x14ac:dyDescent="0.25">
      <c r="A32" s="5"/>
      <c r="B32" s="5"/>
      <c r="C32" s="5"/>
      <c r="D32" s="5"/>
      <c r="E32" s="5"/>
      <c r="F32" s="5"/>
      <c r="G32" s="5"/>
      <c r="H32" s="5"/>
      <c r="I32" s="5"/>
      <c r="J32" s="11"/>
      <c r="K32" s="5"/>
      <c r="L32" s="44"/>
      <c r="M32" s="44"/>
      <c r="N32" s="44"/>
      <c r="Y32" s="41"/>
      <c r="Z32" s="11"/>
    </row>
    <row r="33" spans="1:26" s="7" customFormat="1" x14ac:dyDescent="0.25">
      <c r="A33" s="5"/>
      <c r="B33" s="5"/>
      <c r="C33" s="5"/>
      <c r="D33" s="5"/>
      <c r="E33" s="5"/>
      <c r="F33" s="5"/>
      <c r="G33" s="5"/>
      <c r="H33" s="5"/>
      <c r="I33" s="5"/>
      <c r="J33" s="11"/>
      <c r="K33" s="5"/>
      <c r="L33" s="44"/>
      <c r="M33" s="44"/>
      <c r="N33" s="44"/>
      <c r="Y33" s="41"/>
      <c r="Z33" s="11"/>
    </row>
    <row r="34" spans="1:26" s="7" customFormat="1" x14ac:dyDescent="0.25">
      <c r="A34" s="5"/>
      <c r="B34" s="5"/>
      <c r="C34" s="5"/>
      <c r="D34" s="5"/>
      <c r="E34" s="5"/>
      <c r="F34" s="5"/>
      <c r="G34" s="5"/>
      <c r="H34" s="5"/>
      <c r="I34" s="5"/>
      <c r="J34" s="11"/>
      <c r="K34" s="5"/>
      <c r="L34" s="44"/>
      <c r="M34" s="44"/>
      <c r="N34" s="44"/>
      <c r="Y34" s="41"/>
      <c r="Z34" s="11"/>
    </row>
    <row r="35" spans="1:26" s="7" customFormat="1" x14ac:dyDescent="0.25">
      <c r="A35" s="5"/>
      <c r="B35" s="5"/>
      <c r="C35" s="5"/>
      <c r="D35" s="5"/>
      <c r="E35" s="5"/>
      <c r="F35" s="5"/>
      <c r="G35" s="5"/>
      <c r="H35" s="5"/>
      <c r="I35" s="5"/>
      <c r="J35" s="11"/>
      <c r="K35" s="5"/>
      <c r="L35" s="44"/>
      <c r="M35" s="44"/>
      <c r="N35" s="44"/>
      <c r="Y35" s="41"/>
      <c r="Z35" s="11"/>
    </row>
    <row r="36" spans="1:26" s="7" customFormat="1" x14ac:dyDescent="0.25">
      <c r="A36" s="5"/>
      <c r="B36" s="5"/>
      <c r="C36" s="5"/>
      <c r="D36" s="5"/>
      <c r="E36" s="5"/>
      <c r="F36" s="5"/>
      <c r="G36" s="5"/>
      <c r="H36" s="5"/>
      <c r="I36" s="5"/>
      <c r="J36" s="11"/>
      <c r="K36" s="5"/>
      <c r="L36" s="44"/>
      <c r="M36" s="44"/>
      <c r="N36" s="44"/>
      <c r="Y36" s="41"/>
      <c r="Z36" s="11"/>
    </row>
    <row r="37" spans="1:26" s="7" customFormat="1" x14ac:dyDescent="0.25">
      <c r="A37" s="5"/>
      <c r="B37" s="5"/>
      <c r="C37" s="5"/>
      <c r="D37" s="5"/>
      <c r="E37" s="5"/>
      <c r="F37" s="5"/>
      <c r="G37" s="5"/>
      <c r="H37" s="5"/>
      <c r="I37" s="5"/>
      <c r="J37" s="11"/>
      <c r="K37" s="5"/>
      <c r="L37" s="44"/>
      <c r="M37" s="44"/>
      <c r="N37" s="44"/>
      <c r="Y37" s="41"/>
      <c r="Z37" s="11"/>
    </row>
    <row r="38" spans="1:26" s="7" customFormat="1" x14ac:dyDescent="0.25">
      <c r="A38" s="5"/>
      <c r="B38" s="5"/>
      <c r="C38" s="5"/>
      <c r="D38" s="5"/>
      <c r="E38" s="5"/>
      <c r="F38" s="5"/>
      <c r="G38" s="5"/>
      <c r="H38" s="5"/>
      <c r="I38" s="5"/>
      <c r="J38" s="11"/>
      <c r="K38" s="5"/>
      <c r="L38" s="44"/>
      <c r="M38" s="44"/>
      <c r="N38" s="44"/>
      <c r="Y38" s="41"/>
      <c r="Z38" s="11"/>
    </row>
    <row r="39" spans="1:26" s="7" customFormat="1" x14ac:dyDescent="0.25">
      <c r="A39" s="5"/>
      <c r="B39" s="5"/>
      <c r="C39" s="5"/>
      <c r="D39" s="5"/>
      <c r="E39" s="5"/>
      <c r="F39" s="5"/>
      <c r="G39" s="5"/>
      <c r="H39" s="5"/>
      <c r="I39" s="5"/>
      <c r="J39" s="11"/>
      <c r="K39" s="5"/>
      <c r="L39" s="44"/>
      <c r="M39" s="44"/>
      <c r="N39" s="44"/>
      <c r="Y39" s="41"/>
      <c r="Z39" s="11"/>
    </row>
    <row r="40" spans="1:26" s="7" customFormat="1" x14ac:dyDescent="0.25">
      <c r="A40" s="5"/>
      <c r="B40" s="5"/>
      <c r="C40" s="5"/>
      <c r="D40" s="5"/>
      <c r="E40" s="5"/>
      <c r="F40" s="5"/>
      <c r="G40" s="5"/>
      <c r="H40" s="5"/>
      <c r="I40" s="5"/>
      <c r="J40" s="11"/>
      <c r="K40" s="5"/>
      <c r="L40" s="44"/>
      <c r="M40" s="44"/>
      <c r="N40" s="44"/>
      <c r="Y40" s="41"/>
      <c r="Z40" s="11"/>
    </row>
    <row r="41" spans="1:26" s="7" customFormat="1" x14ac:dyDescent="0.25">
      <c r="A41" s="5"/>
      <c r="B41" s="5"/>
      <c r="C41" s="5"/>
      <c r="D41" s="5"/>
      <c r="E41" s="5"/>
      <c r="F41" s="5"/>
      <c r="G41" s="5"/>
      <c r="H41" s="5"/>
      <c r="I41" s="5"/>
      <c r="J41" s="11"/>
      <c r="K41" s="5"/>
      <c r="L41" s="44"/>
      <c r="M41" s="44"/>
      <c r="N41" s="44"/>
      <c r="Y41" s="41"/>
      <c r="Z41" s="11"/>
    </row>
    <row r="42" spans="1:26" s="7" customFormat="1" x14ac:dyDescent="0.25">
      <c r="A42" s="5"/>
      <c r="B42" s="5"/>
      <c r="C42" s="5"/>
      <c r="D42" s="5"/>
      <c r="E42" s="5"/>
      <c r="F42" s="5"/>
      <c r="G42" s="5"/>
      <c r="H42" s="5"/>
      <c r="I42" s="5"/>
      <c r="J42" s="11"/>
      <c r="K42" s="5"/>
      <c r="L42" s="44"/>
      <c r="M42" s="44"/>
      <c r="N42" s="44"/>
      <c r="Y42" s="41"/>
      <c r="Z42" s="11"/>
    </row>
    <row r="43" spans="1:26" s="7" customFormat="1" x14ac:dyDescent="0.25">
      <c r="A43" s="11"/>
      <c r="B43" s="11"/>
      <c r="C43" s="11"/>
      <c r="D43" s="11"/>
      <c r="E43" s="11"/>
      <c r="F43" s="11"/>
      <c r="G43" s="11"/>
      <c r="H43" s="11"/>
      <c r="I43" s="11"/>
      <c r="J43" s="11"/>
      <c r="K43" s="5"/>
      <c r="L43" s="44"/>
      <c r="M43" s="44"/>
      <c r="N43" s="44"/>
      <c r="Y43" s="41"/>
      <c r="Z43" s="11"/>
    </row>
    <row r="44" spans="1:26" s="7" customFormat="1" x14ac:dyDescent="0.25">
      <c r="A44" s="11"/>
      <c r="B44" s="11"/>
      <c r="C44" s="11"/>
      <c r="D44" s="11"/>
      <c r="E44" s="11"/>
      <c r="F44" s="11"/>
      <c r="G44" s="11"/>
      <c r="H44" s="11"/>
      <c r="I44" s="11"/>
      <c r="J44" s="11"/>
      <c r="K44" s="5"/>
      <c r="L44" s="44"/>
      <c r="M44" s="44"/>
      <c r="N44" s="44"/>
      <c r="Y44" s="41"/>
      <c r="Z44" s="11"/>
    </row>
    <row r="45" spans="1:26" s="7" customFormat="1" x14ac:dyDescent="0.25">
      <c r="A45" s="11"/>
      <c r="B45" s="11"/>
      <c r="C45" s="11"/>
      <c r="D45" s="11"/>
      <c r="E45" s="11"/>
      <c r="F45" s="11"/>
      <c r="G45" s="11"/>
      <c r="H45" s="11"/>
      <c r="I45" s="11"/>
      <c r="J45" s="11"/>
      <c r="K45" s="5"/>
      <c r="L45" s="44"/>
      <c r="M45" s="44"/>
      <c r="N45" s="44"/>
      <c r="Y45" s="41"/>
      <c r="Z45" s="11"/>
    </row>
    <row r="46" spans="1:26" s="7" customFormat="1" x14ac:dyDescent="0.25">
      <c r="A46" s="11"/>
      <c r="B46" s="11"/>
      <c r="C46" s="11"/>
      <c r="D46" s="11"/>
      <c r="E46" s="11"/>
      <c r="F46" s="11"/>
      <c r="G46" s="11"/>
      <c r="H46" s="11"/>
      <c r="I46" s="11"/>
      <c r="J46" s="11"/>
      <c r="K46" s="5"/>
      <c r="L46" s="44"/>
      <c r="M46" s="44"/>
      <c r="N46" s="44"/>
      <c r="Y46" s="41"/>
      <c r="Z46" s="11"/>
    </row>
    <row r="47" spans="1:26" s="7" customFormat="1" x14ac:dyDescent="0.25">
      <c r="A47" s="11"/>
      <c r="B47" s="11"/>
      <c r="C47" s="11"/>
      <c r="D47" s="11"/>
      <c r="E47" s="11"/>
      <c r="F47" s="11"/>
      <c r="G47" s="11"/>
      <c r="H47" s="11"/>
      <c r="I47" s="11"/>
      <c r="J47" s="11"/>
      <c r="K47" s="5"/>
      <c r="L47" s="44"/>
      <c r="M47" s="44"/>
      <c r="N47" s="44"/>
      <c r="Y47" s="41"/>
      <c r="Z47" s="11"/>
    </row>
    <row r="48" spans="1:26" s="7" customFormat="1" x14ac:dyDescent="0.25">
      <c r="A48" s="11"/>
      <c r="B48" s="11"/>
      <c r="C48" s="11"/>
      <c r="D48" s="11"/>
      <c r="E48" s="11"/>
      <c r="F48" s="11"/>
      <c r="G48" s="11"/>
      <c r="H48" s="11"/>
      <c r="I48" s="11"/>
      <c r="J48" s="11"/>
      <c r="K48" s="5"/>
      <c r="L48" s="44"/>
      <c r="M48" s="44"/>
      <c r="N48" s="44"/>
      <c r="Y48" s="41"/>
      <c r="Z48" s="11"/>
    </row>
    <row r="49" spans="1:26" s="7" customFormat="1" x14ac:dyDescent="0.25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5"/>
      <c r="L49" s="44"/>
      <c r="M49" s="44"/>
      <c r="N49" s="44"/>
      <c r="Y49" s="41"/>
      <c r="Z49" s="11"/>
    </row>
    <row r="50" spans="1:26" s="7" customFormat="1" x14ac:dyDescent="0.25">
      <c r="A50" s="11"/>
      <c r="B50" s="11"/>
      <c r="C50" s="11"/>
      <c r="D50" s="11"/>
      <c r="E50" s="11"/>
      <c r="F50" s="11"/>
      <c r="G50" s="11"/>
      <c r="H50" s="11"/>
      <c r="I50" s="11"/>
      <c r="J50" s="11"/>
      <c r="K50" s="5"/>
      <c r="L50" s="44"/>
      <c r="M50" s="44"/>
      <c r="N50" s="44"/>
      <c r="Y50" s="41"/>
      <c r="Z50" s="11"/>
    </row>
    <row r="51" spans="1:26" s="7" customFormat="1" x14ac:dyDescent="0.25">
      <c r="A51" s="11"/>
      <c r="B51" s="11"/>
      <c r="C51" s="11"/>
      <c r="D51" s="11"/>
      <c r="E51" s="11"/>
      <c r="F51" s="11"/>
      <c r="G51" s="11"/>
      <c r="H51" s="11"/>
      <c r="I51" s="11"/>
      <c r="J51" s="11"/>
      <c r="K51" s="5"/>
      <c r="L51" s="44"/>
      <c r="M51" s="44"/>
      <c r="N51" s="44"/>
      <c r="Y51" s="41"/>
      <c r="Z51" s="11"/>
    </row>
    <row r="52" spans="1:26" s="7" customFormat="1" x14ac:dyDescent="0.25">
      <c r="A52" s="11"/>
      <c r="B52" s="11"/>
      <c r="C52" s="11"/>
      <c r="D52" s="11"/>
      <c r="E52" s="11"/>
      <c r="F52" s="11"/>
      <c r="G52" s="11"/>
      <c r="H52" s="11"/>
      <c r="I52" s="11"/>
      <c r="J52" s="11"/>
      <c r="K52" s="5"/>
      <c r="L52" s="44"/>
      <c r="M52" s="44"/>
      <c r="N52" s="44"/>
      <c r="Y52" s="41"/>
      <c r="Z52" s="11"/>
    </row>
    <row r="53" spans="1:26" s="7" customFormat="1" x14ac:dyDescent="0.25">
      <c r="A53" s="11"/>
      <c r="B53" s="11"/>
      <c r="C53" s="11"/>
      <c r="D53" s="11"/>
      <c r="E53" s="11"/>
      <c r="F53" s="11"/>
      <c r="G53" s="11"/>
      <c r="H53" s="11"/>
      <c r="I53" s="11"/>
      <c r="J53" s="11"/>
      <c r="K53" s="5"/>
      <c r="L53" s="44"/>
      <c r="M53" s="44"/>
      <c r="N53" s="44"/>
      <c r="Y53" s="41"/>
      <c r="Z53" s="11"/>
    </row>
    <row r="54" spans="1:26" s="7" customFormat="1" x14ac:dyDescent="0.25">
      <c r="A54" s="11"/>
      <c r="B54" s="11"/>
      <c r="C54" s="11"/>
      <c r="D54" s="11"/>
      <c r="E54" s="11"/>
      <c r="F54" s="11"/>
      <c r="G54" s="11"/>
      <c r="H54" s="11"/>
      <c r="I54" s="11"/>
      <c r="J54" s="11"/>
      <c r="K54" s="5"/>
      <c r="L54" s="44"/>
      <c r="M54" s="44"/>
      <c r="N54" s="44"/>
      <c r="Y54" s="41"/>
      <c r="Z54" s="11"/>
    </row>
    <row r="55" spans="1:26" s="7" customFormat="1" x14ac:dyDescent="0.25">
      <c r="A55" s="11"/>
      <c r="B55" s="11"/>
      <c r="C55" s="11"/>
      <c r="D55" s="11"/>
      <c r="E55" s="11"/>
      <c r="F55" s="11"/>
      <c r="G55" s="11"/>
      <c r="H55" s="11"/>
      <c r="I55" s="11"/>
      <c r="J55" s="11"/>
      <c r="K55" s="5"/>
      <c r="L55" s="44"/>
      <c r="M55" s="44"/>
      <c r="N55" s="44"/>
      <c r="Y55" s="41"/>
      <c r="Z55" s="11"/>
    </row>
    <row r="56" spans="1:26" s="7" customFormat="1" x14ac:dyDescent="0.25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5"/>
      <c r="L56" s="44"/>
      <c r="M56" s="44"/>
      <c r="N56" s="44"/>
      <c r="Y56" s="41"/>
      <c r="Z56" s="11"/>
    </row>
    <row r="57" spans="1:26" s="7" customFormat="1" x14ac:dyDescent="0.25">
      <c r="A57" s="11"/>
      <c r="B57" s="11"/>
      <c r="C57" s="11"/>
      <c r="D57" s="11"/>
      <c r="E57" s="11"/>
      <c r="F57" s="11"/>
      <c r="G57" s="11"/>
      <c r="H57" s="11"/>
      <c r="I57" s="11"/>
      <c r="J57" s="11"/>
      <c r="K57" s="5"/>
      <c r="L57" s="44"/>
      <c r="M57" s="44"/>
      <c r="N57" s="44"/>
      <c r="Y57" s="41"/>
      <c r="Z57" s="11"/>
    </row>
    <row r="58" spans="1:26" s="7" customFormat="1" x14ac:dyDescent="0.25">
      <c r="A58" s="11"/>
      <c r="B58" s="11"/>
      <c r="C58" s="11"/>
      <c r="D58" s="11"/>
      <c r="E58" s="11"/>
      <c r="F58" s="11"/>
      <c r="G58" s="11"/>
      <c r="H58" s="11"/>
      <c r="I58" s="11"/>
      <c r="J58" s="11"/>
      <c r="K58" s="5"/>
      <c r="L58" s="44"/>
      <c r="M58" s="44"/>
      <c r="N58" s="44"/>
      <c r="Y58" s="41"/>
      <c r="Z58" s="11"/>
    </row>
    <row r="59" spans="1:26" s="7" customFormat="1" x14ac:dyDescent="0.25">
      <c r="A59" s="11"/>
      <c r="B59" s="11"/>
      <c r="C59" s="11"/>
      <c r="D59" s="11"/>
      <c r="E59" s="11"/>
      <c r="F59" s="11"/>
      <c r="G59" s="11"/>
      <c r="H59" s="11"/>
      <c r="I59" s="11"/>
      <c r="J59" s="11"/>
      <c r="K59" s="5"/>
      <c r="L59" s="44"/>
      <c r="M59" s="44"/>
      <c r="N59" s="44"/>
      <c r="Y59" s="41"/>
      <c r="Z59" s="11"/>
    </row>
    <row r="60" spans="1:26" s="7" customFormat="1" x14ac:dyDescent="0.25">
      <c r="A60" s="11"/>
      <c r="B60" s="11"/>
      <c r="C60" s="11"/>
      <c r="D60" s="11"/>
      <c r="E60" s="11"/>
      <c r="F60" s="11"/>
      <c r="G60" s="11"/>
      <c r="H60" s="11"/>
      <c r="I60" s="11"/>
      <c r="J60" s="11"/>
      <c r="K60" s="5"/>
      <c r="L60" s="44"/>
      <c r="M60" s="44"/>
      <c r="N60" s="44"/>
      <c r="Y60" s="41"/>
      <c r="Z60" s="11"/>
    </row>
    <row r="61" spans="1:26" s="7" customFormat="1" x14ac:dyDescent="0.25">
      <c r="A61" s="11"/>
      <c r="B61" s="11"/>
      <c r="C61" s="11"/>
      <c r="D61" s="11"/>
      <c r="E61" s="11"/>
      <c r="F61" s="11"/>
      <c r="G61" s="11"/>
      <c r="H61" s="11"/>
      <c r="I61" s="11"/>
      <c r="J61" s="11"/>
      <c r="K61" s="5"/>
      <c r="L61" s="44"/>
      <c r="M61" s="44"/>
      <c r="N61" s="44"/>
      <c r="Y61" s="41"/>
      <c r="Z61" s="11"/>
    </row>
    <row r="62" spans="1:26" s="7" customFormat="1" x14ac:dyDescent="0.25">
      <c r="A62" s="11"/>
      <c r="B62" s="11"/>
      <c r="C62" s="11"/>
      <c r="D62" s="11"/>
      <c r="E62" s="11"/>
      <c r="F62" s="11"/>
      <c r="G62" s="11"/>
      <c r="H62" s="11"/>
      <c r="I62" s="11"/>
      <c r="J62" s="11"/>
      <c r="K62" s="5"/>
      <c r="L62" s="44"/>
      <c r="M62" s="44"/>
      <c r="N62" s="44"/>
      <c r="Y62" s="41"/>
      <c r="Z62" s="11"/>
    </row>
    <row r="63" spans="1:26" s="7" customFormat="1" x14ac:dyDescent="0.25">
      <c r="A63" s="11"/>
      <c r="B63" s="11"/>
      <c r="C63" s="11"/>
      <c r="D63" s="11"/>
      <c r="E63" s="11"/>
      <c r="F63" s="11"/>
      <c r="G63" s="11"/>
      <c r="H63" s="11"/>
      <c r="I63" s="11"/>
      <c r="J63" s="11"/>
      <c r="K63" s="5"/>
      <c r="L63" s="44"/>
      <c r="M63" s="44"/>
      <c r="N63" s="44"/>
      <c r="Y63" s="41"/>
      <c r="Z63" s="11"/>
    </row>
    <row r="64" spans="1:26" s="7" customFormat="1" x14ac:dyDescent="0.25">
      <c r="A64" s="11"/>
      <c r="B64" s="11"/>
      <c r="C64" s="11"/>
      <c r="D64" s="11"/>
      <c r="E64" s="11"/>
      <c r="F64" s="11"/>
      <c r="G64" s="11"/>
      <c r="H64" s="11"/>
      <c r="I64" s="11"/>
      <c r="J64" s="11"/>
      <c r="K64" s="5"/>
      <c r="L64" s="44"/>
      <c r="M64" s="44"/>
      <c r="N64" s="44"/>
      <c r="Y64" s="41"/>
      <c r="Z64" s="11"/>
    </row>
    <row r="65" spans="1:26" s="7" customFormat="1" x14ac:dyDescent="0.25">
      <c r="A65" s="11"/>
      <c r="B65" s="11"/>
      <c r="C65" s="11"/>
      <c r="D65" s="11"/>
      <c r="E65" s="11"/>
      <c r="F65" s="11"/>
      <c r="G65" s="11"/>
      <c r="H65" s="11"/>
      <c r="I65" s="11"/>
      <c r="J65" s="11"/>
      <c r="K65" s="5"/>
      <c r="L65" s="44"/>
      <c r="M65" s="44"/>
      <c r="N65" s="44"/>
      <c r="Y65" s="41"/>
      <c r="Z65" s="11"/>
    </row>
    <row r="66" spans="1:26" s="7" customFormat="1" x14ac:dyDescent="0.25">
      <c r="A66" s="11"/>
      <c r="B66" s="11"/>
      <c r="C66" s="11"/>
      <c r="D66" s="11"/>
      <c r="E66" s="11"/>
      <c r="F66" s="11"/>
      <c r="G66" s="11"/>
      <c r="H66" s="11"/>
      <c r="I66" s="11"/>
      <c r="J66" s="11"/>
      <c r="K66" s="5"/>
      <c r="L66" s="44"/>
      <c r="M66" s="44"/>
      <c r="N66" s="44"/>
      <c r="Y66" s="41"/>
      <c r="Z66" s="11"/>
    </row>
    <row r="67" spans="1:26" s="7" customFormat="1" x14ac:dyDescent="0.25">
      <c r="A67" s="11"/>
      <c r="B67" s="11"/>
      <c r="C67" s="11"/>
      <c r="D67" s="11"/>
      <c r="E67" s="11"/>
      <c r="F67" s="11"/>
      <c r="G67" s="11"/>
      <c r="H67" s="11"/>
      <c r="I67" s="11"/>
      <c r="J67" s="11"/>
      <c r="K67" s="5"/>
      <c r="L67" s="44"/>
      <c r="M67" s="44"/>
      <c r="N67" s="44"/>
      <c r="Y67" s="41"/>
      <c r="Z67" s="11"/>
    </row>
    <row r="68" spans="1:26" s="7" customFormat="1" x14ac:dyDescent="0.25">
      <c r="A68" s="11"/>
      <c r="B68" s="11"/>
      <c r="C68" s="11"/>
      <c r="D68" s="11"/>
      <c r="E68" s="11"/>
      <c r="F68" s="11"/>
      <c r="G68" s="11"/>
      <c r="H68" s="11"/>
      <c r="I68" s="11"/>
      <c r="J68" s="11"/>
      <c r="K68" s="5"/>
      <c r="L68" s="44"/>
      <c r="M68" s="44"/>
      <c r="N68" s="44"/>
      <c r="Y68" s="41"/>
      <c r="Z68" s="11"/>
    </row>
    <row r="69" spans="1:26" s="7" customFormat="1" x14ac:dyDescent="0.25">
      <c r="A69" s="11"/>
      <c r="B69" s="11"/>
      <c r="C69" s="11"/>
      <c r="D69" s="11"/>
      <c r="E69" s="11"/>
      <c r="F69" s="11"/>
      <c r="G69" s="11"/>
      <c r="H69" s="11"/>
      <c r="I69" s="11"/>
      <c r="J69" s="11"/>
      <c r="K69" s="5"/>
      <c r="L69" s="44"/>
      <c r="M69" s="44"/>
      <c r="N69" s="44"/>
      <c r="Y69" s="41"/>
      <c r="Z69" s="11"/>
    </row>
    <row r="70" spans="1:26" s="7" customFormat="1" x14ac:dyDescent="0.25">
      <c r="A70" s="11"/>
      <c r="B70" s="11"/>
      <c r="C70" s="11"/>
      <c r="D70" s="11"/>
      <c r="E70" s="11"/>
      <c r="F70" s="11"/>
      <c r="G70" s="11"/>
      <c r="H70" s="11"/>
      <c r="I70" s="11"/>
      <c r="J70" s="11"/>
      <c r="K70" s="5"/>
      <c r="L70" s="44"/>
      <c r="M70" s="44"/>
      <c r="N70" s="44"/>
      <c r="Y70" s="41"/>
      <c r="Z70" s="11"/>
    </row>
    <row r="71" spans="1:26" s="7" customFormat="1" x14ac:dyDescent="0.25">
      <c r="A71" s="11"/>
      <c r="B71" s="11"/>
      <c r="C71" s="11"/>
      <c r="D71" s="11"/>
      <c r="E71" s="11"/>
      <c r="F71" s="11"/>
      <c r="G71" s="11"/>
      <c r="H71" s="11"/>
      <c r="I71" s="11"/>
      <c r="J71" s="11"/>
      <c r="K71" s="5"/>
      <c r="L71" s="44"/>
      <c r="M71" s="44"/>
      <c r="N71" s="44"/>
      <c r="Y71" s="41"/>
      <c r="Z71" s="11"/>
    </row>
    <row r="72" spans="1:26" s="7" customFormat="1" x14ac:dyDescent="0.25">
      <c r="A72" s="11"/>
      <c r="B72" s="11"/>
      <c r="C72" s="11"/>
      <c r="D72" s="11"/>
      <c r="E72" s="11"/>
      <c r="F72" s="11"/>
      <c r="G72" s="11"/>
      <c r="H72" s="11"/>
      <c r="I72" s="11"/>
      <c r="J72" s="11"/>
      <c r="K72" s="5"/>
      <c r="L72" s="44"/>
      <c r="M72" s="44"/>
      <c r="N72" s="44"/>
      <c r="Y72" s="41"/>
      <c r="Z72" s="11"/>
    </row>
    <row r="73" spans="1:26" s="7" customFormat="1" x14ac:dyDescent="0.25">
      <c r="A73" s="11"/>
      <c r="B73" s="11"/>
      <c r="C73" s="11"/>
      <c r="D73" s="11"/>
      <c r="E73" s="11"/>
      <c r="F73" s="11"/>
      <c r="G73" s="11"/>
      <c r="H73" s="11"/>
      <c r="I73" s="11"/>
      <c r="J73" s="11"/>
      <c r="K73" s="5"/>
      <c r="L73" s="44"/>
      <c r="M73" s="44"/>
      <c r="N73" s="44"/>
      <c r="Y73" s="41"/>
      <c r="Z73" s="11"/>
    </row>
    <row r="74" spans="1:26" s="7" customFormat="1" x14ac:dyDescent="0.25">
      <c r="A74" s="11"/>
      <c r="B74" s="11"/>
      <c r="C74" s="11"/>
      <c r="D74" s="11"/>
      <c r="E74" s="11"/>
      <c r="F74" s="11"/>
      <c r="G74" s="11"/>
      <c r="H74" s="11"/>
      <c r="I74" s="11"/>
      <c r="J74" s="11"/>
      <c r="K74" s="5"/>
      <c r="L74" s="44"/>
      <c r="M74" s="44"/>
      <c r="N74" s="44"/>
      <c r="Y74" s="41"/>
      <c r="Z74" s="11"/>
    </row>
    <row r="75" spans="1:26" s="7" customFormat="1" x14ac:dyDescent="0.25">
      <c r="A75" s="11"/>
      <c r="B75" s="11"/>
      <c r="C75" s="11"/>
      <c r="D75" s="11"/>
      <c r="E75" s="11"/>
      <c r="F75" s="11"/>
      <c r="G75" s="11"/>
      <c r="H75" s="11"/>
      <c r="I75" s="11"/>
      <c r="J75" s="11"/>
      <c r="K75" s="5"/>
      <c r="L75" s="44"/>
      <c r="M75" s="44"/>
      <c r="N75" s="44"/>
      <c r="Y75" s="41"/>
      <c r="Z75" s="11"/>
    </row>
    <row r="76" spans="1:26" s="7" customFormat="1" x14ac:dyDescent="0.25">
      <c r="A76" s="11"/>
      <c r="B76" s="11"/>
      <c r="C76" s="11"/>
      <c r="D76" s="11"/>
      <c r="E76" s="11"/>
      <c r="F76" s="11"/>
      <c r="G76" s="11"/>
      <c r="H76" s="11"/>
      <c r="I76" s="11"/>
      <c r="J76" s="11"/>
      <c r="K76" s="5"/>
      <c r="L76" s="44"/>
      <c r="M76" s="44"/>
      <c r="N76" s="44"/>
      <c r="Y76" s="41"/>
      <c r="Z76" s="11"/>
    </row>
    <row r="77" spans="1:26" s="7" customFormat="1" x14ac:dyDescent="0.25">
      <c r="A77" s="11"/>
      <c r="B77" s="11"/>
      <c r="C77" s="11"/>
      <c r="D77" s="11"/>
      <c r="E77" s="11"/>
      <c r="F77" s="11"/>
      <c r="G77" s="11"/>
      <c r="H77" s="11"/>
      <c r="I77" s="11"/>
      <c r="J77" s="11"/>
      <c r="K77" s="5"/>
      <c r="L77" s="44"/>
      <c r="M77" s="44"/>
      <c r="N77" s="44"/>
      <c r="Y77" s="41"/>
      <c r="Z77" s="11"/>
    </row>
    <row r="78" spans="1:26" s="7" customFormat="1" x14ac:dyDescent="0.25">
      <c r="A78" s="11"/>
      <c r="B78" s="11"/>
      <c r="C78" s="11"/>
      <c r="D78" s="11"/>
      <c r="E78" s="11"/>
      <c r="F78" s="11"/>
      <c r="G78" s="11"/>
      <c r="H78" s="11"/>
      <c r="I78" s="11"/>
      <c r="J78" s="11"/>
      <c r="K78" s="5"/>
      <c r="L78" s="44"/>
      <c r="M78" s="44"/>
      <c r="N78" s="44"/>
      <c r="Y78" s="41"/>
      <c r="Z78" s="11"/>
    </row>
    <row r="79" spans="1:26" s="7" customFormat="1" x14ac:dyDescent="0.25">
      <c r="A79" s="11"/>
      <c r="B79" s="11"/>
      <c r="C79" s="11"/>
      <c r="D79" s="11"/>
      <c r="E79" s="11"/>
      <c r="F79" s="11"/>
      <c r="G79" s="11"/>
      <c r="H79" s="11"/>
      <c r="I79" s="11"/>
      <c r="J79" s="11"/>
      <c r="K79" s="5"/>
      <c r="L79" s="44"/>
      <c r="M79" s="44"/>
      <c r="N79" s="44"/>
      <c r="Y79" s="41"/>
      <c r="Z79" s="11"/>
    </row>
    <row r="80" spans="1:26" s="7" customFormat="1" x14ac:dyDescent="0.25">
      <c r="A80" s="11"/>
      <c r="B80" s="11"/>
      <c r="C80" s="11"/>
      <c r="D80" s="11"/>
      <c r="E80" s="11"/>
      <c r="F80" s="11"/>
      <c r="G80" s="11"/>
      <c r="H80" s="11"/>
      <c r="I80" s="11"/>
      <c r="J80" s="11"/>
      <c r="K80" s="5"/>
      <c r="L80" s="44"/>
      <c r="M80" s="44"/>
      <c r="N80" s="44"/>
      <c r="Y80" s="41"/>
      <c r="Z80" s="11"/>
    </row>
    <row r="81" spans="1:26" s="7" customFormat="1" x14ac:dyDescent="0.25">
      <c r="A81" s="11"/>
      <c r="B81" s="11"/>
      <c r="C81" s="11"/>
      <c r="D81" s="11"/>
      <c r="E81" s="11"/>
      <c r="F81" s="11"/>
      <c r="G81" s="11"/>
      <c r="H81" s="11"/>
      <c r="I81" s="11"/>
      <c r="J81" s="11"/>
      <c r="K81" s="5"/>
      <c r="L81" s="44"/>
      <c r="M81" s="44"/>
      <c r="N81" s="44"/>
      <c r="Y81" s="41"/>
      <c r="Z81" s="11"/>
    </row>
    <row r="82" spans="1:26" s="7" customFormat="1" x14ac:dyDescent="0.25">
      <c r="A82" s="11"/>
      <c r="B82" s="11"/>
      <c r="C82" s="11"/>
      <c r="D82" s="11"/>
      <c r="E82" s="11"/>
      <c r="F82" s="11"/>
      <c r="G82" s="11"/>
      <c r="H82" s="11"/>
      <c r="I82" s="11"/>
      <c r="J82" s="11"/>
      <c r="K82" s="5"/>
      <c r="L82" s="44"/>
      <c r="M82" s="44"/>
      <c r="N82" s="44"/>
      <c r="Y82" s="41"/>
      <c r="Z82" s="11"/>
    </row>
    <row r="83" spans="1:26" s="7" customFormat="1" x14ac:dyDescent="0.25">
      <c r="A83" s="11"/>
      <c r="B83" s="11"/>
      <c r="C83" s="11"/>
      <c r="D83" s="11"/>
      <c r="E83" s="11"/>
      <c r="F83" s="11"/>
      <c r="G83" s="11"/>
      <c r="H83" s="11"/>
      <c r="I83" s="11"/>
      <c r="J83" s="11"/>
      <c r="K83" s="5"/>
      <c r="L83" s="44"/>
      <c r="M83" s="44"/>
      <c r="N83" s="44"/>
      <c r="Y83" s="41"/>
      <c r="Z83" s="11"/>
    </row>
    <row r="84" spans="1:26" s="7" customFormat="1" x14ac:dyDescent="0.25">
      <c r="A84" s="11"/>
      <c r="B84" s="11"/>
      <c r="C84" s="11"/>
      <c r="D84" s="11"/>
      <c r="E84" s="11"/>
      <c r="F84" s="11"/>
      <c r="G84" s="11"/>
      <c r="H84" s="11"/>
      <c r="I84" s="11"/>
      <c r="J84" s="11"/>
      <c r="K84" s="5"/>
      <c r="L84" s="44"/>
      <c r="M84" s="44"/>
      <c r="N84" s="44"/>
      <c r="Y84" s="41"/>
      <c r="Z84" s="11"/>
    </row>
    <row r="85" spans="1:26" s="7" customFormat="1" x14ac:dyDescent="0.25">
      <c r="A85" s="11"/>
      <c r="B85" s="11"/>
      <c r="C85" s="11"/>
      <c r="D85" s="11"/>
      <c r="E85" s="11"/>
      <c r="F85" s="11"/>
      <c r="G85" s="11"/>
      <c r="H85" s="11"/>
      <c r="I85" s="11"/>
      <c r="J85" s="11"/>
      <c r="K85" s="5"/>
      <c r="L85" s="44"/>
      <c r="M85" s="44"/>
      <c r="N85" s="44"/>
      <c r="Y85" s="41"/>
      <c r="Z85" s="11"/>
    </row>
    <row r="86" spans="1:26" s="7" customFormat="1" x14ac:dyDescent="0.25">
      <c r="A86" s="11"/>
      <c r="B86" s="11"/>
      <c r="C86" s="11"/>
      <c r="D86" s="11"/>
      <c r="E86" s="11"/>
      <c r="F86" s="11"/>
      <c r="G86" s="11"/>
      <c r="H86" s="11"/>
      <c r="I86" s="11"/>
      <c r="J86" s="11"/>
      <c r="K86" s="5"/>
      <c r="L86" s="44"/>
      <c r="M86" s="44"/>
      <c r="N86" s="44"/>
      <c r="Y86" s="41"/>
      <c r="Z86" s="11"/>
    </row>
    <row r="87" spans="1:26" s="7" customFormat="1" x14ac:dyDescent="0.25">
      <c r="A87" s="11"/>
      <c r="B87" s="11"/>
      <c r="C87" s="11"/>
      <c r="D87" s="11"/>
      <c r="E87" s="11"/>
      <c r="F87" s="11"/>
      <c r="G87" s="11"/>
      <c r="H87" s="11"/>
      <c r="I87" s="11"/>
      <c r="J87" s="11"/>
      <c r="K87" s="5"/>
      <c r="L87" s="44"/>
      <c r="M87" s="44"/>
      <c r="N87" s="44"/>
      <c r="Y87" s="41"/>
      <c r="Z87" s="11"/>
    </row>
    <row r="88" spans="1:26" s="7" customFormat="1" x14ac:dyDescent="0.25">
      <c r="A88" s="11"/>
      <c r="B88" s="11"/>
      <c r="C88" s="11"/>
      <c r="D88" s="11"/>
      <c r="E88" s="11"/>
      <c r="F88" s="11"/>
      <c r="G88" s="11"/>
      <c r="H88" s="11"/>
      <c r="I88" s="11"/>
      <c r="J88" s="11"/>
      <c r="K88" s="5"/>
      <c r="L88" s="44"/>
      <c r="M88" s="44"/>
      <c r="N88" s="44"/>
      <c r="Y88" s="41"/>
      <c r="Z88" s="11"/>
    </row>
    <row r="89" spans="1:26" s="7" customFormat="1" x14ac:dyDescent="0.25">
      <c r="A89" s="11"/>
      <c r="B89" s="11"/>
      <c r="C89" s="11"/>
      <c r="D89" s="11"/>
      <c r="E89" s="11"/>
      <c r="F89" s="11"/>
      <c r="G89" s="11"/>
      <c r="H89" s="11"/>
      <c r="I89" s="11"/>
      <c r="J89" s="11"/>
      <c r="K89" s="5"/>
      <c r="L89" s="44"/>
      <c r="M89" s="44"/>
      <c r="N89" s="44"/>
      <c r="Y89" s="41"/>
      <c r="Z89" s="11"/>
    </row>
    <row r="90" spans="1:26" s="7" customFormat="1" x14ac:dyDescent="0.25">
      <c r="A90" s="11"/>
      <c r="B90" s="11"/>
      <c r="C90" s="11"/>
      <c r="D90" s="11"/>
      <c r="E90" s="11"/>
      <c r="F90" s="11"/>
      <c r="G90" s="11"/>
      <c r="H90" s="11"/>
      <c r="I90" s="11"/>
      <c r="J90" s="11"/>
      <c r="K90" s="5"/>
      <c r="L90" s="44"/>
      <c r="M90" s="44"/>
      <c r="N90" s="44"/>
      <c r="Y90" s="41"/>
      <c r="Z90" s="11"/>
    </row>
    <row r="91" spans="1:26" s="7" customFormat="1" x14ac:dyDescent="0.25">
      <c r="A91" s="11"/>
      <c r="B91" s="11"/>
      <c r="C91" s="11"/>
      <c r="D91" s="11"/>
      <c r="E91" s="11"/>
      <c r="F91" s="11"/>
      <c r="G91" s="11"/>
      <c r="H91" s="11"/>
      <c r="I91" s="11"/>
      <c r="J91" s="11"/>
      <c r="K91" s="5"/>
      <c r="L91" s="44"/>
      <c r="M91" s="44"/>
      <c r="N91" s="44"/>
      <c r="Y91" s="41"/>
      <c r="Z91" s="11"/>
    </row>
    <row r="92" spans="1:26" s="7" customFormat="1" x14ac:dyDescent="0.25">
      <c r="A92" s="11"/>
      <c r="B92" s="11"/>
      <c r="C92" s="11"/>
      <c r="D92" s="11"/>
      <c r="E92" s="11"/>
      <c r="F92" s="11"/>
      <c r="G92" s="11"/>
      <c r="H92" s="11"/>
      <c r="I92" s="11"/>
      <c r="J92" s="11"/>
      <c r="K92" s="5"/>
      <c r="L92" s="44"/>
      <c r="M92" s="44"/>
      <c r="N92" s="44"/>
      <c r="Y92" s="41"/>
      <c r="Z92" s="11"/>
    </row>
    <row r="93" spans="1:26" s="7" customFormat="1" x14ac:dyDescent="0.25">
      <c r="A93" s="11"/>
      <c r="B93" s="11"/>
      <c r="C93" s="11"/>
      <c r="D93" s="11"/>
      <c r="E93" s="11"/>
      <c r="F93" s="11"/>
      <c r="G93" s="11"/>
      <c r="H93" s="11"/>
      <c r="I93" s="11"/>
      <c r="J93" s="11"/>
      <c r="K93" s="5"/>
      <c r="L93" s="44"/>
      <c r="M93" s="44"/>
      <c r="N93" s="44"/>
      <c r="Y93" s="41"/>
      <c r="Z93" s="11"/>
    </row>
    <row r="94" spans="1:26" s="7" customFormat="1" x14ac:dyDescent="0.25">
      <c r="A94" s="11"/>
      <c r="B94" s="11"/>
      <c r="C94" s="11"/>
      <c r="D94" s="11"/>
      <c r="E94" s="11"/>
      <c r="F94" s="11"/>
      <c r="G94" s="11"/>
      <c r="H94" s="11"/>
      <c r="I94" s="11"/>
      <c r="J94" s="11"/>
      <c r="K94" s="5"/>
      <c r="L94" s="44"/>
      <c r="M94" s="44"/>
      <c r="N94" s="44"/>
      <c r="Y94" s="41"/>
      <c r="Z94" s="11"/>
    </row>
  </sheetData>
  <mergeCells count="24">
    <mergeCell ref="A5:X5"/>
    <mergeCell ref="A6:A7"/>
    <mergeCell ref="B6:B7"/>
    <mergeCell ref="C6:C7"/>
    <mergeCell ref="D6:D7"/>
    <mergeCell ref="E6:E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F6:F7"/>
    <mergeCell ref="P6:P7"/>
    <mergeCell ref="Y6:Y7"/>
    <mergeCell ref="Q6:Q7"/>
    <mergeCell ref="R6:R7"/>
    <mergeCell ref="S6:T6"/>
    <mergeCell ref="U6:U7"/>
    <mergeCell ref="V6:W6"/>
    <mergeCell ref="X6:X7"/>
  </mergeCells>
  <pageMargins left="0.70866141732283472" right="0.70866141732283472" top="0.78740157480314965" bottom="0.78740157480314965" header="0.31496062992125984" footer="0.31496062992125984"/>
  <pageSetup paperSize="9" scale="35" firstPageNumber="141" orientation="landscape" useFirstPageNumber="1" r:id="rId1"/>
  <headerFooter>
    <oddFooter xml:space="preserve">&amp;LZastupitelstvo  Olomouckého kraje 13-12-2021
13. - Rozpočet Olomouckého kraje na rok 2022 - návrh rozpočtu
Příloha č. 5f) Projekty - neinvestiční&amp;RStrana &amp;P (Celkem 176) 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1:Z91"/>
  <sheetViews>
    <sheetView showGridLines="0" view="pageBreakPreview" zoomScale="70" zoomScaleNormal="70" zoomScaleSheetLayoutView="70" workbookViewId="0">
      <selection activeCell="I13" sqref="I13:I15"/>
    </sheetView>
  </sheetViews>
  <sheetFormatPr defaultColWidth="9.140625" defaultRowHeight="15" outlineLevelCol="1" x14ac:dyDescent="0.25"/>
  <cols>
    <col min="1" max="1" width="5.7109375" style="119" customWidth="1"/>
    <col min="2" max="2" width="7.28515625" style="119" customWidth="1"/>
    <col min="3" max="3" width="9.5703125" style="119" hidden="1" customWidth="1" outlineLevel="1"/>
    <col min="4" max="4" width="6.42578125" style="119" hidden="1" customWidth="1" outlineLevel="1"/>
    <col min="5" max="5" width="7.7109375" style="119" customWidth="1" collapsed="1"/>
    <col min="6" max="6" width="15.5703125" style="119" hidden="1" customWidth="1" outlineLevel="1"/>
    <col min="7" max="7" width="45.5703125" style="119" customWidth="1" collapsed="1"/>
    <col min="8" max="8" width="38.85546875" style="119" customWidth="1"/>
    <col min="9" max="9" width="7.140625" style="119" customWidth="1"/>
    <col min="10" max="10" width="14.7109375" style="115" customWidth="1"/>
    <col min="11" max="12" width="14.85546875" style="117" customWidth="1"/>
    <col min="13" max="13" width="13.5703125" style="117" customWidth="1"/>
    <col min="14" max="14" width="17.140625" style="117" customWidth="1"/>
    <col min="15" max="15" width="14.7109375" style="117" customWidth="1"/>
    <col min="16" max="16" width="19.5703125" style="117" customWidth="1"/>
    <col min="17" max="17" width="16.7109375" style="117" customWidth="1"/>
    <col min="18" max="18" width="16.42578125" style="117" customWidth="1"/>
    <col min="19" max="19" width="16.85546875" style="117" customWidth="1"/>
    <col min="20" max="22" width="14.85546875" style="117" customWidth="1"/>
    <col min="23" max="23" width="14.42578125" style="117" customWidth="1"/>
    <col min="24" max="24" width="10" style="116" hidden="1" customWidth="1"/>
    <col min="25" max="25" width="17.7109375" style="140" customWidth="1"/>
    <col min="26" max="16384" width="9.140625" style="119"/>
  </cols>
  <sheetData>
    <row r="1" spans="1:26" ht="20.25" x14ac:dyDescent="0.3">
      <c r="A1" s="64" t="s">
        <v>71</v>
      </c>
      <c r="B1" s="1"/>
      <c r="C1" s="1"/>
      <c r="D1" s="1"/>
      <c r="E1" s="1"/>
      <c r="F1" s="2"/>
      <c r="G1" s="3"/>
      <c r="H1" s="4"/>
      <c r="I1" s="1"/>
      <c r="K1" s="116"/>
      <c r="N1" s="8"/>
      <c r="O1" s="8"/>
      <c r="Q1" s="8"/>
      <c r="R1" s="8"/>
      <c r="S1" s="8"/>
      <c r="T1" s="9"/>
      <c r="U1" s="118"/>
      <c r="V1" s="119"/>
      <c r="W1" s="119"/>
      <c r="X1" s="141"/>
      <c r="Y1" s="119"/>
    </row>
    <row r="2" spans="1:26" ht="15.75" x14ac:dyDescent="0.25">
      <c r="A2" s="72" t="s">
        <v>109</v>
      </c>
      <c r="B2" s="65"/>
      <c r="C2" s="65"/>
      <c r="D2" s="186"/>
      <c r="E2" s="186"/>
      <c r="F2" s="66"/>
      <c r="G2" s="67" t="s">
        <v>91</v>
      </c>
      <c r="H2" s="68" t="s">
        <v>110</v>
      </c>
      <c r="I2" s="12"/>
      <c r="K2" s="116"/>
      <c r="N2" s="13"/>
      <c r="O2" s="13"/>
      <c r="Q2" s="13"/>
      <c r="R2" s="13"/>
      <c r="S2" s="13"/>
      <c r="T2" s="14"/>
      <c r="U2" s="118"/>
      <c r="V2" s="119"/>
      <c r="W2" s="119"/>
      <c r="X2" s="141"/>
      <c r="Y2" s="119"/>
    </row>
    <row r="3" spans="1:26" ht="15.75" x14ac:dyDescent="0.25">
      <c r="A3" s="69"/>
      <c r="B3" s="70"/>
      <c r="C3" s="65"/>
      <c r="D3" s="186"/>
      <c r="E3" s="186"/>
      <c r="F3" s="66"/>
      <c r="G3" s="70" t="s">
        <v>67</v>
      </c>
      <c r="H3" s="71"/>
      <c r="I3" s="12"/>
      <c r="K3" s="116"/>
      <c r="N3" s="13"/>
      <c r="O3" s="13"/>
      <c r="Q3" s="13"/>
      <c r="R3" s="13"/>
      <c r="S3" s="13"/>
      <c r="T3" s="14"/>
      <c r="U3" s="118"/>
      <c r="V3" s="119"/>
      <c r="W3" s="119"/>
      <c r="X3" s="141"/>
      <c r="Y3" s="119"/>
    </row>
    <row r="4" spans="1:26" ht="17.45" customHeight="1" x14ac:dyDescent="0.25">
      <c r="A4" s="120"/>
      <c r="B4" s="120"/>
      <c r="C4" s="120"/>
      <c r="D4" s="120"/>
      <c r="E4" s="120"/>
      <c r="F4" s="120"/>
      <c r="G4" s="120"/>
      <c r="H4" s="120"/>
      <c r="I4" s="120"/>
      <c r="J4" s="120"/>
      <c r="K4" s="120"/>
      <c r="L4" s="121"/>
      <c r="M4" s="120"/>
      <c r="N4" s="121"/>
      <c r="O4" s="120"/>
      <c r="P4" s="120"/>
      <c r="Q4" s="120"/>
      <c r="R4" s="120"/>
      <c r="S4" s="120"/>
      <c r="T4" s="120"/>
      <c r="U4" s="120"/>
      <c r="V4" s="120"/>
      <c r="W4" s="122" t="s">
        <v>1</v>
      </c>
      <c r="Z4" s="118"/>
    </row>
    <row r="5" spans="1:26" ht="25.5" customHeight="1" x14ac:dyDescent="0.25">
      <c r="A5" s="389" t="s">
        <v>111</v>
      </c>
      <c r="B5" s="390"/>
      <c r="C5" s="390"/>
      <c r="D5" s="390"/>
      <c r="E5" s="390"/>
      <c r="F5" s="390"/>
      <c r="G5" s="390"/>
      <c r="H5" s="390"/>
      <c r="I5" s="390"/>
      <c r="J5" s="390"/>
      <c r="K5" s="390"/>
      <c r="L5" s="390"/>
      <c r="M5" s="390"/>
      <c r="N5" s="390"/>
      <c r="O5" s="390"/>
      <c r="P5" s="390"/>
      <c r="Q5" s="390"/>
      <c r="R5" s="390"/>
      <c r="S5" s="390"/>
      <c r="T5" s="390"/>
      <c r="U5" s="390"/>
      <c r="V5" s="390"/>
      <c r="W5" s="390"/>
      <c r="X5" s="390"/>
      <c r="Y5" s="391"/>
    </row>
    <row r="6" spans="1:26" ht="25.5" customHeight="1" x14ac:dyDescent="0.25">
      <c r="A6" s="392" t="s">
        <v>2</v>
      </c>
      <c r="B6" s="392" t="s">
        <v>3</v>
      </c>
      <c r="C6" s="393" t="s">
        <v>74</v>
      </c>
      <c r="D6" s="393" t="s">
        <v>4</v>
      </c>
      <c r="E6" s="393" t="s">
        <v>6</v>
      </c>
      <c r="F6" s="393" t="s">
        <v>7</v>
      </c>
      <c r="G6" s="393" t="s">
        <v>8</v>
      </c>
      <c r="H6" s="382" t="s">
        <v>9</v>
      </c>
      <c r="I6" s="396" t="s">
        <v>10</v>
      </c>
      <c r="J6" s="382" t="s">
        <v>11</v>
      </c>
      <c r="K6" s="382" t="s">
        <v>12</v>
      </c>
      <c r="L6" s="382" t="s">
        <v>13</v>
      </c>
      <c r="M6" s="382" t="s">
        <v>14</v>
      </c>
      <c r="N6" s="382" t="s">
        <v>22</v>
      </c>
      <c r="O6" s="384" t="s">
        <v>62</v>
      </c>
      <c r="P6" s="414" t="s">
        <v>101</v>
      </c>
      <c r="Q6" s="414" t="s">
        <v>75</v>
      </c>
      <c r="R6" s="415" t="s">
        <v>21</v>
      </c>
      <c r="S6" s="415"/>
      <c r="T6" s="414" t="s">
        <v>76</v>
      </c>
      <c r="U6" s="415" t="s">
        <v>21</v>
      </c>
      <c r="V6" s="415"/>
      <c r="W6" s="384" t="s">
        <v>26</v>
      </c>
      <c r="X6" s="384" t="s">
        <v>77</v>
      </c>
      <c r="Y6" s="383" t="s">
        <v>15</v>
      </c>
    </row>
    <row r="7" spans="1:26" ht="81" customHeight="1" x14ac:dyDescent="0.25">
      <c r="A7" s="392"/>
      <c r="B7" s="392"/>
      <c r="C7" s="393"/>
      <c r="D7" s="393"/>
      <c r="E7" s="393"/>
      <c r="F7" s="393"/>
      <c r="G7" s="393"/>
      <c r="H7" s="382"/>
      <c r="I7" s="396"/>
      <c r="J7" s="382"/>
      <c r="K7" s="382"/>
      <c r="L7" s="382"/>
      <c r="M7" s="382"/>
      <c r="N7" s="382"/>
      <c r="O7" s="384"/>
      <c r="P7" s="414"/>
      <c r="Q7" s="414"/>
      <c r="R7" s="87" t="s">
        <v>23</v>
      </c>
      <c r="S7" s="87" t="s">
        <v>24</v>
      </c>
      <c r="T7" s="414"/>
      <c r="U7" s="87" t="s">
        <v>19</v>
      </c>
      <c r="V7" s="87" t="s">
        <v>20</v>
      </c>
      <c r="W7" s="384"/>
      <c r="X7" s="384"/>
      <c r="Y7" s="383"/>
    </row>
    <row r="8" spans="1:26" s="123" customFormat="1" ht="25.5" customHeight="1" x14ac:dyDescent="0.3">
      <c r="A8" s="54" t="s">
        <v>16</v>
      </c>
      <c r="B8" s="54"/>
      <c r="C8" s="54"/>
      <c r="D8" s="54"/>
      <c r="E8" s="54"/>
      <c r="F8" s="54"/>
      <c r="G8" s="54"/>
      <c r="H8" s="54"/>
      <c r="I8" s="54"/>
      <c r="J8" s="54"/>
      <c r="K8" s="19">
        <f>SUM(K9:K15)</f>
        <v>897697</v>
      </c>
      <c r="L8" s="19">
        <f>SUM(L9:L15)</f>
        <v>792712.14999999991</v>
      </c>
      <c r="M8" s="19">
        <f>SUM(M9:M15)</f>
        <v>104984.85</v>
      </c>
      <c r="N8" s="19"/>
      <c r="O8" s="19">
        <f t="shared" ref="O8:W8" si="0">SUM(O9:O15)</f>
        <v>4042</v>
      </c>
      <c r="P8" s="19">
        <f>SUM(P9:P15)</f>
        <v>18047</v>
      </c>
      <c r="Q8" s="19">
        <f t="shared" si="0"/>
        <v>0</v>
      </c>
      <c r="R8" s="19">
        <f t="shared" si="0"/>
        <v>0</v>
      </c>
      <c r="S8" s="19">
        <f t="shared" si="0"/>
        <v>0</v>
      </c>
      <c r="T8" s="19">
        <f>SUM(T9:T15)</f>
        <v>18047</v>
      </c>
      <c r="U8" s="19">
        <f t="shared" si="0"/>
        <v>18047</v>
      </c>
      <c r="V8" s="19">
        <f t="shared" si="0"/>
        <v>0</v>
      </c>
      <c r="W8" s="19">
        <f t="shared" si="0"/>
        <v>875608</v>
      </c>
      <c r="X8" s="153"/>
      <c r="Y8" s="21"/>
    </row>
    <row r="9" spans="1:26" s="134" customFormat="1" ht="83.25" customHeight="1" x14ac:dyDescent="0.25">
      <c r="A9" s="417">
        <v>1</v>
      </c>
      <c r="B9" s="30" t="s">
        <v>81</v>
      </c>
      <c r="C9" s="124">
        <v>5169</v>
      </c>
      <c r="D9" s="124">
        <v>4374</v>
      </c>
      <c r="E9" s="124">
        <v>51</v>
      </c>
      <c r="F9" s="420">
        <v>60002101332</v>
      </c>
      <c r="G9" s="421" t="s">
        <v>112</v>
      </c>
      <c r="H9" s="154" t="s">
        <v>113</v>
      </c>
      <c r="I9" s="126"/>
      <c r="J9" s="126" t="s">
        <v>96</v>
      </c>
      <c r="K9" s="144">
        <f>296697-K10-K11-K12</f>
        <v>290574</v>
      </c>
      <c r="L9" s="144">
        <f t="shared" ref="L9:L12" si="1">+K9*0.95</f>
        <v>276045.3</v>
      </c>
      <c r="M9" s="144">
        <f t="shared" ref="M9:M12" si="2">+K9-L9</f>
        <v>14528.700000000012</v>
      </c>
      <c r="N9" s="127" t="s">
        <v>114</v>
      </c>
      <c r="O9" s="146">
        <v>3950</v>
      </c>
      <c r="P9" s="147">
        <f>Q9+T9</f>
        <v>2960</v>
      </c>
      <c r="Q9" s="148">
        <v>0</v>
      </c>
      <c r="R9" s="146">
        <v>0</v>
      </c>
      <c r="S9" s="146">
        <v>0</v>
      </c>
      <c r="T9" s="149">
        <f t="shared" ref="T9:T12" si="3">SUM(U9:V9)</f>
        <v>2960</v>
      </c>
      <c r="U9" s="150">
        <v>2960</v>
      </c>
      <c r="V9" s="150">
        <v>0</v>
      </c>
      <c r="W9" s="150">
        <f t="shared" ref="W9:W11" si="4">K9-O9-P9</f>
        <v>283664</v>
      </c>
      <c r="X9" s="407">
        <v>1</v>
      </c>
      <c r="Y9" s="408" t="s">
        <v>115</v>
      </c>
    </row>
    <row r="10" spans="1:26" s="134" customFormat="1" ht="41.25" customHeight="1" x14ac:dyDescent="0.25">
      <c r="A10" s="418"/>
      <c r="B10" s="124" t="s">
        <v>81</v>
      </c>
      <c r="C10" s="30">
        <v>5011</v>
      </c>
      <c r="D10" s="30">
        <v>6172</v>
      </c>
      <c r="E10" s="30">
        <v>50</v>
      </c>
      <c r="F10" s="420"/>
      <c r="G10" s="421"/>
      <c r="H10" s="154" t="s">
        <v>116</v>
      </c>
      <c r="I10" s="106"/>
      <c r="J10" s="106" t="s">
        <v>96</v>
      </c>
      <c r="K10" s="144">
        <v>5810</v>
      </c>
      <c r="L10" s="144">
        <f t="shared" si="1"/>
        <v>5519.5</v>
      </c>
      <c r="M10" s="144">
        <f t="shared" si="2"/>
        <v>290.5</v>
      </c>
      <c r="N10" s="127" t="s">
        <v>114</v>
      </c>
      <c r="O10" s="146">
        <v>90</v>
      </c>
      <c r="P10" s="147">
        <v>60</v>
      </c>
      <c r="Q10" s="148">
        <f t="shared" ref="Q10:Q15" si="5">SUM(R10:S10)</f>
        <v>0</v>
      </c>
      <c r="R10" s="146">
        <v>0</v>
      </c>
      <c r="S10" s="146">
        <v>0</v>
      </c>
      <c r="T10" s="149">
        <f t="shared" si="3"/>
        <v>60</v>
      </c>
      <c r="U10" s="150">
        <v>60</v>
      </c>
      <c r="V10" s="150">
        <v>0</v>
      </c>
      <c r="W10" s="150">
        <f t="shared" si="4"/>
        <v>5660</v>
      </c>
      <c r="X10" s="407"/>
      <c r="Y10" s="408"/>
    </row>
    <row r="11" spans="1:26" s="134" customFormat="1" ht="49.7" customHeight="1" x14ac:dyDescent="0.25">
      <c r="A11" s="418"/>
      <c r="B11" s="124" t="s">
        <v>81</v>
      </c>
      <c r="C11" s="124">
        <v>5166</v>
      </c>
      <c r="D11" s="30">
        <v>6172</v>
      </c>
      <c r="E11" s="124">
        <v>51</v>
      </c>
      <c r="F11" s="420"/>
      <c r="G11" s="421"/>
      <c r="H11" s="154" t="s">
        <v>117</v>
      </c>
      <c r="I11" s="126"/>
      <c r="J11" s="126" t="s">
        <v>96</v>
      </c>
      <c r="K11" s="144">
        <v>279</v>
      </c>
      <c r="L11" s="144">
        <f t="shared" si="1"/>
        <v>265.05</v>
      </c>
      <c r="M11" s="144">
        <f t="shared" si="2"/>
        <v>13.949999999999989</v>
      </c>
      <c r="N11" s="127" t="s">
        <v>114</v>
      </c>
      <c r="O11" s="146">
        <v>0</v>
      </c>
      <c r="P11" s="147">
        <v>0</v>
      </c>
      <c r="Q11" s="148">
        <f t="shared" si="5"/>
        <v>0</v>
      </c>
      <c r="R11" s="146">
        <v>0</v>
      </c>
      <c r="S11" s="146">
        <v>0</v>
      </c>
      <c r="T11" s="149">
        <f>SUM(U11:V11)</f>
        <v>0</v>
      </c>
      <c r="U11" s="150">
        <v>0</v>
      </c>
      <c r="V11" s="150">
        <v>0</v>
      </c>
      <c r="W11" s="150">
        <f t="shared" si="4"/>
        <v>279</v>
      </c>
      <c r="X11" s="407"/>
      <c r="Y11" s="408"/>
    </row>
    <row r="12" spans="1:26" s="134" customFormat="1" ht="48.75" customHeight="1" x14ac:dyDescent="0.25">
      <c r="A12" s="419"/>
      <c r="B12" s="124" t="s">
        <v>81</v>
      </c>
      <c r="C12" s="30">
        <v>5424</v>
      </c>
      <c r="D12" s="30">
        <v>6172</v>
      </c>
      <c r="E12" s="30">
        <v>54</v>
      </c>
      <c r="F12" s="420"/>
      <c r="G12" s="421"/>
      <c r="H12" s="154" t="s">
        <v>116</v>
      </c>
      <c r="I12" s="106"/>
      <c r="J12" s="126" t="s">
        <v>96</v>
      </c>
      <c r="K12" s="144">
        <v>34</v>
      </c>
      <c r="L12" s="144">
        <f t="shared" si="1"/>
        <v>32.299999999999997</v>
      </c>
      <c r="M12" s="144">
        <f t="shared" si="2"/>
        <v>1.7000000000000028</v>
      </c>
      <c r="N12" s="127" t="s">
        <v>114</v>
      </c>
      <c r="O12" s="146">
        <v>2</v>
      </c>
      <c r="P12" s="147">
        <f t="shared" ref="P12" si="6">Q12+T12</f>
        <v>2</v>
      </c>
      <c r="Q12" s="148">
        <f t="shared" si="5"/>
        <v>0</v>
      </c>
      <c r="R12" s="146">
        <v>0</v>
      </c>
      <c r="S12" s="146">
        <v>0</v>
      </c>
      <c r="T12" s="149">
        <f t="shared" si="3"/>
        <v>2</v>
      </c>
      <c r="U12" s="150">
        <v>2</v>
      </c>
      <c r="V12" s="150">
        <v>0</v>
      </c>
      <c r="W12" s="150">
        <f>K12-O12-P12</f>
        <v>30</v>
      </c>
      <c r="X12" s="407"/>
      <c r="Y12" s="408"/>
    </row>
    <row r="13" spans="1:26" s="134" customFormat="1" ht="82.5" customHeight="1" x14ac:dyDescent="0.25">
      <c r="A13" s="417">
        <v>2</v>
      </c>
      <c r="B13" s="30" t="s">
        <v>81</v>
      </c>
      <c r="C13" s="124">
        <v>5169</v>
      </c>
      <c r="D13" s="124">
        <v>4374</v>
      </c>
      <c r="E13" s="124">
        <v>51</v>
      </c>
      <c r="F13" s="420">
        <v>60002101332</v>
      </c>
      <c r="G13" s="421" t="s">
        <v>118</v>
      </c>
      <c r="H13" s="422" t="s">
        <v>119</v>
      </c>
      <c r="I13" s="425"/>
      <c r="J13" s="425" t="s">
        <v>96</v>
      </c>
      <c r="K13" s="428">
        <v>601000</v>
      </c>
      <c r="L13" s="428">
        <v>510850</v>
      </c>
      <c r="M13" s="428">
        <v>90150</v>
      </c>
      <c r="N13" s="155" t="s">
        <v>120</v>
      </c>
      <c r="O13" s="431">
        <v>0</v>
      </c>
      <c r="P13" s="147">
        <v>14874</v>
      </c>
      <c r="Q13" s="148">
        <f t="shared" si="5"/>
        <v>0</v>
      </c>
      <c r="R13" s="146">
        <v>0</v>
      </c>
      <c r="S13" s="146">
        <v>0</v>
      </c>
      <c r="T13" s="149">
        <f>SUM(U13:V13)</f>
        <v>14874</v>
      </c>
      <c r="U13" s="150">
        <v>14874</v>
      </c>
      <c r="V13" s="150">
        <v>0</v>
      </c>
      <c r="W13" s="434">
        <f>K13-O13-P13-P14-P15</f>
        <v>585975</v>
      </c>
      <c r="X13" s="407">
        <v>1</v>
      </c>
      <c r="Y13" s="408"/>
    </row>
    <row r="14" spans="1:26" s="134" customFormat="1" ht="48.75" customHeight="1" x14ac:dyDescent="0.25">
      <c r="A14" s="418"/>
      <c r="B14" s="124" t="s">
        <v>81</v>
      </c>
      <c r="C14" s="30">
        <v>5011</v>
      </c>
      <c r="D14" s="30">
        <v>6172</v>
      </c>
      <c r="E14" s="30">
        <v>50</v>
      </c>
      <c r="F14" s="420"/>
      <c r="G14" s="421"/>
      <c r="H14" s="423"/>
      <c r="I14" s="426"/>
      <c r="J14" s="426"/>
      <c r="K14" s="429"/>
      <c r="L14" s="429"/>
      <c r="M14" s="429"/>
      <c r="N14" s="155" t="s">
        <v>120</v>
      </c>
      <c r="O14" s="432"/>
      <c r="P14" s="147">
        <v>150</v>
      </c>
      <c r="Q14" s="148">
        <f t="shared" si="5"/>
        <v>0</v>
      </c>
      <c r="R14" s="146">
        <v>0</v>
      </c>
      <c r="S14" s="146">
        <v>0</v>
      </c>
      <c r="T14" s="149">
        <f>SUM(U14:V14)</f>
        <v>150</v>
      </c>
      <c r="U14" s="150">
        <v>150</v>
      </c>
      <c r="V14" s="150">
        <v>0</v>
      </c>
      <c r="W14" s="435"/>
      <c r="X14" s="407"/>
      <c r="Y14" s="408"/>
    </row>
    <row r="15" spans="1:26" s="134" customFormat="1" ht="48.75" customHeight="1" x14ac:dyDescent="0.25">
      <c r="A15" s="419"/>
      <c r="B15" s="124" t="s">
        <v>81</v>
      </c>
      <c r="C15" s="30">
        <v>5424</v>
      </c>
      <c r="D15" s="30">
        <v>6172</v>
      </c>
      <c r="E15" s="30">
        <v>54</v>
      </c>
      <c r="F15" s="420"/>
      <c r="G15" s="421"/>
      <c r="H15" s="424"/>
      <c r="I15" s="427"/>
      <c r="J15" s="427"/>
      <c r="K15" s="430"/>
      <c r="L15" s="430"/>
      <c r="M15" s="430"/>
      <c r="N15" s="155" t="s">
        <v>120</v>
      </c>
      <c r="O15" s="433"/>
      <c r="P15" s="147">
        <v>1</v>
      </c>
      <c r="Q15" s="148">
        <f t="shared" si="5"/>
        <v>0</v>
      </c>
      <c r="R15" s="146">
        <v>0</v>
      </c>
      <c r="S15" s="146">
        <v>0</v>
      </c>
      <c r="T15" s="149">
        <f>SUM(U15:V15)</f>
        <v>1</v>
      </c>
      <c r="U15" s="150">
        <v>1</v>
      </c>
      <c r="V15" s="150">
        <v>0</v>
      </c>
      <c r="W15" s="436"/>
      <c r="X15" s="407"/>
      <c r="Y15" s="408"/>
    </row>
    <row r="16" spans="1:26" ht="35.450000000000003" customHeight="1" x14ac:dyDescent="0.25">
      <c r="A16" s="58" t="s">
        <v>121</v>
      </c>
      <c r="B16" s="58"/>
      <c r="C16" s="58"/>
      <c r="D16" s="58"/>
      <c r="E16" s="58"/>
      <c r="F16" s="58"/>
      <c r="G16" s="58"/>
      <c r="H16" s="58"/>
      <c r="I16" s="58"/>
      <c r="J16" s="58"/>
      <c r="K16" s="33">
        <f>K8</f>
        <v>897697</v>
      </c>
      <c r="L16" s="33">
        <f>L8</f>
        <v>792712.14999999991</v>
      </c>
      <c r="M16" s="33">
        <f>M8</f>
        <v>104984.85</v>
      </c>
      <c r="N16" s="33"/>
      <c r="O16" s="33">
        <f t="shared" ref="O16:W16" si="7">O8</f>
        <v>4042</v>
      </c>
      <c r="P16" s="33">
        <f t="shared" si="7"/>
        <v>18047</v>
      </c>
      <c r="Q16" s="33">
        <f t="shared" si="7"/>
        <v>0</v>
      </c>
      <c r="R16" s="33">
        <f t="shared" si="7"/>
        <v>0</v>
      </c>
      <c r="S16" s="33">
        <f t="shared" si="7"/>
        <v>0</v>
      </c>
      <c r="T16" s="33">
        <f t="shared" si="7"/>
        <v>18047</v>
      </c>
      <c r="U16" s="33">
        <f t="shared" si="7"/>
        <v>18047</v>
      </c>
      <c r="V16" s="33">
        <f t="shared" si="7"/>
        <v>0</v>
      </c>
      <c r="W16" s="33">
        <f t="shared" si="7"/>
        <v>875608</v>
      </c>
      <c r="X16" s="152"/>
      <c r="Y16" s="35"/>
    </row>
    <row r="17" spans="1:26" s="117" customFormat="1" x14ac:dyDescent="0.25">
      <c r="A17" s="115"/>
      <c r="B17" s="115"/>
      <c r="C17" s="115"/>
      <c r="D17" s="115"/>
      <c r="E17" s="115"/>
      <c r="F17" s="115"/>
      <c r="G17" s="115"/>
      <c r="H17" s="115"/>
      <c r="I17" s="119"/>
      <c r="J17" s="138"/>
      <c r="K17" s="139"/>
      <c r="L17" s="139"/>
      <c r="M17" s="139"/>
      <c r="X17" s="116"/>
      <c r="Y17" s="140"/>
      <c r="Z17" s="119"/>
    </row>
    <row r="18" spans="1:26" s="117" customFormat="1" x14ac:dyDescent="0.25">
      <c r="A18" s="115"/>
      <c r="B18" s="115"/>
      <c r="C18" s="115"/>
      <c r="D18" s="115"/>
      <c r="E18" s="115"/>
      <c r="F18" s="115"/>
      <c r="G18" s="115"/>
      <c r="H18" s="115"/>
      <c r="I18" s="119"/>
      <c r="J18" s="138"/>
      <c r="K18" s="139"/>
      <c r="L18" s="139"/>
      <c r="M18" s="139"/>
      <c r="X18" s="116"/>
      <c r="Y18" s="140"/>
      <c r="Z18" s="119"/>
    </row>
    <row r="19" spans="1:26" s="117" customFormat="1" x14ac:dyDescent="0.25">
      <c r="A19" s="115"/>
      <c r="B19" s="115"/>
      <c r="C19" s="115"/>
      <c r="D19" s="115"/>
      <c r="E19" s="115"/>
      <c r="F19" s="115"/>
      <c r="G19" s="115"/>
      <c r="H19" s="115"/>
      <c r="I19" s="119"/>
      <c r="J19" s="138"/>
      <c r="K19" s="139"/>
      <c r="L19" s="139"/>
      <c r="M19" s="139"/>
      <c r="X19" s="116"/>
      <c r="Y19" s="140"/>
      <c r="Z19" s="119"/>
    </row>
    <row r="20" spans="1:26" s="117" customFormat="1" x14ac:dyDescent="0.25">
      <c r="A20" s="115"/>
      <c r="B20" s="115"/>
      <c r="C20" s="115"/>
      <c r="D20" s="115"/>
      <c r="E20" s="115"/>
      <c r="F20" s="115"/>
      <c r="G20" s="115"/>
      <c r="H20" s="115"/>
      <c r="I20" s="119"/>
      <c r="J20" s="138"/>
      <c r="K20" s="139"/>
      <c r="L20" s="139"/>
      <c r="M20" s="139"/>
      <c r="X20" s="116"/>
      <c r="Y20" s="140"/>
      <c r="Z20" s="119"/>
    </row>
    <row r="21" spans="1:26" s="117" customFormat="1" x14ac:dyDescent="0.25">
      <c r="A21" s="115"/>
      <c r="B21" s="115"/>
      <c r="C21" s="115"/>
      <c r="D21" s="115"/>
      <c r="E21" s="115"/>
      <c r="F21" s="115"/>
      <c r="G21" s="115"/>
      <c r="H21" s="115"/>
      <c r="I21" s="119"/>
      <c r="J21" s="138"/>
      <c r="K21" s="139"/>
      <c r="L21" s="139"/>
      <c r="M21" s="139"/>
      <c r="X21" s="116"/>
      <c r="Y21" s="140"/>
      <c r="Z21" s="119"/>
    </row>
    <row r="22" spans="1:26" s="117" customFormat="1" x14ac:dyDescent="0.25">
      <c r="A22" s="115"/>
      <c r="B22" s="115"/>
      <c r="C22" s="115"/>
      <c r="D22" s="115"/>
      <c r="E22" s="115"/>
      <c r="F22" s="115"/>
      <c r="G22" s="115"/>
      <c r="H22" s="115"/>
      <c r="I22" s="119"/>
      <c r="J22" s="138"/>
      <c r="K22" s="139"/>
      <c r="L22" s="139"/>
      <c r="M22" s="139"/>
      <c r="X22" s="116"/>
      <c r="Y22" s="140"/>
      <c r="Z22" s="119"/>
    </row>
    <row r="23" spans="1:26" s="117" customFormat="1" x14ac:dyDescent="0.25">
      <c r="A23" s="115"/>
      <c r="B23" s="115"/>
      <c r="C23" s="115"/>
      <c r="D23" s="115"/>
      <c r="E23" s="115"/>
      <c r="F23" s="115"/>
      <c r="G23" s="115"/>
      <c r="H23" s="115"/>
      <c r="I23" s="119"/>
      <c r="J23" s="138"/>
      <c r="K23" s="139"/>
      <c r="L23" s="139"/>
      <c r="M23" s="139"/>
      <c r="X23" s="116"/>
      <c r="Y23" s="140"/>
      <c r="Z23" s="119"/>
    </row>
    <row r="24" spans="1:26" s="117" customFormat="1" x14ac:dyDescent="0.25">
      <c r="A24" s="115"/>
      <c r="B24" s="115"/>
      <c r="C24" s="115"/>
      <c r="D24" s="115"/>
      <c r="E24" s="115"/>
      <c r="F24" s="115"/>
      <c r="G24" s="115"/>
      <c r="H24" s="115"/>
      <c r="I24" s="119"/>
      <c r="J24" s="138"/>
      <c r="K24" s="139"/>
      <c r="L24" s="139"/>
      <c r="M24" s="139"/>
      <c r="X24" s="116"/>
      <c r="Y24" s="140"/>
      <c r="Z24" s="119"/>
    </row>
    <row r="25" spans="1:26" s="117" customFormat="1" x14ac:dyDescent="0.25">
      <c r="A25" s="115"/>
      <c r="B25" s="115"/>
      <c r="C25" s="115"/>
      <c r="D25" s="115"/>
      <c r="E25" s="115"/>
      <c r="F25" s="115"/>
      <c r="G25" s="115"/>
      <c r="H25" s="115"/>
      <c r="I25" s="119"/>
      <c r="J25" s="138"/>
      <c r="K25" s="139"/>
      <c r="L25" s="139"/>
      <c r="M25" s="139"/>
      <c r="X25" s="116"/>
      <c r="Y25" s="140"/>
      <c r="Z25" s="119"/>
    </row>
    <row r="26" spans="1:26" s="117" customFormat="1" x14ac:dyDescent="0.25">
      <c r="A26" s="115"/>
      <c r="B26" s="115"/>
      <c r="C26" s="115"/>
      <c r="D26" s="115"/>
      <c r="E26" s="115"/>
      <c r="F26" s="115"/>
      <c r="G26" s="115"/>
      <c r="H26" s="115"/>
      <c r="I26" s="119"/>
      <c r="J26" s="138"/>
      <c r="K26" s="139"/>
      <c r="L26" s="139"/>
      <c r="M26" s="139"/>
      <c r="X26" s="116"/>
      <c r="Y26" s="140"/>
      <c r="Z26" s="119"/>
    </row>
    <row r="27" spans="1:26" s="117" customFormat="1" x14ac:dyDescent="0.25">
      <c r="A27" s="115"/>
      <c r="B27" s="115"/>
      <c r="C27" s="115"/>
      <c r="D27" s="115"/>
      <c r="E27" s="115"/>
      <c r="F27" s="115"/>
      <c r="G27" s="115"/>
      <c r="H27" s="115"/>
      <c r="I27" s="119"/>
      <c r="J27" s="138"/>
      <c r="K27" s="139"/>
      <c r="L27" s="139"/>
      <c r="M27" s="139"/>
      <c r="X27" s="116"/>
      <c r="Y27" s="140"/>
      <c r="Z27" s="119"/>
    </row>
    <row r="28" spans="1:26" s="117" customFormat="1" x14ac:dyDescent="0.25">
      <c r="A28" s="115"/>
      <c r="B28" s="115"/>
      <c r="C28" s="115"/>
      <c r="D28" s="115"/>
      <c r="E28" s="115"/>
      <c r="F28" s="115"/>
      <c r="G28" s="115"/>
      <c r="H28" s="115"/>
      <c r="I28" s="119"/>
      <c r="J28" s="138"/>
      <c r="K28" s="139"/>
      <c r="L28" s="139"/>
      <c r="M28" s="139"/>
      <c r="X28" s="116"/>
      <c r="Y28" s="140"/>
      <c r="Z28" s="119"/>
    </row>
    <row r="29" spans="1:26" s="117" customFormat="1" x14ac:dyDescent="0.25">
      <c r="A29" s="115"/>
      <c r="B29" s="115"/>
      <c r="C29" s="115"/>
      <c r="D29" s="115"/>
      <c r="E29" s="115"/>
      <c r="F29" s="115"/>
      <c r="G29" s="115"/>
      <c r="H29" s="115"/>
      <c r="I29" s="119"/>
      <c r="J29" s="115"/>
      <c r="K29" s="139"/>
      <c r="L29" s="139"/>
      <c r="M29" s="139"/>
      <c r="X29" s="116"/>
      <c r="Y29" s="140"/>
      <c r="Z29" s="119"/>
    </row>
    <row r="30" spans="1:26" s="117" customFormat="1" x14ac:dyDescent="0.25">
      <c r="A30" s="115"/>
      <c r="B30" s="115"/>
      <c r="C30" s="115"/>
      <c r="D30" s="115"/>
      <c r="E30" s="115"/>
      <c r="F30" s="115"/>
      <c r="G30" s="115"/>
      <c r="H30" s="115"/>
      <c r="I30" s="119"/>
      <c r="J30" s="115"/>
      <c r="K30" s="139"/>
      <c r="L30" s="139"/>
      <c r="M30" s="139"/>
      <c r="X30" s="116"/>
      <c r="Y30" s="140"/>
      <c r="Z30" s="119"/>
    </row>
    <row r="31" spans="1:26" s="117" customFormat="1" x14ac:dyDescent="0.25">
      <c r="A31" s="115"/>
      <c r="B31" s="115"/>
      <c r="C31" s="115"/>
      <c r="D31" s="115"/>
      <c r="E31" s="115"/>
      <c r="F31" s="115"/>
      <c r="G31" s="115"/>
      <c r="H31" s="115"/>
      <c r="I31" s="119"/>
      <c r="J31" s="115"/>
      <c r="K31" s="139"/>
      <c r="L31" s="139"/>
      <c r="M31" s="139"/>
      <c r="X31" s="116"/>
      <c r="Y31" s="140"/>
      <c r="Z31" s="119"/>
    </row>
    <row r="32" spans="1:26" s="117" customFormat="1" x14ac:dyDescent="0.25">
      <c r="A32" s="115"/>
      <c r="B32" s="115"/>
      <c r="C32" s="115"/>
      <c r="D32" s="115"/>
      <c r="E32" s="115"/>
      <c r="F32" s="115"/>
      <c r="G32" s="115"/>
      <c r="H32" s="115"/>
      <c r="I32" s="119"/>
      <c r="J32" s="115"/>
      <c r="K32" s="139"/>
      <c r="L32" s="139"/>
      <c r="M32" s="139"/>
      <c r="X32" s="116"/>
      <c r="Y32" s="140"/>
      <c r="Z32" s="119"/>
    </row>
    <row r="33" spans="1:26" s="117" customFormat="1" x14ac:dyDescent="0.25">
      <c r="A33" s="115"/>
      <c r="B33" s="115"/>
      <c r="C33" s="115"/>
      <c r="D33" s="115"/>
      <c r="E33" s="115"/>
      <c r="F33" s="115"/>
      <c r="G33" s="115"/>
      <c r="H33" s="115"/>
      <c r="I33" s="119"/>
      <c r="J33" s="115"/>
      <c r="K33" s="139"/>
      <c r="L33" s="139"/>
      <c r="M33" s="139"/>
      <c r="X33" s="116"/>
      <c r="Y33" s="140"/>
      <c r="Z33" s="119"/>
    </row>
    <row r="34" spans="1:26" s="117" customFormat="1" x14ac:dyDescent="0.25">
      <c r="A34" s="115"/>
      <c r="B34" s="115"/>
      <c r="C34" s="115"/>
      <c r="D34" s="115"/>
      <c r="E34" s="115"/>
      <c r="F34" s="115"/>
      <c r="G34" s="115"/>
      <c r="H34" s="115"/>
      <c r="I34" s="119"/>
      <c r="J34" s="115"/>
      <c r="K34" s="139"/>
      <c r="L34" s="139"/>
      <c r="M34" s="139"/>
      <c r="X34" s="116"/>
      <c r="Y34" s="140"/>
      <c r="Z34" s="119"/>
    </row>
    <row r="35" spans="1:26" s="117" customFormat="1" x14ac:dyDescent="0.25">
      <c r="A35" s="115"/>
      <c r="B35" s="115"/>
      <c r="C35" s="115"/>
      <c r="D35" s="115"/>
      <c r="E35" s="115"/>
      <c r="F35" s="115"/>
      <c r="G35" s="115"/>
      <c r="H35" s="115"/>
      <c r="I35" s="119"/>
      <c r="J35" s="115"/>
      <c r="K35" s="139"/>
      <c r="L35" s="139"/>
      <c r="M35" s="139"/>
      <c r="X35" s="116"/>
      <c r="Y35" s="140"/>
      <c r="Z35" s="119"/>
    </row>
    <row r="36" spans="1:26" s="117" customFormat="1" x14ac:dyDescent="0.25">
      <c r="A36" s="115"/>
      <c r="B36" s="115"/>
      <c r="C36" s="115"/>
      <c r="D36" s="115"/>
      <c r="E36" s="115"/>
      <c r="F36" s="115"/>
      <c r="G36" s="115"/>
      <c r="H36" s="115"/>
      <c r="I36" s="119"/>
      <c r="J36" s="115"/>
      <c r="K36" s="139"/>
      <c r="L36" s="139"/>
      <c r="M36" s="139"/>
      <c r="X36" s="116"/>
      <c r="Y36" s="140"/>
      <c r="Z36" s="119"/>
    </row>
    <row r="37" spans="1:26" s="117" customFormat="1" x14ac:dyDescent="0.25">
      <c r="A37" s="115"/>
      <c r="B37" s="115"/>
      <c r="C37" s="115"/>
      <c r="D37" s="115"/>
      <c r="E37" s="115"/>
      <c r="F37" s="115"/>
      <c r="G37" s="115"/>
      <c r="H37" s="115"/>
      <c r="I37" s="119"/>
      <c r="J37" s="115"/>
      <c r="K37" s="139"/>
      <c r="L37" s="139"/>
      <c r="M37" s="139"/>
      <c r="X37" s="116"/>
      <c r="Y37" s="140"/>
      <c r="Z37" s="119"/>
    </row>
    <row r="38" spans="1:26" s="117" customFormat="1" x14ac:dyDescent="0.25">
      <c r="A38" s="115"/>
      <c r="B38" s="115"/>
      <c r="C38" s="115"/>
      <c r="D38" s="115"/>
      <c r="E38" s="115"/>
      <c r="F38" s="115"/>
      <c r="G38" s="115"/>
      <c r="H38" s="115"/>
      <c r="I38" s="119"/>
      <c r="J38" s="115"/>
      <c r="K38" s="139"/>
      <c r="L38" s="139"/>
      <c r="M38" s="139"/>
      <c r="X38" s="116"/>
      <c r="Y38" s="140"/>
      <c r="Z38" s="119"/>
    </row>
    <row r="39" spans="1:26" s="117" customFormat="1" x14ac:dyDescent="0.25">
      <c r="A39" s="115"/>
      <c r="B39" s="115"/>
      <c r="C39" s="115"/>
      <c r="D39" s="115"/>
      <c r="E39" s="115"/>
      <c r="F39" s="115"/>
      <c r="G39" s="115"/>
      <c r="H39" s="115"/>
      <c r="I39" s="119"/>
      <c r="J39" s="115"/>
      <c r="K39" s="139"/>
      <c r="L39" s="139"/>
      <c r="M39" s="139"/>
      <c r="X39" s="116"/>
      <c r="Y39" s="140"/>
      <c r="Z39" s="119"/>
    </row>
    <row r="40" spans="1:26" s="117" customFormat="1" x14ac:dyDescent="0.25">
      <c r="A40" s="119"/>
      <c r="B40" s="119"/>
      <c r="C40" s="119"/>
      <c r="D40" s="119"/>
      <c r="E40" s="119"/>
      <c r="F40" s="119"/>
      <c r="G40" s="119"/>
      <c r="H40" s="119"/>
      <c r="I40" s="119"/>
      <c r="J40" s="115"/>
      <c r="K40" s="139"/>
      <c r="L40" s="139"/>
      <c r="M40" s="139"/>
      <c r="X40" s="116"/>
      <c r="Y40" s="140"/>
      <c r="Z40" s="119"/>
    </row>
    <row r="41" spans="1:26" s="117" customFormat="1" x14ac:dyDescent="0.25">
      <c r="A41" s="119"/>
      <c r="B41" s="119"/>
      <c r="C41" s="119"/>
      <c r="D41" s="119"/>
      <c r="E41" s="119"/>
      <c r="F41" s="119"/>
      <c r="G41" s="119"/>
      <c r="H41" s="119"/>
      <c r="I41" s="119"/>
      <c r="J41" s="115"/>
      <c r="K41" s="139"/>
      <c r="L41" s="139"/>
      <c r="M41" s="139"/>
      <c r="X41" s="116"/>
      <c r="Y41" s="140"/>
      <c r="Z41" s="119"/>
    </row>
    <row r="42" spans="1:26" s="117" customFormat="1" x14ac:dyDescent="0.25">
      <c r="A42" s="119"/>
      <c r="B42" s="119"/>
      <c r="C42" s="119"/>
      <c r="D42" s="119"/>
      <c r="E42" s="119"/>
      <c r="F42" s="119"/>
      <c r="G42" s="119"/>
      <c r="H42" s="119"/>
      <c r="I42" s="119"/>
      <c r="J42" s="115"/>
      <c r="K42" s="139"/>
      <c r="L42" s="139"/>
      <c r="M42" s="139"/>
      <c r="X42" s="116"/>
      <c r="Y42" s="140"/>
      <c r="Z42" s="119"/>
    </row>
    <row r="43" spans="1:26" s="117" customFormat="1" x14ac:dyDescent="0.25">
      <c r="A43" s="119"/>
      <c r="B43" s="119"/>
      <c r="C43" s="119"/>
      <c r="D43" s="119"/>
      <c r="E43" s="119"/>
      <c r="F43" s="119"/>
      <c r="G43" s="119"/>
      <c r="H43" s="119"/>
      <c r="I43" s="119"/>
      <c r="J43" s="115"/>
      <c r="K43" s="139"/>
      <c r="L43" s="139"/>
      <c r="M43" s="139"/>
      <c r="X43" s="116"/>
      <c r="Y43" s="140"/>
      <c r="Z43" s="119"/>
    </row>
    <row r="44" spans="1:26" s="117" customFormat="1" x14ac:dyDescent="0.25">
      <c r="A44" s="119"/>
      <c r="B44" s="119"/>
      <c r="C44" s="119"/>
      <c r="D44" s="119"/>
      <c r="E44" s="119"/>
      <c r="F44" s="119"/>
      <c r="G44" s="119"/>
      <c r="H44" s="119"/>
      <c r="I44" s="119"/>
      <c r="J44" s="115"/>
      <c r="K44" s="139"/>
      <c r="L44" s="139"/>
      <c r="M44" s="139"/>
      <c r="X44" s="116"/>
      <c r="Y44" s="140"/>
      <c r="Z44" s="119"/>
    </row>
    <row r="45" spans="1:26" s="117" customFormat="1" x14ac:dyDescent="0.25">
      <c r="A45" s="119"/>
      <c r="B45" s="119"/>
      <c r="C45" s="119"/>
      <c r="D45" s="119"/>
      <c r="E45" s="119"/>
      <c r="F45" s="119"/>
      <c r="G45" s="119"/>
      <c r="H45" s="119"/>
      <c r="I45" s="119"/>
      <c r="J45" s="115"/>
      <c r="K45" s="139"/>
      <c r="L45" s="139"/>
      <c r="M45" s="139"/>
      <c r="X45" s="116"/>
      <c r="Y45" s="140"/>
      <c r="Z45" s="119"/>
    </row>
    <row r="46" spans="1:26" s="117" customFormat="1" x14ac:dyDescent="0.25">
      <c r="A46" s="119"/>
      <c r="B46" s="119"/>
      <c r="C46" s="119"/>
      <c r="D46" s="119"/>
      <c r="E46" s="119"/>
      <c r="F46" s="119"/>
      <c r="G46" s="119"/>
      <c r="H46" s="119"/>
      <c r="I46" s="119"/>
      <c r="J46" s="115"/>
      <c r="K46" s="139"/>
      <c r="L46" s="139"/>
      <c r="M46" s="139"/>
      <c r="X46" s="116"/>
      <c r="Y46" s="140"/>
      <c r="Z46" s="119"/>
    </row>
    <row r="47" spans="1:26" s="117" customFormat="1" x14ac:dyDescent="0.25">
      <c r="A47" s="119"/>
      <c r="B47" s="119"/>
      <c r="C47" s="119"/>
      <c r="D47" s="119"/>
      <c r="E47" s="119"/>
      <c r="F47" s="119"/>
      <c r="G47" s="119"/>
      <c r="H47" s="119"/>
      <c r="I47" s="119"/>
      <c r="J47" s="115"/>
      <c r="K47" s="139"/>
      <c r="L47" s="139"/>
      <c r="M47" s="139"/>
      <c r="X47" s="116"/>
      <c r="Y47" s="140"/>
      <c r="Z47" s="119"/>
    </row>
    <row r="48" spans="1:26" s="117" customFormat="1" x14ac:dyDescent="0.25">
      <c r="A48" s="119"/>
      <c r="B48" s="119"/>
      <c r="C48" s="119"/>
      <c r="D48" s="119"/>
      <c r="E48" s="119"/>
      <c r="F48" s="119"/>
      <c r="G48" s="119"/>
      <c r="H48" s="119"/>
      <c r="I48" s="119"/>
      <c r="J48" s="115"/>
      <c r="K48" s="139"/>
      <c r="L48" s="139"/>
      <c r="M48" s="139"/>
      <c r="X48" s="116"/>
      <c r="Y48" s="140"/>
      <c r="Z48" s="119"/>
    </row>
    <row r="49" spans="1:26" s="117" customFormat="1" x14ac:dyDescent="0.25">
      <c r="A49" s="119"/>
      <c r="B49" s="119"/>
      <c r="C49" s="119"/>
      <c r="D49" s="119"/>
      <c r="E49" s="119"/>
      <c r="F49" s="119"/>
      <c r="G49" s="119"/>
      <c r="H49" s="119"/>
      <c r="I49" s="119"/>
      <c r="J49" s="115"/>
      <c r="K49" s="139"/>
      <c r="L49" s="139"/>
      <c r="M49" s="139"/>
      <c r="X49" s="116"/>
      <c r="Y49" s="140"/>
      <c r="Z49" s="119"/>
    </row>
    <row r="50" spans="1:26" s="117" customFormat="1" x14ac:dyDescent="0.25">
      <c r="A50" s="119"/>
      <c r="B50" s="119"/>
      <c r="C50" s="119"/>
      <c r="D50" s="119"/>
      <c r="E50" s="119"/>
      <c r="F50" s="119"/>
      <c r="G50" s="119"/>
      <c r="H50" s="119"/>
      <c r="I50" s="119"/>
      <c r="J50" s="115"/>
      <c r="K50" s="139"/>
      <c r="L50" s="139"/>
      <c r="M50" s="139"/>
      <c r="X50" s="116"/>
      <c r="Y50" s="140"/>
      <c r="Z50" s="119"/>
    </row>
    <row r="51" spans="1:26" s="117" customFormat="1" x14ac:dyDescent="0.25">
      <c r="A51" s="119"/>
      <c r="B51" s="119"/>
      <c r="C51" s="119"/>
      <c r="D51" s="119"/>
      <c r="E51" s="119"/>
      <c r="F51" s="119"/>
      <c r="G51" s="119"/>
      <c r="H51" s="119"/>
      <c r="I51" s="119"/>
      <c r="J51" s="115"/>
      <c r="K51" s="139"/>
      <c r="L51" s="139"/>
      <c r="M51" s="139"/>
      <c r="X51" s="116"/>
      <c r="Y51" s="140"/>
      <c r="Z51" s="119"/>
    </row>
    <row r="52" spans="1:26" s="117" customFormat="1" x14ac:dyDescent="0.25">
      <c r="A52" s="119"/>
      <c r="B52" s="119"/>
      <c r="C52" s="119"/>
      <c r="D52" s="119"/>
      <c r="E52" s="119"/>
      <c r="F52" s="119"/>
      <c r="G52" s="119"/>
      <c r="H52" s="119"/>
      <c r="I52" s="119"/>
      <c r="J52" s="115"/>
      <c r="K52" s="139"/>
      <c r="L52" s="139"/>
      <c r="M52" s="139"/>
      <c r="X52" s="116"/>
      <c r="Y52" s="140"/>
      <c r="Z52" s="119"/>
    </row>
    <row r="53" spans="1:26" s="117" customFormat="1" x14ac:dyDescent="0.25">
      <c r="A53" s="119"/>
      <c r="B53" s="119"/>
      <c r="C53" s="119"/>
      <c r="D53" s="119"/>
      <c r="E53" s="119"/>
      <c r="F53" s="119"/>
      <c r="G53" s="119"/>
      <c r="H53" s="119"/>
      <c r="I53" s="119"/>
      <c r="J53" s="115"/>
      <c r="K53" s="139"/>
      <c r="L53" s="139"/>
      <c r="M53" s="139"/>
      <c r="X53" s="116"/>
      <c r="Y53" s="140"/>
      <c r="Z53" s="119"/>
    </row>
    <row r="54" spans="1:26" s="117" customFormat="1" x14ac:dyDescent="0.25">
      <c r="A54" s="119"/>
      <c r="B54" s="119"/>
      <c r="C54" s="119"/>
      <c r="D54" s="119"/>
      <c r="E54" s="119"/>
      <c r="F54" s="119"/>
      <c r="G54" s="119"/>
      <c r="H54" s="119"/>
      <c r="I54" s="119"/>
      <c r="J54" s="115"/>
      <c r="K54" s="139"/>
      <c r="L54" s="139"/>
      <c r="M54" s="139"/>
      <c r="X54" s="116"/>
      <c r="Y54" s="140"/>
      <c r="Z54" s="119"/>
    </row>
    <row r="55" spans="1:26" s="117" customFormat="1" x14ac:dyDescent="0.25">
      <c r="A55" s="119"/>
      <c r="B55" s="119"/>
      <c r="C55" s="119"/>
      <c r="D55" s="119"/>
      <c r="E55" s="119"/>
      <c r="F55" s="119"/>
      <c r="G55" s="119"/>
      <c r="H55" s="119"/>
      <c r="I55" s="119"/>
      <c r="J55" s="115"/>
      <c r="K55" s="139"/>
      <c r="L55" s="139"/>
      <c r="M55" s="139"/>
      <c r="X55" s="116"/>
      <c r="Y55" s="140"/>
      <c r="Z55" s="119"/>
    </row>
    <row r="56" spans="1:26" s="117" customFormat="1" x14ac:dyDescent="0.25">
      <c r="A56" s="119"/>
      <c r="B56" s="119"/>
      <c r="C56" s="119"/>
      <c r="D56" s="119"/>
      <c r="E56" s="119"/>
      <c r="F56" s="119"/>
      <c r="G56" s="119"/>
      <c r="H56" s="119"/>
      <c r="I56" s="119"/>
      <c r="J56" s="115"/>
      <c r="K56" s="139"/>
      <c r="L56" s="139"/>
      <c r="M56" s="139"/>
      <c r="X56" s="116"/>
      <c r="Y56" s="140"/>
      <c r="Z56" s="119"/>
    </row>
    <row r="57" spans="1:26" s="117" customFormat="1" x14ac:dyDescent="0.25">
      <c r="A57" s="119"/>
      <c r="B57" s="119"/>
      <c r="C57" s="119"/>
      <c r="D57" s="119"/>
      <c r="E57" s="119"/>
      <c r="F57" s="119"/>
      <c r="G57" s="119"/>
      <c r="H57" s="119"/>
      <c r="I57" s="119"/>
      <c r="J57" s="115"/>
      <c r="K57" s="139"/>
      <c r="L57" s="139"/>
      <c r="M57" s="139"/>
      <c r="X57" s="116"/>
      <c r="Y57" s="140"/>
      <c r="Z57" s="119"/>
    </row>
    <row r="58" spans="1:26" s="117" customFormat="1" x14ac:dyDescent="0.25">
      <c r="A58" s="119"/>
      <c r="B58" s="119"/>
      <c r="C58" s="119"/>
      <c r="D58" s="119"/>
      <c r="E58" s="119"/>
      <c r="F58" s="119"/>
      <c r="G58" s="119"/>
      <c r="H58" s="119"/>
      <c r="I58" s="119"/>
      <c r="J58" s="115"/>
      <c r="K58" s="139"/>
      <c r="L58" s="139"/>
      <c r="M58" s="139"/>
      <c r="X58" s="116"/>
      <c r="Y58" s="140"/>
      <c r="Z58" s="119"/>
    </row>
    <row r="59" spans="1:26" s="117" customFormat="1" x14ac:dyDescent="0.25">
      <c r="A59" s="119"/>
      <c r="B59" s="119"/>
      <c r="C59" s="119"/>
      <c r="D59" s="119"/>
      <c r="E59" s="119"/>
      <c r="F59" s="119"/>
      <c r="G59" s="119"/>
      <c r="H59" s="119"/>
      <c r="I59" s="119"/>
      <c r="J59" s="115"/>
      <c r="K59" s="139"/>
      <c r="L59" s="139"/>
      <c r="M59" s="139"/>
      <c r="X59" s="116"/>
      <c r="Y59" s="140"/>
      <c r="Z59" s="119"/>
    </row>
    <row r="60" spans="1:26" s="117" customFormat="1" x14ac:dyDescent="0.25">
      <c r="A60" s="119"/>
      <c r="B60" s="119"/>
      <c r="C60" s="119"/>
      <c r="D60" s="119"/>
      <c r="E60" s="119"/>
      <c r="F60" s="119"/>
      <c r="G60" s="119"/>
      <c r="H60" s="119"/>
      <c r="I60" s="119"/>
      <c r="J60" s="115"/>
      <c r="K60" s="139"/>
      <c r="L60" s="139"/>
      <c r="M60" s="139"/>
      <c r="X60" s="116"/>
      <c r="Y60" s="140"/>
      <c r="Z60" s="119"/>
    </row>
    <row r="61" spans="1:26" s="117" customFormat="1" x14ac:dyDescent="0.25">
      <c r="A61" s="119"/>
      <c r="B61" s="119"/>
      <c r="C61" s="119"/>
      <c r="D61" s="119"/>
      <c r="E61" s="119"/>
      <c r="F61" s="119"/>
      <c r="G61" s="119"/>
      <c r="H61" s="119"/>
      <c r="I61" s="119"/>
      <c r="J61" s="115"/>
      <c r="K61" s="139"/>
      <c r="L61" s="139"/>
      <c r="M61" s="139"/>
      <c r="X61" s="116"/>
      <c r="Y61" s="140"/>
      <c r="Z61" s="119"/>
    </row>
    <row r="62" spans="1:26" s="117" customFormat="1" x14ac:dyDescent="0.25">
      <c r="A62" s="119"/>
      <c r="B62" s="119"/>
      <c r="C62" s="119"/>
      <c r="D62" s="119"/>
      <c r="E62" s="119"/>
      <c r="F62" s="119"/>
      <c r="G62" s="119"/>
      <c r="H62" s="119"/>
      <c r="I62" s="119"/>
      <c r="J62" s="115"/>
      <c r="K62" s="139"/>
      <c r="L62" s="139"/>
      <c r="M62" s="139"/>
      <c r="X62" s="116"/>
      <c r="Y62" s="140"/>
      <c r="Z62" s="119"/>
    </row>
    <row r="63" spans="1:26" s="117" customFormat="1" x14ac:dyDescent="0.25">
      <c r="A63" s="119"/>
      <c r="B63" s="119"/>
      <c r="C63" s="119"/>
      <c r="D63" s="119"/>
      <c r="E63" s="119"/>
      <c r="F63" s="119"/>
      <c r="G63" s="119"/>
      <c r="H63" s="119"/>
      <c r="I63" s="119"/>
      <c r="J63" s="115"/>
      <c r="K63" s="139"/>
      <c r="L63" s="139"/>
      <c r="M63" s="139"/>
      <c r="X63" s="116"/>
      <c r="Y63" s="140"/>
      <c r="Z63" s="119"/>
    </row>
    <row r="64" spans="1:26" s="117" customFormat="1" x14ac:dyDescent="0.25">
      <c r="A64" s="119"/>
      <c r="B64" s="119"/>
      <c r="C64" s="119"/>
      <c r="D64" s="119"/>
      <c r="E64" s="119"/>
      <c r="F64" s="119"/>
      <c r="G64" s="119"/>
      <c r="H64" s="119"/>
      <c r="I64" s="119"/>
      <c r="J64" s="115"/>
      <c r="K64" s="139"/>
      <c r="L64" s="139"/>
      <c r="M64" s="139"/>
      <c r="X64" s="116"/>
      <c r="Y64" s="140"/>
      <c r="Z64" s="119"/>
    </row>
    <row r="65" spans="1:26" s="117" customFormat="1" x14ac:dyDescent="0.25">
      <c r="A65" s="119"/>
      <c r="B65" s="119"/>
      <c r="C65" s="119"/>
      <c r="D65" s="119"/>
      <c r="E65" s="119"/>
      <c r="F65" s="119"/>
      <c r="G65" s="119"/>
      <c r="H65" s="119"/>
      <c r="I65" s="119"/>
      <c r="J65" s="115"/>
      <c r="K65" s="139"/>
      <c r="L65" s="139"/>
      <c r="M65" s="139"/>
      <c r="X65" s="116"/>
      <c r="Y65" s="140"/>
      <c r="Z65" s="119"/>
    </row>
    <row r="66" spans="1:26" s="117" customFormat="1" x14ac:dyDescent="0.25">
      <c r="A66" s="119"/>
      <c r="B66" s="119"/>
      <c r="C66" s="119"/>
      <c r="D66" s="119"/>
      <c r="E66" s="119"/>
      <c r="F66" s="119"/>
      <c r="G66" s="119"/>
      <c r="H66" s="119"/>
      <c r="I66" s="119"/>
      <c r="J66" s="115"/>
      <c r="K66" s="139"/>
      <c r="L66" s="139"/>
      <c r="M66" s="139"/>
      <c r="X66" s="116"/>
      <c r="Y66" s="140"/>
      <c r="Z66" s="119"/>
    </row>
    <row r="67" spans="1:26" s="117" customFormat="1" x14ac:dyDescent="0.25">
      <c r="A67" s="119"/>
      <c r="B67" s="119"/>
      <c r="C67" s="119"/>
      <c r="D67" s="119"/>
      <c r="E67" s="119"/>
      <c r="F67" s="119"/>
      <c r="G67" s="119"/>
      <c r="H67" s="119"/>
      <c r="I67" s="119"/>
      <c r="J67" s="115"/>
      <c r="K67" s="139"/>
      <c r="L67" s="139"/>
      <c r="M67" s="139"/>
      <c r="X67" s="116"/>
      <c r="Y67" s="140"/>
      <c r="Z67" s="119"/>
    </row>
    <row r="68" spans="1:26" s="117" customFormat="1" x14ac:dyDescent="0.25">
      <c r="A68" s="119"/>
      <c r="B68" s="119"/>
      <c r="C68" s="119"/>
      <c r="D68" s="119"/>
      <c r="E68" s="119"/>
      <c r="F68" s="119"/>
      <c r="G68" s="119"/>
      <c r="H68" s="119"/>
      <c r="I68" s="119"/>
      <c r="J68" s="115"/>
      <c r="K68" s="139"/>
      <c r="L68" s="139"/>
      <c r="M68" s="139"/>
      <c r="X68" s="116"/>
      <c r="Y68" s="140"/>
      <c r="Z68" s="119"/>
    </row>
    <row r="69" spans="1:26" s="117" customFormat="1" x14ac:dyDescent="0.25">
      <c r="A69" s="119"/>
      <c r="B69" s="119"/>
      <c r="C69" s="119"/>
      <c r="D69" s="119"/>
      <c r="E69" s="119"/>
      <c r="F69" s="119"/>
      <c r="G69" s="119"/>
      <c r="H69" s="119"/>
      <c r="I69" s="119"/>
      <c r="J69" s="115"/>
      <c r="K69" s="139"/>
      <c r="L69" s="139"/>
      <c r="M69" s="139"/>
      <c r="X69" s="116"/>
      <c r="Y69" s="140"/>
      <c r="Z69" s="119"/>
    </row>
    <row r="70" spans="1:26" s="117" customFormat="1" x14ac:dyDescent="0.25">
      <c r="A70" s="119"/>
      <c r="B70" s="119"/>
      <c r="C70" s="119"/>
      <c r="D70" s="119"/>
      <c r="E70" s="119"/>
      <c r="F70" s="119"/>
      <c r="G70" s="119"/>
      <c r="H70" s="119"/>
      <c r="I70" s="119"/>
      <c r="J70" s="115"/>
      <c r="K70" s="139"/>
      <c r="L70" s="139"/>
      <c r="M70" s="139"/>
      <c r="X70" s="116"/>
      <c r="Y70" s="140"/>
      <c r="Z70" s="119"/>
    </row>
    <row r="71" spans="1:26" s="117" customFormat="1" x14ac:dyDescent="0.25">
      <c r="A71" s="119"/>
      <c r="B71" s="119"/>
      <c r="C71" s="119"/>
      <c r="D71" s="119"/>
      <c r="E71" s="119"/>
      <c r="F71" s="119"/>
      <c r="G71" s="119"/>
      <c r="H71" s="119"/>
      <c r="I71" s="119"/>
      <c r="J71" s="115"/>
      <c r="K71" s="139"/>
      <c r="L71" s="139"/>
      <c r="M71" s="139"/>
      <c r="X71" s="116"/>
      <c r="Y71" s="140"/>
      <c r="Z71" s="119"/>
    </row>
    <row r="72" spans="1:26" s="117" customFormat="1" x14ac:dyDescent="0.25">
      <c r="A72" s="119"/>
      <c r="B72" s="119"/>
      <c r="C72" s="119"/>
      <c r="D72" s="119"/>
      <c r="E72" s="119"/>
      <c r="F72" s="119"/>
      <c r="G72" s="119"/>
      <c r="H72" s="119"/>
      <c r="I72" s="119"/>
      <c r="J72" s="115"/>
      <c r="K72" s="139"/>
      <c r="L72" s="139"/>
      <c r="M72" s="139"/>
      <c r="X72" s="116"/>
      <c r="Y72" s="140"/>
      <c r="Z72" s="119"/>
    </row>
    <row r="73" spans="1:26" s="117" customFormat="1" x14ac:dyDescent="0.25">
      <c r="A73" s="119"/>
      <c r="B73" s="119"/>
      <c r="C73" s="119"/>
      <c r="D73" s="119"/>
      <c r="E73" s="119"/>
      <c r="F73" s="119"/>
      <c r="G73" s="119"/>
      <c r="H73" s="119"/>
      <c r="I73" s="119"/>
      <c r="J73" s="115"/>
      <c r="K73" s="139"/>
      <c r="L73" s="139"/>
      <c r="M73" s="139"/>
      <c r="X73" s="116"/>
      <c r="Y73" s="140"/>
      <c r="Z73" s="119"/>
    </row>
    <row r="74" spans="1:26" s="117" customFormat="1" x14ac:dyDescent="0.25">
      <c r="A74" s="119"/>
      <c r="B74" s="119"/>
      <c r="C74" s="119"/>
      <c r="D74" s="119"/>
      <c r="E74" s="119"/>
      <c r="F74" s="119"/>
      <c r="G74" s="119"/>
      <c r="H74" s="119"/>
      <c r="I74" s="119"/>
      <c r="J74" s="115"/>
      <c r="K74" s="139"/>
      <c r="L74" s="139"/>
      <c r="M74" s="139"/>
      <c r="X74" s="116"/>
      <c r="Y74" s="140"/>
      <c r="Z74" s="119"/>
    </row>
    <row r="75" spans="1:26" s="117" customFormat="1" x14ac:dyDescent="0.25">
      <c r="A75" s="119"/>
      <c r="B75" s="119"/>
      <c r="C75" s="119"/>
      <c r="D75" s="119"/>
      <c r="E75" s="119"/>
      <c r="F75" s="119"/>
      <c r="G75" s="119"/>
      <c r="H75" s="119"/>
      <c r="I75" s="119"/>
      <c r="J75" s="115"/>
      <c r="K75" s="139"/>
      <c r="L75" s="139"/>
      <c r="M75" s="139"/>
      <c r="X75" s="116"/>
      <c r="Y75" s="140"/>
      <c r="Z75" s="119"/>
    </row>
    <row r="76" spans="1:26" s="117" customFormat="1" x14ac:dyDescent="0.25">
      <c r="A76" s="119"/>
      <c r="B76" s="119"/>
      <c r="C76" s="119"/>
      <c r="D76" s="119"/>
      <c r="E76" s="119"/>
      <c r="F76" s="119"/>
      <c r="G76" s="119"/>
      <c r="H76" s="119"/>
      <c r="I76" s="119"/>
      <c r="J76" s="115"/>
      <c r="K76" s="139"/>
      <c r="L76" s="139"/>
      <c r="M76" s="139"/>
      <c r="X76" s="116"/>
      <c r="Y76" s="140"/>
      <c r="Z76" s="119"/>
    </row>
    <row r="77" spans="1:26" s="117" customFormat="1" x14ac:dyDescent="0.25">
      <c r="A77" s="119"/>
      <c r="B77" s="119"/>
      <c r="C77" s="119"/>
      <c r="D77" s="119"/>
      <c r="E77" s="119"/>
      <c r="F77" s="119"/>
      <c r="G77" s="119"/>
      <c r="H77" s="119"/>
      <c r="I77" s="119"/>
      <c r="J77" s="115"/>
      <c r="K77" s="139"/>
      <c r="L77" s="139"/>
      <c r="M77" s="139"/>
      <c r="X77" s="116"/>
      <c r="Y77" s="140"/>
      <c r="Z77" s="119"/>
    </row>
    <row r="78" spans="1:26" s="117" customFormat="1" x14ac:dyDescent="0.25">
      <c r="A78" s="119"/>
      <c r="B78" s="119"/>
      <c r="C78" s="119"/>
      <c r="D78" s="119"/>
      <c r="E78" s="119"/>
      <c r="F78" s="119"/>
      <c r="G78" s="119"/>
      <c r="H78" s="119"/>
      <c r="I78" s="119"/>
      <c r="J78" s="115"/>
      <c r="K78" s="139"/>
      <c r="L78" s="139"/>
      <c r="M78" s="139"/>
      <c r="X78" s="116"/>
      <c r="Y78" s="140"/>
      <c r="Z78" s="119"/>
    </row>
    <row r="79" spans="1:26" s="117" customFormat="1" x14ac:dyDescent="0.25">
      <c r="A79" s="119"/>
      <c r="B79" s="119"/>
      <c r="C79" s="119"/>
      <c r="D79" s="119"/>
      <c r="E79" s="119"/>
      <c r="F79" s="119"/>
      <c r="G79" s="119"/>
      <c r="H79" s="119"/>
      <c r="I79" s="119"/>
      <c r="J79" s="115"/>
      <c r="K79" s="139"/>
      <c r="L79" s="139"/>
      <c r="M79" s="139"/>
      <c r="X79" s="116"/>
      <c r="Y79" s="140"/>
      <c r="Z79" s="119"/>
    </row>
    <row r="80" spans="1:26" s="117" customFormat="1" x14ac:dyDescent="0.25">
      <c r="A80" s="119"/>
      <c r="B80" s="119"/>
      <c r="C80" s="119"/>
      <c r="D80" s="119"/>
      <c r="E80" s="119"/>
      <c r="F80" s="119"/>
      <c r="G80" s="119"/>
      <c r="H80" s="119"/>
      <c r="I80" s="119"/>
      <c r="J80" s="115"/>
      <c r="K80" s="139"/>
      <c r="L80" s="139"/>
      <c r="M80" s="139"/>
      <c r="X80" s="116"/>
      <c r="Y80" s="140"/>
      <c r="Z80" s="119"/>
    </row>
    <row r="81" spans="1:26" s="117" customFormat="1" x14ac:dyDescent="0.25">
      <c r="A81" s="119"/>
      <c r="B81" s="119"/>
      <c r="C81" s="119"/>
      <c r="D81" s="119"/>
      <c r="E81" s="119"/>
      <c r="F81" s="119"/>
      <c r="G81" s="119"/>
      <c r="H81" s="119"/>
      <c r="I81" s="119"/>
      <c r="J81" s="115"/>
      <c r="K81" s="139"/>
      <c r="L81" s="139"/>
      <c r="M81" s="139"/>
      <c r="X81" s="116"/>
      <c r="Y81" s="140"/>
      <c r="Z81" s="119"/>
    </row>
    <row r="82" spans="1:26" s="117" customFormat="1" x14ac:dyDescent="0.25">
      <c r="A82" s="119"/>
      <c r="B82" s="119"/>
      <c r="C82" s="119"/>
      <c r="D82" s="119"/>
      <c r="E82" s="119"/>
      <c r="F82" s="119"/>
      <c r="G82" s="119"/>
      <c r="H82" s="119"/>
      <c r="I82" s="119"/>
      <c r="J82" s="115"/>
      <c r="K82" s="139"/>
      <c r="L82" s="139"/>
      <c r="M82" s="139"/>
      <c r="X82" s="116"/>
      <c r="Y82" s="140"/>
      <c r="Z82" s="119"/>
    </row>
    <row r="83" spans="1:26" s="117" customFormat="1" x14ac:dyDescent="0.25">
      <c r="A83" s="119"/>
      <c r="B83" s="119"/>
      <c r="C83" s="119"/>
      <c r="D83" s="119"/>
      <c r="E83" s="119"/>
      <c r="F83" s="119"/>
      <c r="G83" s="119"/>
      <c r="H83" s="119"/>
      <c r="I83" s="119"/>
      <c r="J83" s="115"/>
      <c r="K83" s="139"/>
      <c r="L83" s="139"/>
      <c r="M83" s="139"/>
      <c r="X83" s="116"/>
      <c r="Y83" s="140"/>
      <c r="Z83" s="119"/>
    </row>
    <row r="84" spans="1:26" s="117" customFormat="1" x14ac:dyDescent="0.25">
      <c r="A84" s="119"/>
      <c r="B84" s="119"/>
      <c r="C84" s="119"/>
      <c r="D84" s="119"/>
      <c r="E84" s="119"/>
      <c r="F84" s="119"/>
      <c r="G84" s="119"/>
      <c r="H84" s="119"/>
      <c r="I84" s="119"/>
      <c r="J84" s="115"/>
      <c r="K84" s="139"/>
      <c r="L84" s="139"/>
      <c r="M84" s="139"/>
      <c r="X84" s="116"/>
      <c r="Y84" s="140"/>
      <c r="Z84" s="119"/>
    </row>
    <row r="85" spans="1:26" s="117" customFormat="1" x14ac:dyDescent="0.25">
      <c r="A85" s="119"/>
      <c r="B85" s="119"/>
      <c r="C85" s="119"/>
      <c r="D85" s="119"/>
      <c r="E85" s="119"/>
      <c r="F85" s="119"/>
      <c r="G85" s="119"/>
      <c r="H85" s="119"/>
      <c r="I85" s="119"/>
      <c r="J85" s="115"/>
      <c r="K85" s="139"/>
      <c r="L85" s="139"/>
      <c r="M85" s="139"/>
      <c r="X85" s="116"/>
      <c r="Y85" s="140"/>
      <c r="Z85" s="119"/>
    </row>
    <row r="86" spans="1:26" s="117" customFormat="1" x14ac:dyDescent="0.25">
      <c r="A86" s="119"/>
      <c r="B86" s="119"/>
      <c r="C86" s="119"/>
      <c r="D86" s="119"/>
      <c r="E86" s="119"/>
      <c r="F86" s="119"/>
      <c r="G86" s="119"/>
      <c r="H86" s="119"/>
      <c r="I86" s="119"/>
      <c r="J86" s="115"/>
      <c r="K86" s="139"/>
      <c r="L86" s="139"/>
      <c r="M86" s="139"/>
      <c r="X86" s="116"/>
      <c r="Y86" s="140"/>
      <c r="Z86" s="119"/>
    </row>
    <row r="87" spans="1:26" s="117" customFormat="1" x14ac:dyDescent="0.25">
      <c r="A87" s="119"/>
      <c r="B87" s="119"/>
      <c r="C87" s="119"/>
      <c r="D87" s="119"/>
      <c r="E87" s="119"/>
      <c r="F87" s="119"/>
      <c r="G87" s="119"/>
      <c r="H87" s="119"/>
      <c r="I87" s="119"/>
      <c r="J87" s="115"/>
      <c r="K87" s="139"/>
      <c r="L87" s="139"/>
      <c r="M87" s="139"/>
      <c r="X87" s="116"/>
      <c r="Y87" s="140"/>
      <c r="Z87" s="119"/>
    </row>
    <row r="88" spans="1:26" s="117" customFormat="1" x14ac:dyDescent="0.25">
      <c r="A88" s="119"/>
      <c r="B88" s="119"/>
      <c r="C88" s="119"/>
      <c r="D88" s="119"/>
      <c r="E88" s="119"/>
      <c r="F88" s="119"/>
      <c r="G88" s="119"/>
      <c r="H88" s="119"/>
      <c r="I88" s="119"/>
      <c r="J88" s="115"/>
      <c r="K88" s="139"/>
      <c r="L88" s="139"/>
      <c r="M88" s="139"/>
      <c r="X88" s="116"/>
      <c r="Y88" s="140"/>
      <c r="Z88" s="119"/>
    </row>
    <row r="89" spans="1:26" s="117" customFormat="1" x14ac:dyDescent="0.25">
      <c r="A89" s="119"/>
      <c r="B89" s="119"/>
      <c r="C89" s="119"/>
      <c r="D89" s="119"/>
      <c r="E89" s="119"/>
      <c r="F89" s="119"/>
      <c r="G89" s="119"/>
      <c r="H89" s="119"/>
      <c r="I89" s="119"/>
      <c r="J89" s="115"/>
      <c r="K89" s="139"/>
      <c r="L89" s="139"/>
      <c r="M89" s="139"/>
      <c r="X89" s="116"/>
      <c r="Y89" s="140"/>
      <c r="Z89" s="119"/>
    </row>
    <row r="90" spans="1:26" s="117" customFormat="1" x14ac:dyDescent="0.25">
      <c r="A90" s="119"/>
      <c r="B90" s="119"/>
      <c r="C90" s="119"/>
      <c r="D90" s="119"/>
      <c r="E90" s="119"/>
      <c r="F90" s="119"/>
      <c r="G90" s="119"/>
      <c r="H90" s="119"/>
      <c r="I90" s="119"/>
      <c r="J90" s="115"/>
      <c r="K90" s="139"/>
      <c r="L90" s="139"/>
      <c r="M90" s="139"/>
      <c r="X90" s="116"/>
      <c r="Y90" s="140"/>
      <c r="Z90" s="119"/>
    </row>
    <row r="91" spans="1:26" s="117" customFormat="1" x14ac:dyDescent="0.25">
      <c r="A91" s="119"/>
      <c r="B91" s="119"/>
      <c r="C91" s="119"/>
      <c r="D91" s="119"/>
      <c r="E91" s="119"/>
      <c r="F91" s="119"/>
      <c r="G91" s="119"/>
      <c r="H91" s="119"/>
      <c r="I91" s="119"/>
      <c r="J91" s="115"/>
      <c r="K91" s="139"/>
      <c r="L91" s="139"/>
      <c r="M91" s="139"/>
      <c r="X91" s="116"/>
      <c r="Y91" s="140"/>
      <c r="Z91" s="119"/>
    </row>
  </sheetData>
  <mergeCells count="42">
    <mergeCell ref="A5:Y5"/>
    <mergeCell ref="A6:A7"/>
    <mergeCell ref="B6:B7"/>
    <mergeCell ref="C6:C7"/>
    <mergeCell ref="D6:D7"/>
    <mergeCell ref="E6:E7"/>
    <mergeCell ref="F6:F7"/>
    <mergeCell ref="G6:G7"/>
    <mergeCell ref="H6:H7"/>
    <mergeCell ref="W6:W7"/>
    <mergeCell ref="X6:X7"/>
    <mergeCell ref="Y6:Y7"/>
    <mergeCell ref="X9:X12"/>
    <mergeCell ref="Y9:Y12"/>
    <mergeCell ref="K6:K7"/>
    <mergeCell ref="L6:L7"/>
    <mergeCell ref="M6:M7"/>
    <mergeCell ref="N6:N7"/>
    <mergeCell ref="P6:P7"/>
    <mergeCell ref="Q6:Q7"/>
    <mergeCell ref="R6:S6"/>
    <mergeCell ref="T6:T7"/>
    <mergeCell ref="A9:A12"/>
    <mergeCell ref="F9:F12"/>
    <mergeCell ref="G9:G12"/>
    <mergeCell ref="U6:V6"/>
    <mergeCell ref="I6:I7"/>
    <mergeCell ref="J6:J7"/>
    <mergeCell ref="O6:O7"/>
    <mergeCell ref="Y13:Y15"/>
    <mergeCell ref="A13:A15"/>
    <mergeCell ref="F13:F15"/>
    <mergeCell ref="G13:G15"/>
    <mergeCell ref="H13:H15"/>
    <mergeCell ref="J13:J15"/>
    <mergeCell ref="K13:K15"/>
    <mergeCell ref="L13:L15"/>
    <mergeCell ref="M13:M15"/>
    <mergeCell ref="O13:O15"/>
    <mergeCell ref="W13:W15"/>
    <mergeCell ref="X13:X15"/>
    <mergeCell ref="I13:I15"/>
  </mergeCells>
  <printOptions horizontalCentered="1"/>
  <pageMargins left="0.70866141732283472" right="0.70866141732283472" top="0.78740157480314965" bottom="0.78740157480314965" header="0.31496062992125984" footer="0.31496062992125984"/>
  <pageSetup paperSize="9" scale="39" firstPageNumber="142" orientation="landscape" useFirstPageNumber="1" r:id="rId1"/>
  <headerFooter>
    <oddFooter xml:space="preserve">&amp;L&amp;"Arial,Kurzíva"Zastupitelstvo  Olomouckého kraje 13-12-2021
13. - Rozpočet Olomouckého kraje na rok 2022 - návrh rozpočtu
Příloha č. 5f) Projekty - neinvestiční&amp;R&amp;"Arial,Kurzíva"Strana &amp;P (Celkem 176) 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1:Z91"/>
  <sheetViews>
    <sheetView showGridLines="0" view="pageBreakPreview" zoomScale="70" zoomScaleNormal="70" zoomScaleSheetLayoutView="70" workbookViewId="0">
      <selection activeCell="G22" sqref="G22"/>
    </sheetView>
  </sheetViews>
  <sheetFormatPr defaultColWidth="9.140625" defaultRowHeight="15" outlineLevelCol="1" x14ac:dyDescent="0.25"/>
  <cols>
    <col min="1" max="1" width="7.140625" style="119" customWidth="1"/>
    <col min="2" max="2" width="5.5703125" style="119" customWidth="1"/>
    <col min="3" max="4" width="6.42578125" style="119" hidden="1" customWidth="1" outlineLevel="1"/>
    <col min="5" max="5" width="10.5703125" style="119" bestFit="1" customWidth="1" collapsed="1"/>
    <col min="6" max="6" width="15.5703125" style="119" hidden="1" customWidth="1" outlineLevel="1"/>
    <col min="7" max="7" width="64.140625" style="119" customWidth="1" collapsed="1"/>
    <col min="8" max="8" width="47.7109375" style="119" customWidth="1"/>
    <col min="9" max="9" width="7.140625" style="119" customWidth="1"/>
    <col min="10" max="10" width="12.140625" style="115" customWidth="1"/>
    <col min="11" max="12" width="14.85546875" style="117" customWidth="1"/>
    <col min="13" max="13" width="13.5703125" style="117" customWidth="1"/>
    <col min="14" max="14" width="18" style="117" customWidth="1"/>
    <col min="15" max="15" width="18.7109375" style="117" customWidth="1"/>
    <col min="16" max="16" width="15.7109375" style="117" customWidth="1"/>
    <col min="17" max="17" width="16.7109375" style="117" customWidth="1"/>
    <col min="18" max="18" width="16.85546875" style="117" customWidth="1"/>
    <col min="19" max="19" width="17.28515625" style="117" customWidth="1"/>
    <col min="20" max="22" width="14.85546875" style="117" customWidth="1"/>
    <col min="23" max="23" width="14.42578125" style="117" customWidth="1"/>
    <col min="24" max="24" width="10" style="117" hidden="1" customWidth="1"/>
    <col min="25" max="25" width="17.7109375" style="140" customWidth="1"/>
    <col min="26" max="16384" width="9.140625" style="119"/>
  </cols>
  <sheetData>
    <row r="1" spans="1:26" ht="20.25" x14ac:dyDescent="0.3">
      <c r="A1" s="64" t="s">
        <v>71</v>
      </c>
      <c r="B1" s="1"/>
      <c r="C1" s="1"/>
      <c r="D1" s="1"/>
      <c r="E1" s="1"/>
      <c r="F1" s="2"/>
      <c r="G1" s="3"/>
      <c r="H1" s="4"/>
      <c r="I1" s="1"/>
      <c r="K1" s="116"/>
      <c r="N1" s="8"/>
      <c r="O1" s="8"/>
      <c r="Q1" s="8"/>
      <c r="R1" s="8"/>
      <c r="S1" s="8"/>
      <c r="T1" s="9"/>
      <c r="U1" s="118"/>
      <c r="V1" s="119"/>
      <c r="W1" s="119"/>
      <c r="X1" s="119"/>
      <c r="Y1" s="119"/>
    </row>
    <row r="2" spans="1:26" ht="15.75" x14ac:dyDescent="0.25">
      <c r="A2" s="72" t="s">
        <v>90</v>
      </c>
      <c r="B2" s="65"/>
      <c r="C2" s="65"/>
      <c r="D2" s="186"/>
      <c r="E2" s="186"/>
      <c r="F2" s="66"/>
      <c r="G2" s="67" t="s">
        <v>91</v>
      </c>
      <c r="H2" s="68" t="s">
        <v>122</v>
      </c>
      <c r="I2" s="12"/>
      <c r="K2" s="116"/>
      <c r="N2" s="13"/>
      <c r="O2" s="13"/>
      <c r="Q2" s="13"/>
      <c r="R2" s="13"/>
      <c r="S2" s="13"/>
      <c r="T2" s="14"/>
      <c r="U2" s="118"/>
      <c r="V2" s="119"/>
      <c r="W2" s="119"/>
      <c r="X2" s="119"/>
      <c r="Y2" s="119"/>
    </row>
    <row r="3" spans="1:26" ht="15.75" x14ac:dyDescent="0.25">
      <c r="A3" s="69"/>
      <c r="B3" s="70"/>
      <c r="C3" s="65"/>
      <c r="D3" s="186"/>
      <c r="E3" s="186"/>
      <c r="F3" s="66"/>
      <c r="G3" s="70" t="s">
        <v>67</v>
      </c>
      <c r="H3" s="71"/>
      <c r="I3" s="12"/>
      <c r="K3" s="116"/>
      <c r="N3" s="13"/>
      <c r="O3" s="13"/>
      <c r="Q3" s="13"/>
      <c r="R3" s="13"/>
      <c r="S3" s="13"/>
      <c r="T3" s="14"/>
      <c r="U3" s="118"/>
      <c r="V3" s="119"/>
      <c r="W3" s="119"/>
      <c r="X3" s="119"/>
      <c r="Y3" s="119"/>
    </row>
    <row r="4" spans="1:26" ht="17.45" customHeight="1" x14ac:dyDescent="0.25">
      <c r="A4" s="120"/>
      <c r="B4" s="120"/>
      <c r="C4" s="120"/>
      <c r="D4" s="120"/>
      <c r="E4" s="120"/>
      <c r="F4" s="120"/>
      <c r="G4" s="120"/>
      <c r="H4" s="120"/>
      <c r="I4" s="120"/>
      <c r="J4" s="120"/>
      <c r="K4" s="120"/>
      <c r="L4" s="121"/>
      <c r="M4" s="120"/>
      <c r="N4" s="121"/>
      <c r="O4" s="120"/>
      <c r="P4" s="120"/>
      <c r="Q4" s="120"/>
      <c r="R4" s="120"/>
      <c r="S4" s="120"/>
      <c r="T4" s="120"/>
      <c r="U4" s="120"/>
      <c r="V4" s="120"/>
      <c r="W4" s="122" t="s">
        <v>1</v>
      </c>
      <c r="Z4" s="118"/>
    </row>
    <row r="5" spans="1:26" ht="25.5" customHeight="1" x14ac:dyDescent="0.25">
      <c r="A5" s="389" t="s">
        <v>133</v>
      </c>
      <c r="B5" s="390"/>
      <c r="C5" s="390"/>
      <c r="D5" s="390"/>
      <c r="E5" s="390"/>
      <c r="F5" s="390"/>
      <c r="G5" s="390"/>
      <c r="H5" s="390"/>
      <c r="I5" s="390"/>
      <c r="J5" s="390"/>
      <c r="K5" s="390"/>
      <c r="L5" s="390"/>
      <c r="M5" s="390"/>
      <c r="N5" s="390"/>
      <c r="O5" s="390"/>
      <c r="P5" s="390"/>
      <c r="Q5" s="390"/>
      <c r="R5" s="390"/>
      <c r="S5" s="390"/>
      <c r="T5" s="390"/>
      <c r="U5" s="390"/>
      <c r="V5" s="390"/>
      <c r="W5" s="390"/>
      <c r="X5" s="390"/>
      <c r="Y5" s="391"/>
    </row>
    <row r="6" spans="1:26" ht="25.5" customHeight="1" x14ac:dyDescent="0.25">
      <c r="A6" s="392" t="s">
        <v>2</v>
      </c>
      <c r="B6" s="392" t="s">
        <v>3</v>
      </c>
      <c r="C6" s="393" t="s">
        <v>5</v>
      </c>
      <c r="D6" s="393" t="s">
        <v>4</v>
      </c>
      <c r="E6" s="393" t="s">
        <v>6</v>
      </c>
      <c r="F6" s="393" t="s">
        <v>7</v>
      </c>
      <c r="G6" s="393" t="s">
        <v>8</v>
      </c>
      <c r="H6" s="382" t="s">
        <v>9</v>
      </c>
      <c r="I6" s="396" t="s">
        <v>10</v>
      </c>
      <c r="J6" s="382" t="s">
        <v>11</v>
      </c>
      <c r="K6" s="382" t="s">
        <v>12</v>
      </c>
      <c r="L6" s="382" t="s">
        <v>13</v>
      </c>
      <c r="M6" s="382" t="s">
        <v>14</v>
      </c>
      <c r="N6" s="382" t="s">
        <v>22</v>
      </c>
      <c r="O6" s="384" t="s">
        <v>62</v>
      </c>
      <c r="P6" s="414" t="s">
        <v>56</v>
      </c>
      <c r="Q6" s="414" t="s">
        <v>61</v>
      </c>
      <c r="R6" s="415" t="s">
        <v>21</v>
      </c>
      <c r="S6" s="415"/>
      <c r="T6" s="414" t="s">
        <v>76</v>
      </c>
      <c r="U6" s="415" t="s">
        <v>21</v>
      </c>
      <c r="V6" s="415"/>
      <c r="W6" s="384" t="s">
        <v>26</v>
      </c>
      <c r="X6" s="384" t="s">
        <v>77</v>
      </c>
      <c r="Y6" s="383" t="s">
        <v>15</v>
      </c>
    </row>
    <row r="7" spans="1:26" ht="81" customHeight="1" x14ac:dyDescent="0.25">
      <c r="A7" s="392"/>
      <c r="B7" s="392"/>
      <c r="C7" s="393"/>
      <c r="D7" s="393"/>
      <c r="E7" s="393"/>
      <c r="F7" s="393"/>
      <c r="G7" s="393"/>
      <c r="H7" s="382"/>
      <c r="I7" s="396"/>
      <c r="J7" s="382"/>
      <c r="K7" s="382"/>
      <c r="L7" s="382"/>
      <c r="M7" s="382"/>
      <c r="N7" s="382"/>
      <c r="O7" s="384"/>
      <c r="P7" s="414"/>
      <c r="Q7" s="414"/>
      <c r="R7" s="87" t="s">
        <v>23</v>
      </c>
      <c r="S7" s="87" t="s">
        <v>24</v>
      </c>
      <c r="T7" s="414"/>
      <c r="U7" s="87" t="s">
        <v>19</v>
      </c>
      <c r="V7" s="87" t="s">
        <v>20</v>
      </c>
      <c r="W7" s="384"/>
      <c r="X7" s="384"/>
      <c r="Y7" s="383"/>
    </row>
    <row r="8" spans="1:26" s="123" customFormat="1" ht="25.5" customHeight="1" x14ac:dyDescent="0.3">
      <c r="A8" s="54" t="s">
        <v>16</v>
      </c>
      <c r="B8" s="54"/>
      <c r="C8" s="54"/>
      <c r="D8" s="54"/>
      <c r="E8" s="54"/>
      <c r="F8" s="54"/>
      <c r="G8" s="54"/>
      <c r="H8" s="54"/>
      <c r="I8" s="54"/>
      <c r="J8" s="54"/>
      <c r="K8" s="19">
        <f>SUM(K9:K13)</f>
        <v>46998</v>
      </c>
      <c r="L8" s="19">
        <f t="shared" ref="L8:M8" si="0">SUM(L9:L13)</f>
        <v>44648</v>
      </c>
      <c r="M8" s="19">
        <f t="shared" si="0"/>
        <v>2350</v>
      </c>
      <c r="N8" s="19"/>
      <c r="O8" s="19">
        <f>SUM(O9:O13)</f>
        <v>300</v>
      </c>
      <c r="P8" s="20">
        <f>SUM(P9:P13)</f>
        <v>1325</v>
      </c>
      <c r="Q8" s="20">
        <f t="shared" ref="Q8:V8" si="1">SUM(Q9:Q11)</f>
        <v>0</v>
      </c>
      <c r="R8" s="20">
        <f t="shared" si="1"/>
        <v>0</v>
      </c>
      <c r="S8" s="20">
        <f t="shared" si="1"/>
        <v>0</v>
      </c>
      <c r="T8" s="20">
        <f>SUM(T9:T13)</f>
        <v>1325</v>
      </c>
      <c r="U8" s="20">
        <f>SUM(U9:U13)</f>
        <v>1325</v>
      </c>
      <c r="V8" s="20">
        <f t="shared" si="1"/>
        <v>0</v>
      </c>
      <c r="W8" s="19">
        <f>SUM(W9:W13)</f>
        <v>45373</v>
      </c>
      <c r="X8" s="19"/>
      <c r="Y8" s="21"/>
    </row>
    <row r="9" spans="1:26" s="134" customFormat="1" ht="84.2" customHeight="1" x14ac:dyDescent="0.25">
      <c r="A9" s="409">
        <v>1</v>
      </c>
      <c r="B9" s="409" t="s">
        <v>81</v>
      </c>
      <c r="C9" s="124">
        <v>5031</v>
      </c>
      <c r="D9" s="124">
        <v>4349</v>
      </c>
      <c r="E9" s="124">
        <v>50</v>
      </c>
      <c r="F9" s="420">
        <v>60002101453</v>
      </c>
      <c r="G9" s="440" t="s">
        <v>134</v>
      </c>
      <c r="H9" s="441" t="s">
        <v>135</v>
      </c>
      <c r="I9" s="442"/>
      <c r="J9" s="409" t="s">
        <v>96</v>
      </c>
      <c r="K9" s="402">
        <v>16998</v>
      </c>
      <c r="L9" s="402">
        <v>16148</v>
      </c>
      <c r="M9" s="402">
        <v>850</v>
      </c>
      <c r="N9" s="443" t="s">
        <v>136</v>
      </c>
      <c r="O9" s="439">
        <v>300</v>
      </c>
      <c r="P9" s="147">
        <v>50</v>
      </c>
      <c r="Q9" s="148">
        <f>SUM(R9:S9)</f>
        <v>0</v>
      </c>
      <c r="R9" s="146">
        <v>0</v>
      </c>
      <c r="S9" s="146">
        <v>0</v>
      </c>
      <c r="T9" s="149">
        <v>50</v>
      </c>
      <c r="U9" s="150">
        <v>50</v>
      </c>
      <c r="V9" s="150">
        <v>0</v>
      </c>
      <c r="W9" s="406">
        <f>K9-O9-P9-P10-P11</f>
        <v>16273</v>
      </c>
      <c r="X9" s="407">
        <v>2</v>
      </c>
      <c r="Y9" s="408" t="s">
        <v>137</v>
      </c>
    </row>
    <row r="10" spans="1:26" s="134" customFormat="1" ht="84.2" customHeight="1" x14ac:dyDescent="0.25">
      <c r="A10" s="409"/>
      <c r="B10" s="409"/>
      <c r="C10" s="124">
        <v>5169</v>
      </c>
      <c r="D10" s="124">
        <v>4349</v>
      </c>
      <c r="E10" s="124">
        <v>51</v>
      </c>
      <c r="F10" s="420"/>
      <c r="G10" s="440"/>
      <c r="H10" s="441"/>
      <c r="I10" s="442"/>
      <c r="J10" s="409"/>
      <c r="K10" s="402"/>
      <c r="L10" s="402"/>
      <c r="M10" s="402"/>
      <c r="N10" s="443"/>
      <c r="O10" s="439"/>
      <c r="P10" s="147">
        <v>350</v>
      </c>
      <c r="Q10" s="148">
        <f t="shared" ref="Q10:Q11" si="2">SUM(R10:S10)</f>
        <v>0</v>
      </c>
      <c r="R10" s="146">
        <v>0</v>
      </c>
      <c r="S10" s="146">
        <v>0</v>
      </c>
      <c r="T10" s="149">
        <v>350</v>
      </c>
      <c r="U10" s="150">
        <v>350</v>
      </c>
      <c r="V10" s="150">
        <v>0</v>
      </c>
      <c r="W10" s="406"/>
      <c r="X10" s="407"/>
      <c r="Y10" s="408"/>
    </row>
    <row r="11" spans="1:26" s="134" customFormat="1" ht="84.2" customHeight="1" x14ac:dyDescent="0.25">
      <c r="A11" s="409"/>
      <c r="B11" s="409"/>
      <c r="C11" s="124">
        <v>5169</v>
      </c>
      <c r="D11" s="124">
        <v>4349</v>
      </c>
      <c r="E11" s="124">
        <v>51</v>
      </c>
      <c r="F11" s="420"/>
      <c r="G11" s="440"/>
      <c r="H11" s="441"/>
      <c r="I11" s="442"/>
      <c r="J11" s="409"/>
      <c r="K11" s="402"/>
      <c r="L11" s="402"/>
      <c r="M11" s="402"/>
      <c r="N11" s="443"/>
      <c r="O11" s="439"/>
      <c r="P11" s="147">
        <v>25</v>
      </c>
      <c r="Q11" s="148">
        <f t="shared" si="2"/>
        <v>0</v>
      </c>
      <c r="R11" s="146">
        <v>0</v>
      </c>
      <c r="S11" s="146">
        <v>0</v>
      </c>
      <c r="T11" s="149">
        <v>25</v>
      </c>
      <c r="U11" s="150">
        <v>25</v>
      </c>
      <c r="V11" s="150">
        <v>0</v>
      </c>
      <c r="W11" s="406"/>
      <c r="X11" s="407"/>
      <c r="Y11" s="408"/>
    </row>
    <row r="12" spans="1:26" s="134" customFormat="1" ht="84.2" customHeight="1" x14ac:dyDescent="0.25">
      <c r="A12" s="409">
        <v>2</v>
      </c>
      <c r="B12" s="409" t="s">
        <v>81</v>
      </c>
      <c r="C12" s="124">
        <v>5031</v>
      </c>
      <c r="D12" s="124">
        <v>4349</v>
      </c>
      <c r="E12" s="124">
        <v>50</v>
      </c>
      <c r="F12" s="420">
        <v>60002101453</v>
      </c>
      <c r="G12" s="440" t="s">
        <v>138</v>
      </c>
      <c r="H12" s="441" t="s">
        <v>139</v>
      </c>
      <c r="I12" s="442"/>
      <c r="J12" s="409" t="s">
        <v>96</v>
      </c>
      <c r="K12" s="437">
        <v>30000</v>
      </c>
      <c r="L12" s="437">
        <v>28500</v>
      </c>
      <c r="M12" s="437">
        <v>1500</v>
      </c>
      <c r="N12" s="438" t="s">
        <v>140</v>
      </c>
      <c r="O12" s="439">
        <v>0</v>
      </c>
      <c r="P12" s="147">
        <v>150</v>
      </c>
      <c r="Q12" s="148">
        <f>SUM(R12:S12)</f>
        <v>0</v>
      </c>
      <c r="R12" s="146">
        <v>0</v>
      </c>
      <c r="S12" s="146">
        <v>0</v>
      </c>
      <c r="T12" s="149">
        <v>150</v>
      </c>
      <c r="U12" s="150">
        <v>150</v>
      </c>
      <c r="V12" s="150">
        <v>0</v>
      </c>
      <c r="W12" s="406">
        <f>K12-O12-P12-P13</f>
        <v>29100</v>
      </c>
      <c r="X12" s="407">
        <v>2</v>
      </c>
      <c r="Y12" s="408"/>
    </row>
    <row r="13" spans="1:26" s="134" customFormat="1" ht="84.2" customHeight="1" x14ac:dyDescent="0.25">
      <c r="A13" s="409"/>
      <c r="B13" s="409"/>
      <c r="C13" s="124">
        <v>5169</v>
      </c>
      <c r="D13" s="124">
        <v>4349</v>
      </c>
      <c r="E13" s="124">
        <v>51</v>
      </c>
      <c r="F13" s="420"/>
      <c r="G13" s="440"/>
      <c r="H13" s="441"/>
      <c r="I13" s="442"/>
      <c r="J13" s="409"/>
      <c r="K13" s="437"/>
      <c r="L13" s="437"/>
      <c r="M13" s="437"/>
      <c r="N13" s="438"/>
      <c r="O13" s="439"/>
      <c r="P13" s="147">
        <v>750</v>
      </c>
      <c r="Q13" s="148">
        <f t="shared" ref="Q13" si="3">SUM(R13:S13)</f>
        <v>0</v>
      </c>
      <c r="R13" s="146">
        <v>0</v>
      </c>
      <c r="S13" s="146">
        <v>0</v>
      </c>
      <c r="T13" s="149">
        <v>750</v>
      </c>
      <c r="U13" s="150">
        <v>750</v>
      </c>
      <c r="V13" s="150">
        <v>0</v>
      </c>
      <c r="W13" s="406"/>
      <c r="X13" s="407"/>
      <c r="Y13" s="408"/>
    </row>
    <row r="14" spans="1:26" s="123" customFormat="1" ht="42.75" hidden="1" customHeight="1" x14ac:dyDescent="0.3">
      <c r="A14" s="56" t="s">
        <v>18</v>
      </c>
      <c r="B14" s="56"/>
      <c r="C14" s="56"/>
      <c r="D14" s="56"/>
      <c r="E14" s="56"/>
      <c r="F14" s="56"/>
      <c r="G14" s="56"/>
      <c r="H14" s="56"/>
      <c r="I14" s="56"/>
      <c r="J14" s="56"/>
      <c r="K14" s="31">
        <f>SUM(K15)</f>
        <v>0</v>
      </c>
      <c r="L14" s="31">
        <f>SUM(L15)</f>
        <v>0</v>
      </c>
      <c r="M14" s="31">
        <f>SUM(M15)</f>
        <v>0</v>
      </c>
      <c r="N14" s="32"/>
      <c r="O14" s="31">
        <f t="shared" ref="O14:W14" si="4">SUM(O15)</f>
        <v>0</v>
      </c>
      <c r="P14" s="57">
        <f t="shared" si="4"/>
        <v>0</v>
      </c>
      <c r="Q14" s="57">
        <f t="shared" si="4"/>
        <v>0</v>
      </c>
      <c r="R14" s="57">
        <f t="shared" si="4"/>
        <v>0</v>
      </c>
      <c r="S14" s="57">
        <f t="shared" si="4"/>
        <v>0</v>
      </c>
      <c r="T14" s="57">
        <f t="shared" si="4"/>
        <v>0</v>
      </c>
      <c r="U14" s="57">
        <f t="shared" si="4"/>
        <v>0</v>
      </c>
      <c r="V14" s="57">
        <f t="shared" si="4"/>
        <v>0</v>
      </c>
      <c r="W14" s="31">
        <f t="shared" si="4"/>
        <v>0</v>
      </c>
      <c r="X14" s="31"/>
      <c r="Y14" s="21"/>
    </row>
    <row r="15" spans="1:26" s="134" customFormat="1" ht="20.25" hidden="1" customHeight="1" x14ac:dyDescent="0.25">
      <c r="A15" s="124"/>
      <c r="B15" s="124"/>
      <c r="C15" s="30"/>
      <c r="D15" s="30"/>
      <c r="E15" s="30"/>
      <c r="F15" s="135"/>
      <c r="G15" s="136"/>
      <c r="H15" s="107"/>
      <c r="I15" s="106"/>
      <c r="J15" s="126"/>
      <c r="K15" s="55"/>
      <c r="L15" s="55"/>
      <c r="M15" s="55"/>
      <c r="N15" s="145"/>
      <c r="O15" s="128">
        <v>0</v>
      </c>
      <c r="P15" s="129">
        <f>Q15+T15</f>
        <v>0</v>
      </c>
      <c r="Q15" s="128">
        <f>SUM(R15:S15)</f>
        <v>0</v>
      </c>
      <c r="R15" s="128"/>
      <c r="S15" s="128"/>
      <c r="T15" s="132">
        <f>SUM(U15:V15)</f>
        <v>0</v>
      </c>
      <c r="U15" s="132"/>
      <c r="V15" s="132"/>
      <c r="W15" s="132">
        <f>K15-O15-P15</f>
        <v>0</v>
      </c>
      <c r="X15" s="132"/>
      <c r="Y15" s="161"/>
    </row>
    <row r="16" spans="1:26" s="134" customFormat="1" ht="15.75" hidden="1" x14ac:dyDescent="0.25">
      <c r="A16" s="124"/>
      <c r="B16" s="124"/>
      <c r="C16" s="30"/>
      <c r="D16" s="30"/>
      <c r="E16" s="30"/>
      <c r="F16" s="135"/>
      <c r="G16" s="136"/>
      <c r="H16" s="107"/>
      <c r="I16" s="106"/>
      <c r="J16" s="126"/>
      <c r="K16" s="55"/>
      <c r="L16" s="55"/>
      <c r="M16" s="55"/>
      <c r="N16" s="145"/>
      <c r="O16" s="128"/>
      <c r="P16" s="129"/>
      <c r="Q16" s="128"/>
      <c r="R16" s="128"/>
      <c r="S16" s="128"/>
      <c r="T16" s="132"/>
      <c r="U16" s="132"/>
      <c r="V16" s="132"/>
      <c r="W16" s="132"/>
      <c r="X16" s="132"/>
      <c r="Y16" s="161"/>
    </row>
    <row r="17" spans="1:26" ht="35.450000000000003" customHeight="1" x14ac:dyDescent="0.25">
      <c r="A17" s="58" t="s">
        <v>141</v>
      </c>
      <c r="B17" s="58"/>
      <c r="C17" s="58"/>
      <c r="D17" s="58"/>
      <c r="E17" s="58"/>
      <c r="F17" s="58"/>
      <c r="G17" s="58"/>
      <c r="H17" s="58"/>
      <c r="I17" s="58"/>
      <c r="J17" s="58"/>
      <c r="K17" s="33">
        <f>K8+K14</f>
        <v>46998</v>
      </c>
      <c r="L17" s="33">
        <f>L8+L14</f>
        <v>44648</v>
      </c>
      <c r="M17" s="33">
        <f>M8+M14</f>
        <v>2350</v>
      </c>
      <c r="N17" s="33"/>
      <c r="O17" s="33">
        <f t="shared" ref="O17:W17" si="5">O8+O14</f>
        <v>300</v>
      </c>
      <c r="P17" s="33">
        <f t="shared" si="5"/>
        <v>1325</v>
      </c>
      <c r="Q17" s="33">
        <f t="shared" si="5"/>
        <v>0</v>
      </c>
      <c r="R17" s="33">
        <f t="shared" si="5"/>
        <v>0</v>
      </c>
      <c r="S17" s="33">
        <f t="shared" si="5"/>
        <v>0</v>
      </c>
      <c r="T17" s="33">
        <f>T8+T14</f>
        <v>1325</v>
      </c>
      <c r="U17" s="33">
        <f>U8+U14</f>
        <v>1325</v>
      </c>
      <c r="V17" s="33">
        <f t="shared" si="5"/>
        <v>0</v>
      </c>
      <c r="W17" s="34">
        <f t="shared" si="5"/>
        <v>45373</v>
      </c>
      <c r="X17" s="34"/>
      <c r="Y17" s="35"/>
    </row>
    <row r="18" spans="1:26" s="117" customFormat="1" x14ac:dyDescent="0.25">
      <c r="A18" s="115"/>
      <c r="B18" s="115"/>
      <c r="C18" s="115"/>
      <c r="D18" s="115"/>
      <c r="E18" s="115"/>
      <c r="F18" s="115"/>
      <c r="G18" s="115"/>
      <c r="H18" s="115"/>
      <c r="I18" s="119"/>
      <c r="J18" s="138"/>
      <c r="K18" s="139"/>
      <c r="L18" s="139"/>
      <c r="M18" s="139"/>
      <c r="Y18" s="140"/>
      <c r="Z18" s="119"/>
    </row>
    <row r="19" spans="1:26" s="117" customFormat="1" x14ac:dyDescent="0.25">
      <c r="A19" s="115"/>
      <c r="B19" s="115"/>
      <c r="C19" s="115"/>
      <c r="D19" s="115"/>
      <c r="E19" s="115"/>
      <c r="F19" s="115"/>
      <c r="G19" s="115"/>
      <c r="H19" s="115"/>
      <c r="I19" s="119"/>
      <c r="J19" s="138"/>
      <c r="K19" s="139"/>
      <c r="L19" s="139"/>
      <c r="M19" s="139"/>
      <c r="Y19" s="140"/>
      <c r="Z19" s="119"/>
    </row>
    <row r="20" spans="1:26" s="117" customFormat="1" x14ac:dyDescent="0.25">
      <c r="A20" s="115"/>
      <c r="B20" s="115"/>
      <c r="C20" s="115"/>
      <c r="D20" s="115"/>
      <c r="E20" s="115"/>
      <c r="F20" s="115"/>
      <c r="G20" s="115"/>
      <c r="H20" s="115"/>
      <c r="I20" s="119"/>
      <c r="J20" s="138"/>
      <c r="K20" s="139"/>
      <c r="L20" s="139"/>
      <c r="M20" s="139"/>
      <c r="Y20" s="140"/>
      <c r="Z20" s="119"/>
    </row>
    <row r="21" spans="1:26" s="117" customFormat="1" x14ac:dyDescent="0.25">
      <c r="A21" s="115"/>
      <c r="B21" s="115"/>
      <c r="C21" s="115"/>
      <c r="D21" s="115"/>
      <c r="E21" s="115"/>
      <c r="F21" s="115"/>
      <c r="G21" s="115"/>
      <c r="H21" s="115"/>
      <c r="I21" s="119"/>
      <c r="J21" s="138"/>
      <c r="K21" s="139"/>
      <c r="L21" s="139"/>
      <c r="M21" s="139"/>
      <c r="Y21" s="140"/>
      <c r="Z21" s="119"/>
    </row>
    <row r="22" spans="1:26" s="117" customFormat="1" x14ac:dyDescent="0.25">
      <c r="A22" s="115"/>
      <c r="B22" s="115"/>
      <c r="C22" s="115"/>
      <c r="D22" s="115"/>
      <c r="E22" s="115"/>
      <c r="F22" s="115"/>
      <c r="G22" s="115"/>
      <c r="H22" s="115"/>
      <c r="I22" s="119"/>
      <c r="J22" s="138"/>
      <c r="K22" s="139"/>
      <c r="L22" s="139"/>
      <c r="M22" s="139"/>
      <c r="Y22" s="140"/>
      <c r="Z22" s="119"/>
    </row>
    <row r="23" spans="1:26" s="117" customFormat="1" x14ac:dyDescent="0.25">
      <c r="A23" s="115"/>
      <c r="B23" s="115"/>
      <c r="C23" s="115"/>
      <c r="D23" s="115"/>
      <c r="E23" s="115"/>
      <c r="F23" s="115"/>
      <c r="G23" s="115"/>
      <c r="H23" s="115"/>
      <c r="I23" s="119"/>
      <c r="J23" s="138"/>
      <c r="K23" s="139"/>
      <c r="L23" s="139"/>
      <c r="M23" s="139"/>
      <c r="Y23" s="140"/>
      <c r="Z23" s="119"/>
    </row>
    <row r="24" spans="1:26" s="117" customFormat="1" x14ac:dyDescent="0.25">
      <c r="A24" s="115"/>
      <c r="B24" s="115"/>
      <c r="C24" s="115"/>
      <c r="D24" s="115"/>
      <c r="E24" s="115"/>
      <c r="F24" s="115"/>
      <c r="G24" s="115"/>
      <c r="H24" s="115"/>
      <c r="I24" s="119"/>
      <c r="J24" s="138"/>
      <c r="K24" s="139"/>
      <c r="L24" s="139"/>
      <c r="M24" s="139"/>
      <c r="Y24" s="140"/>
      <c r="Z24" s="119"/>
    </row>
    <row r="25" spans="1:26" s="117" customFormat="1" x14ac:dyDescent="0.25">
      <c r="A25" s="115"/>
      <c r="B25" s="115"/>
      <c r="C25" s="115"/>
      <c r="D25" s="115"/>
      <c r="E25" s="115"/>
      <c r="F25" s="115"/>
      <c r="G25" s="115"/>
      <c r="H25" s="115"/>
      <c r="I25" s="119"/>
      <c r="J25" s="138"/>
      <c r="K25" s="139"/>
      <c r="L25" s="139"/>
      <c r="M25" s="139"/>
      <c r="Y25" s="140"/>
      <c r="Z25" s="119"/>
    </row>
    <row r="26" spans="1:26" s="117" customFormat="1" x14ac:dyDescent="0.25">
      <c r="A26" s="115"/>
      <c r="B26" s="115"/>
      <c r="C26" s="115"/>
      <c r="D26" s="115"/>
      <c r="E26" s="115"/>
      <c r="F26" s="115"/>
      <c r="G26" s="115"/>
      <c r="H26" s="115"/>
      <c r="I26" s="119"/>
      <c r="J26" s="138"/>
      <c r="K26" s="139"/>
      <c r="L26" s="139"/>
      <c r="M26" s="139"/>
      <c r="Y26" s="140"/>
      <c r="Z26" s="119"/>
    </row>
    <row r="27" spans="1:26" s="117" customFormat="1" x14ac:dyDescent="0.25">
      <c r="A27" s="115"/>
      <c r="B27" s="115"/>
      <c r="C27" s="115"/>
      <c r="D27" s="115"/>
      <c r="E27" s="115"/>
      <c r="F27" s="115"/>
      <c r="G27" s="115"/>
      <c r="H27" s="115"/>
      <c r="I27" s="119"/>
      <c r="J27" s="138"/>
      <c r="K27" s="139"/>
      <c r="L27" s="139"/>
      <c r="M27" s="139"/>
      <c r="Y27" s="140"/>
      <c r="Z27" s="119"/>
    </row>
    <row r="28" spans="1:26" s="117" customFormat="1" x14ac:dyDescent="0.25">
      <c r="A28" s="115"/>
      <c r="B28" s="115"/>
      <c r="C28" s="115"/>
      <c r="D28" s="115"/>
      <c r="E28" s="115"/>
      <c r="F28" s="115"/>
      <c r="G28" s="115"/>
      <c r="H28" s="115"/>
      <c r="I28" s="119"/>
      <c r="J28" s="138"/>
      <c r="K28" s="139"/>
      <c r="L28" s="139"/>
      <c r="M28" s="139"/>
      <c r="Y28" s="140"/>
      <c r="Z28" s="119"/>
    </row>
    <row r="29" spans="1:26" s="117" customFormat="1" x14ac:dyDescent="0.25">
      <c r="A29" s="115"/>
      <c r="B29" s="115"/>
      <c r="C29" s="115"/>
      <c r="D29" s="115"/>
      <c r="E29" s="115"/>
      <c r="F29" s="115"/>
      <c r="G29" s="115"/>
      <c r="H29" s="115"/>
      <c r="I29" s="119"/>
      <c r="J29" s="115"/>
      <c r="K29" s="139"/>
      <c r="L29" s="139"/>
      <c r="M29" s="139"/>
      <c r="Y29" s="140"/>
      <c r="Z29" s="119"/>
    </row>
    <row r="30" spans="1:26" s="117" customFormat="1" x14ac:dyDescent="0.25">
      <c r="A30" s="115"/>
      <c r="B30" s="115"/>
      <c r="C30" s="115"/>
      <c r="D30" s="115"/>
      <c r="E30" s="115"/>
      <c r="F30" s="115"/>
      <c r="G30" s="115"/>
      <c r="H30" s="115"/>
      <c r="I30" s="119"/>
      <c r="J30" s="115"/>
      <c r="K30" s="139"/>
      <c r="L30" s="139"/>
      <c r="M30" s="139"/>
      <c r="Y30" s="140"/>
      <c r="Z30" s="119"/>
    </row>
    <row r="31" spans="1:26" s="117" customFormat="1" x14ac:dyDescent="0.25">
      <c r="A31" s="115"/>
      <c r="B31" s="115"/>
      <c r="C31" s="115"/>
      <c r="D31" s="115"/>
      <c r="E31" s="115"/>
      <c r="F31" s="115"/>
      <c r="G31" s="115"/>
      <c r="H31" s="115"/>
      <c r="I31" s="119"/>
      <c r="J31" s="115"/>
      <c r="K31" s="139"/>
      <c r="L31" s="139"/>
      <c r="M31" s="139"/>
      <c r="Y31" s="140"/>
      <c r="Z31" s="119"/>
    </row>
    <row r="32" spans="1:26" s="117" customFormat="1" x14ac:dyDescent="0.25">
      <c r="A32" s="115"/>
      <c r="B32" s="115"/>
      <c r="C32" s="115"/>
      <c r="D32" s="115"/>
      <c r="E32" s="115"/>
      <c r="F32" s="115"/>
      <c r="G32" s="115"/>
      <c r="H32" s="115"/>
      <c r="I32" s="119"/>
      <c r="J32" s="115"/>
      <c r="K32" s="139"/>
      <c r="L32" s="139"/>
      <c r="M32" s="139"/>
      <c r="Y32" s="140"/>
      <c r="Z32" s="119"/>
    </row>
    <row r="33" spans="1:26" s="117" customFormat="1" x14ac:dyDescent="0.25">
      <c r="A33" s="115"/>
      <c r="B33" s="115"/>
      <c r="C33" s="115"/>
      <c r="D33" s="115"/>
      <c r="E33" s="115"/>
      <c r="F33" s="115"/>
      <c r="G33" s="115"/>
      <c r="H33" s="115"/>
      <c r="I33" s="119"/>
      <c r="J33" s="115"/>
      <c r="K33" s="139"/>
      <c r="L33" s="139"/>
      <c r="M33" s="139"/>
      <c r="Y33" s="140"/>
      <c r="Z33" s="119"/>
    </row>
    <row r="34" spans="1:26" s="117" customFormat="1" x14ac:dyDescent="0.25">
      <c r="A34" s="115"/>
      <c r="B34" s="115"/>
      <c r="C34" s="115"/>
      <c r="D34" s="115"/>
      <c r="E34" s="115"/>
      <c r="F34" s="115"/>
      <c r="G34" s="115"/>
      <c r="H34" s="115"/>
      <c r="I34" s="119"/>
      <c r="J34" s="115"/>
      <c r="K34" s="139"/>
      <c r="L34" s="139"/>
      <c r="M34" s="139"/>
      <c r="Y34" s="140"/>
      <c r="Z34" s="119"/>
    </row>
    <row r="35" spans="1:26" s="117" customFormat="1" x14ac:dyDescent="0.25">
      <c r="A35" s="115"/>
      <c r="B35" s="115"/>
      <c r="C35" s="115"/>
      <c r="D35" s="115"/>
      <c r="E35" s="115"/>
      <c r="F35" s="115"/>
      <c r="G35" s="115"/>
      <c r="H35" s="115"/>
      <c r="I35" s="119"/>
      <c r="J35" s="115"/>
      <c r="K35" s="139"/>
      <c r="L35" s="139"/>
      <c r="M35" s="139"/>
      <c r="Y35" s="140"/>
      <c r="Z35" s="119"/>
    </row>
    <row r="36" spans="1:26" s="117" customFormat="1" x14ac:dyDescent="0.25">
      <c r="A36" s="115"/>
      <c r="B36" s="115"/>
      <c r="C36" s="115"/>
      <c r="D36" s="115"/>
      <c r="E36" s="115"/>
      <c r="F36" s="115"/>
      <c r="G36" s="115"/>
      <c r="H36" s="115"/>
      <c r="I36" s="119"/>
      <c r="J36" s="115"/>
      <c r="K36" s="139"/>
      <c r="L36" s="139"/>
      <c r="M36" s="139"/>
      <c r="Y36" s="140"/>
      <c r="Z36" s="119"/>
    </row>
    <row r="37" spans="1:26" s="117" customFormat="1" x14ac:dyDescent="0.25">
      <c r="A37" s="115"/>
      <c r="B37" s="115"/>
      <c r="C37" s="115"/>
      <c r="D37" s="115"/>
      <c r="E37" s="115"/>
      <c r="F37" s="115"/>
      <c r="G37" s="115"/>
      <c r="H37" s="115"/>
      <c r="I37" s="119"/>
      <c r="J37" s="115"/>
      <c r="K37" s="139"/>
      <c r="L37" s="139"/>
      <c r="M37" s="139"/>
      <c r="Y37" s="140"/>
      <c r="Z37" s="119"/>
    </row>
    <row r="38" spans="1:26" s="117" customFormat="1" x14ac:dyDescent="0.25">
      <c r="A38" s="115"/>
      <c r="B38" s="115"/>
      <c r="C38" s="115"/>
      <c r="D38" s="115"/>
      <c r="E38" s="115"/>
      <c r="F38" s="115"/>
      <c r="G38" s="115"/>
      <c r="H38" s="115"/>
      <c r="I38" s="119"/>
      <c r="J38" s="115"/>
      <c r="K38" s="139"/>
      <c r="L38" s="139"/>
      <c r="M38" s="139"/>
      <c r="Y38" s="140"/>
      <c r="Z38" s="119"/>
    </row>
    <row r="39" spans="1:26" s="117" customFormat="1" x14ac:dyDescent="0.25">
      <c r="A39" s="115"/>
      <c r="B39" s="115"/>
      <c r="C39" s="115"/>
      <c r="D39" s="115"/>
      <c r="E39" s="115"/>
      <c r="F39" s="115"/>
      <c r="G39" s="115"/>
      <c r="H39" s="115"/>
      <c r="I39" s="119"/>
      <c r="J39" s="115"/>
      <c r="K39" s="139"/>
      <c r="L39" s="139"/>
      <c r="M39" s="139"/>
      <c r="Y39" s="140"/>
      <c r="Z39" s="119"/>
    </row>
    <row r="40" spans="1:26" s="117" customFormat="1" x14ac:dyDescent="0.25">
      <c r="A40" s="119"/>
      <c r="B40" s="119"/>
      <c r="C40" s="119"/>
      <c r="D40" s="119"/>
      <c r="E40" s="119"/>
      <c r="F40" s="119"/>
      <c r="G40" s="119"/>
      <c r="H40" s="119"/>
      <c r="I40" s="119"/>
      <c r="J40" s="115"/>
      <c r="K40" s="139"/>
      <c r="L40" s="139"/>
      <c r="M40" s="139"/>
      <c r="Y40" s="140"/>
      <c r="Z40" s="119"/>
    </row>
    <row r="41" spans="1:26" s="117" customFormat="1" x14ac:dyDescent="0.25">
      <c r="A41" s="119"/>
      <c r="B41" s="119"/>
      <c r="C41" s="119"/>
      <c r="D41" s="119"/>
      <c r="E41" s="119"/>
      <c r="F41" s="119"/>
      <c r="G41" s="119"/>
      <c r="H41" s="119"/>
      <c r="I41" s="119"/>
      <c r="J41" s="115"/>
      <c r="K41" s="139"/>
      <c r="L41" s="139"/>
      <c r="M41" s="139"/>
      <c r="Y41" s="140"/>
      <c r="Z41" s="119"/>
    </row>
    <row r="42" spans="1:26" s="117" customFormat="1" x14ac:dyDescent="0.25">
      <c r="A42" s="119"/>
      <c r="B42" s="119"/>
      <c r="C42" s="119"/>
      <c r="D42" s="119"/>
      <c r="E42" s="119"/>
      <c r="F42" s="119"/>
      <c r="G42" s="119"/>
      <c r="H42" s="119"/>
      <c r="I42" s="119"/>
      <c r="J42" s="115"/>
      <c r="K42" s="139"/>
      <c r="L42" s="139"/>
      <c r="M42" s="139"/>
      <c r="Y42" s="140"/>
      <c r="Z42" s="119"/>
    </row>
    <row r="43" spans="1:26" s="117" customFormat="1" x14ac:dyDescent="0.25">
      <c r="A43" s="119"/>
      <c r="B43" s="119"/>
      <c r="C43" s="119"/>
      <c r="D43" s="119"/>
      <c r="E43" s="119"/>
      <c r="F43" s="119"/>
      <c r="G43" s="119"/>
      <c r="H43" s="119"/>
      <c r="I43" s="119"/>
      <c r="J43" s="115"/>
      <c r="K43" s="139"/>
      <c r="L43" s="139"/>
      <c r="M43" s="139"/>
      <c r="Y43" s="140"/>
      <c r="Z43" s="119"/>
    </row>
    <row r="44" spans="1:26" s="117" customFormat="1" x14ac:dyDescent="0.25">
      <c r="A44" s="119"/>
      <c r="B44" s="119"/>
      <c r="C44" s="119"/>
      <c r="D44" s="119"/>
      <c r="E44" s="119"/>
      <c r="F44" s="119"/>
      <c r="G44" s="119"/>
      <c r="H44" s="119"/>
      <c r="I44" s="119"/>
      <c r="J44" s="115"/>
      <c r="K44" s="139"/>
      <c r="L44" s="139"/>
      <c r="M44" s="139"/>
      <c r="Y44" s="140"/>
      <c r="Z44" s="119"/>
    </row>
    <row r="45" spans="1:26" s="117" customFormat="1" x14ac:dyDescent="0.25">
      <c r="A45" s="119"/>
      <c r="B45" s="119"/>
      <c r="C45" s="119"/>
      <c r="D45" s="119"/>
      <c r="E45" s="119"/>
      <c r="F45" s="119"/>
      <c r="G45" s="119"/>
      <c r="H45" s="119"/>
      <c r="I45" s="119"/>
      <c r="J45" s="115"/>
      <c r="K45" s="139"/>
      <c r="L45" s="139"/>
      <c r="M45" s="139"/>
      <c r="Y45" s="140"/>
      <c r="Z45" s="119"/>
    </row>
    <row r="46" spans="1:26" s="117" customFormat="1" x14ac:dyDescent="0.25">
      <c r="A46" s="119"/>
      <c r="B46" s="119"/>
      <c r="C46" s="119"/>
      <c r="D46" s="119"/>
      <c r="E46" s="119"/>
      <c r="F46" s="119"/>
      <c r="G46" s="119"/>
      <c r="H46" s="119"/>
      <c r="I46" s="119"/>
      <c r="J46" s="115"/>
      <c r="K46" s="139"/>
      <c r="L46" s="139"/>
      <c r="M46" s="139"/>
      <c r="Y46" s="140"/>
      <c r="Z46" s="119"/>
    </row>
    <row r="47" spans="1:26" s="117" customFormat="1" x14ac:dyDescent="0.25">
      <c r="A47" s="119"/>
      <c r="B47" s="119"/>
      <c r="C47" s="119"/>
      <c r="D47" s="119"/>
      <c r="E47" s="119"/>
      <c r="F47" s="119"/>
      <c r="G47" s="119"/>
      <c r="H47" s="119"/>
      <c r="I47" s="119"/>
      <c r="J47" s="115"/>
      <c r="K47" s="139"/>
      <c r="L47" s="139"/>
      <c r="M47" s="139"/>
      <c r="Y47" s="140"/>
      <c r="Z47" s="119"/>
    </row>
    <row r="48" spans="1:26" s="117" customFormat="1" x14ac:dyDescent="0.25">
      <c r="A48" s="119"/>
      <c r="B48" s="119"/>
      <c r="C48" s="119"/>
      <c r="D48" s="119"/>
      <c r="E48" s="119"/>
      <c r="F48" s="119"/>
      <c r="G48" s="119"/>
      <c r="H48" s="119"/>
      <c r="I48" s="119"/>
      <c r="J48" s="115"/>
      <c r="K48" s="139"/>
      <c r="L48" s="139"/>
      <c r="M48" s="139"/>
      <c r="Y48" s="140"/>
      <c r="Z48" s="119"/>
    </row>
    <row r="49" spans="1:26" s="117" customFormat="1" x14ac:dyDescent="0.25">
      <c r="A49" s="119"/>
      <c r="B49" s="119"/>
      <c r="C49" s="119"/>
      <c r="D49" s="119"/>
      <c r="E49" s="119"/>
      <c r="F49" s="119"/>
      <c r="G49" s="119"/>
      <c r="H49" s="119"/>
      <c r="I49" s="119"/>
      <c r="J49" s="115"/>
      <c r="K49" s="139"/>
      <c r="L49" s="139"/>
      <c r="M49" s="139"/>
      <c r="Y49" s="140"/>
      <c r="Z49" s="119"/>
    </row>
    <row r="50" spans="1:26" s="117" customFormat="1" x14ac:dyDescent="0.25">
      <c r="A50" s="119"/>
      <c r="B50" s="119"/>
      <c r="C50" s="119"/>
      <c r="D50" s="119"/>
      <c r="E50" s="119"/>
      <c r="F50" s="119"/>
      <c r="G50" s="119"/>
      <c r="H50" s="119"/>
      <c r="I50" s="119"/>
      <c r="J50" s="115"/>
      <c r="K50" s="139"/>
      <c r="L50" s="139"/>
      <c r="M50" s="139"/>
      <c r="Y50" s="140"/>
      <c r="Z50" s="119"/>
    </row>
    <row r="51" spans="1:26" s="117" customFormat="1" x14ac:dyDescent="0.25">
      <c r="A51" s="119"/>
      <c r="B51" s="119"/>
      <c r="C51" s="119"/>
      <c r="D51" s="119"/>
      <c r="E51" s="119"/>
      <c r="F51" s="119"/>
      <c r="G51" s="119"/>
      <c r="H51" s="119"/>
      <c r="I51" s="119"/>
      <c r="J51" s="115"/>
      <c r="K51" s="139"/>
      <c r="L51" s="139"/>
      <c r="M51" s="139"/>
      <c r="Y51" s="140"/>
      <c r="Z51" s="119"/>
    </row>
    <row r="52" spans="1:26" s="117" customFormat="1" x14ac:dyDescent="0.25">
      <c r="A52" s="119"/>
      <c r="B52" s="119"/>
      <c r="C52" s="119"/>
      <c r="D52" s="119"/>
      <c r="E52" s="119"/>
      <c r="F52" s="119"/>
      <c r="G52" s="119"/>
      <c r="H52" s="119"/>
      <c r="I52" s="119"/>
      <c r="J52" s="115"/>
      <c r="K52" s="139"/>
      <c r="L52" s="139"/>
      <c r="M52" s="139"/>
      <c r="Y52" s="140"/>
      <c r="Z52" s="119"/>
    </row>
    <row r="53" spans="1:26" s="117" customFormat="1" x14ac:dyDescent="0.25">
      <c r="A53" s="119"/>
      <c r="B53" s="119"/>
      <c r="C53" s="119"/>
      <c r="D53" s="119"/>
      <c r="E53" s="119"/>
      <c r="F53" s="119"/>
      <c r="G53" s="119"/>
      <c r="H53" s="119"/>
      <c r="I53" s="119"/>
      <c r="J53" s="115"/>
      <c r="K53" s="139"/>
      <c r="L53" s="139"/>
      <c r="M53" s="139"/>
      <c r="Y53" s="140"/>
      <c r="Z53" s="119"/>
    </row>
    <row r="54" spans="1:26" s="117" customFormat="1" x14ac:dyDescent="0.25">
      <c r="A54" s="119"/>
      <c r="B54" s="119"/>
      <c r="C54" s="119"/>
      <c r="D54" s="119"/>
      <c r="E54" s="119"/>
      <c r="F54" s="119"/>
      <c r="G54" s="119"/>
      <c r="H54" s="119"/>
      <c r="I54" s="119"/>
      <c r="J54" s="115"/>
      <c r="K54" s="139"/>
      <c r="L54" s="139"/>
      <c r="M54" s="139"/>
      <c r="Y54" s="140"/>
      <c r="Z54" s="119"/>
    </row>
    <row r="55" spans="1:26" s="117" customFormat="1" x14ac:dyDescent="0.25">
      <c r="A55" s="119"/>
      <c r="B55" s="119"/>
      <c r="C55" s="119"/>
      <c r="D55" s="119"/>
      <c r="E55" s="119"/>
      <c r="F55" s="119"/>
      <c r="G55" s="119"/>
      <c r="H55" s="119"/>
      <c r="I55" s="119"/>
      <c r="J55" s="115"/>
      <c r="K55" s="139"/>
      <c r="L55" s="139"/>
      <c r="M55" s="139"/>
      <c r="Y55" s="140"/>
      <c r="Z55" s="119"/>
    </row>
    <row r="56" spans="1:26" s="117" customFormat="1" x14ac:dyDescent="0.25">
      <c r="A56" s="119"/>
      <c r="B56" s="119"/>
      <c r="C56" s="119"/>
      <c r="D56" s="119"/>
      <c r="E56" s="119"/>
      <c r="F56" s="119"/>
      <c r="G56" s="119"/>
      <c r="H56" s="119"/>
      <c r="I56" s="119"/>
      <c r="J56" s="115"/>
      <c r="K56" s="139"/>
      <c r="L56" s="139"/>
      <c r="M56" s="139"/>
      <c r="Y56" s="140"/>
      <c r="Z56" s="119"/>
    </row>
    <row r="57" spans="1:26" s="117" customFormat="1" x14ac:dyDescent="0.25">
      <c r="A57" s="119"/>
      <c r="B57" s="119"/>
      <c r="C57" s="119"/>
      <c r="D57" s="119"/>
      <c r="E57" s="119"/>
      <c r="F57" s="119"/>
      <c r="G57" s="119"/>
      <c r="H57" s="119"/>
      <c r="I57" s="119"/>
      <c r="J57" s="115"/>
      <c r="K57" s="139"/>
      <c r="L57" s="139"/>
      <c r="M57" s="139"/>
      <c r="Y57" s="140"/>
      <c r="Z57" s="119"/>
    </row>
    <row r="58" spans="1:26" s="117" customFormat="1" x14ac:dyDescent="0.25">
      <c r="A58" s="119"/>
      <c r="B58" s="119"/>
      <c r="C58" s="119"/>
      <c r="D58" s="119"/>
      <c r="E58" s="119"/>
      <c r="F58" s="119"/>
      <c r="G58" s="119"/>
      <c r="H58" s="119"/>
      <c r="I58" s="119"/>
      <c r="J58" s="115"/>
      <c r="K58" s="139"/>
      <c r="L58" s="139"/>
      <c r="M58" s="139"/>
      <c r="Y58" s="140"/>
      <c r="Z58" s="119"/>
    </row>
    <row r="59" spans="1:26" s="117" customFormat="1" x14ac:dyDescent="0.25">
      <c r="A59" s="119"/>
      <c r="B59" s="119"/>
      <c r="C59" s="119"/>
      <c r="D59" s="119"/>
      <c r="E59" s="119"/>
      <c r="F59" s="119"/>
      <c r="G59" s="119"/>
      <c r="H59" s="119"/>
      <c r="I59" s="119"/>
      <c r="J59" s="115"/>
      <c r="K59" s="139"/>
      <c r="L59" s="139"/>
      <c r="M59" s="139"/>
      <c r="Y59" s="140"/>
      <c r="Z59" s="119"/>
    </row>
    <row r="60" spans="1:26" s="117" customFormat="1" x14ac:dyDescent="0.25">
      <c r="A60" s="119"/>
      <c r="B60" s="119"/>
      <c r="C60" s="119"/>
      <c r="D60" s="119"/>
      <c r="E60" s="119"/>
      <c r="F60" s="119"/>
      <c r="G60" s="119"/>
      <c r="H60" s="119"/>
      <c r="I60" s="119"/>
      <c r="J60" s="115"/>
      <c r="K60" s="139"/>
      <c r="L60" s="139"/>
      <c r="M60" s="139"/>
      <c r="Y60" s="140"/>
      <c r="Z60" s="119"/>
    </row>
    <row r="61" spans="1:26" s="117" customFormat="1" x14ac:dyDescent="0.25">
      <c r="A61" s="119"/>
      <c r="B61" s="119"/>
      <c r="C61" s="119"/>
      <c r="D61" s="119"/>
      <c r="E61" s="119"/>
      <c r="F61" s="119"/>
      <c r="G61" s="119"/>
      <c r="H61" s="119"/>
      <c r="I61" s="119"/>
      <c r="J61" s="115"/>
      <c r="K61" s="139"/>
      <c r="L61" s="139"/>
      <c r="M61" s="139"/>
      <c r="Y61" s="140"/>
      <c r="Z61" s="119"/>
    </row>
    <row r="62" spans="1:26" s="117" customFormat="1" x14ac:dyDescent="0.25">
      <c r="A62" s="119"/>
      <c r="B62" s="119"/>
      <c r="C62" s="119"/>
      <c r="D62" s="119"/>
      <c r="E62" s="119"/>
      <c r="F62" s="119"/>
      <c r="G62" s="119"/>
      <c r="H62" s="119"/>
      <c r="I62" s="119"/>
      <c r="J62" s="115"/>
      <c r="K62" s="139"/>
      <c r="L62" s="139"/>
      <c r="M62" s="139"/>
      <c r="Y62" s="140"/>
      <c r="Z62" s="119"/>
    </row>
    <row r="63" spans="1:26" s="117" customFormat="1" x14ac:dyDescent="0.25">
      <c r="A63" s="119"/>
      <c r="B63" s="119"/>
      <c r="C63" s="119"/>
      <c r="D63" s="119"/>
      <c r="E63" s="119"/>
      <c r="F63" s="119"/>
      <c r="G63" s="119"/>
      <c r="H63" s="119"/>
      <c r="I63" s="119"/>
      <c r="J63" s="115"/>
      <c r="K63" s="139"/>
      <c r="L63" s="139"/>
      <c r="M63" s="139"/>
      <c r="Y63" s="140"/>
      <c r="Z63" s="119"/>
    </row>
    <row r="64" spans="1:26" s="117" customFormat="1" x14ac:dyDescent="0.25">
      <c r="A64" s="119"/>
      <c r="B64" s="119"/>
      <c r="C64" s="119"/>
      <c r="D64" s="119"/>
      <c r="E64" s="119"/>
      <c r="F64" s="119"/>
      <c r="G64" s="119"/>
      <c r="H64" s="119"/>
      <c r="I64" s="119"/>
      <c r="J64" s="115"/>
      <c r="K64" s="139"/>
      <c r="L64" s="139"/>
      <c r="M64" s="139"/>
      <c r="Y64" s="140"/>
      <c r="Z64" s="119"/>
    </row>
    <row r="65" spans="1:26" s="117" customFormat="1" x14ac:dyDescent="0.25">
      <c r="A65" s="119"/>
      <c r="B65" s="119"/>
      <c r="C65" s="119"/>
      <c r="D65" s="119"/>
      <c r="E65" s="119"/>
      <c r="F65" s="119"/>
      <c r="G65" s="119"/>
      <c r="H65" s="119"/>
      <c r="I65" s="119"/>
      <c r="J65" s="115"/>
      <c r="K65" s="139"/>
      <c r="L65" s="139"/>
      <c r="M65" s="139"/>
      <c r="Y65" s="140"/>
      <c r="Z65" s="119"/>
    </row>
    <row r="66" spans="1:26" s="117" customFormat="1" x14ac:dyDescent="0.25">
      <c r="A66" s="119"/>
      <c r="B66" s="119"/>
      <c r="C66" s="119"/>
      <c r="D66" s="119"/>
      <c r="E66" s="119"/>
      <c r="F66" s="119"/>
      <c r="G66" s="119"/>
      <c r="H66" s="119"/>
      <c r="I66" s="119"/>
      <c r="J66" s="115"/>
      <c r="K66" s="139"/>
      <c r="L66" s="139"/>
      <c r="M66" s="139"/>
      <c r="Y66" s="140"/>
      <c r="Z66" s="119"/>
    </row>
    <row r="67" spans="1:26" s="117" customFormat="1" x14ac:dyDescent="0.25">
      <c r="A67" s="119"/>
      <c r="B67" s="119"/>
      <c r="C67" s="119"/>
      <c r="D67" s="119"/>
      <c r="E67" s="119"/>
      <c r="F67" s="119"/>
      <c r="G67" s="119"/>
      <c r="H67" s="119"/>
      <c r="I67" s="119"/>
      <c r="J67" s="115"/>
      <c r="K67" s="139"/>
      <c r="L67" s="139"/>
      <c r="M67" s="139"/>
      <c r="Y67" s="140"/>
      <c r="Z67" s="119"/>
    </row>
    <row r="68" spans="1:26" s="117" customFormat="1" x14ac:dyDescent="0.25">
      <c r="A68" s="119"/>
      <c r="B68" s="119"/>
      <c r="C68" s="119"/>
      <c r="D68" s="119"/>
      <c r="E68" s="119"/>
      <c r="F68" s="119"/>
      <c r="G68" s="119"/>
      <c r="H68" s="119"/>
      <c r="I68" s="119"/>
      <c r="J68" s="115"/>
      <c r="K68" s="139"/>
      <c r="L68" s="139"/>
      <c r="M68" s="139"/>
      <c r="Y68" s="140"/>
      <c r="Z68" s="119"/>
    </row>
    <row r="69" spans="1:26" s="117" customFormat="1" x14ac:dyDescent="0.25">
      <c r="A69" s="119"/>
      <c r="B69" s="119"/>
      <c r="C69" s="119"/>
      <c r="D69" s="119"/>
      <c r="E69" s="119"/>
      <c r="F69" s="119"/>
      <c r="G69" s="119"/>
      <c r="H69" s="119"/>
      <c r="I69" s="119"/>
      <c r="J69" s="115"/>
      <c r="K69" s="139"/>
      <c r="L69" s="139"/>
      <c r="M69" s="139"/>
      <c r="Y69" s="140"/>
      <c r="Z69" s="119"/>
    </row>
    <row r="70" spans="1:26" s="117" customFormat="1" x14ac:dyDescent="0.25">
      <c r="A70" s="119"/>
      <c r="B70" s="119"/>
      <c r="C70" s="119"/>
      <c r="D70" s="119"/>
      <c r="E70" s="119"/>
      <c r="F70" s="119"/>
      <c r="G70" s="119"/>
      <c r="H70" s="119"/>
      <c r="I70" s="119"/>
      <c r="J70" s="115"/>
      <c r="K70" s="139"/>
      <c r="L70" s="139"/>
      <c r="M70" s="139"/>
      <c r="Y70" s="140"/>
      <c r="Z70" s="119"/>
    </row>
    <row r="71" spans="1:26" s="117" customFormat="1" x14ac:dyDescent="0.25">
      <c r="A71" s="119"/>
      <c r="B71" s="119"/>
      <c r="C71" s="119"/>
      <c r="D71" s="119"/>
      <c r="E71" s="119"/>
      <c r="F71" s="119"/>
      <c r="G71" s="119"/>
      <c r="H71" s="119"/>
      <c r="I71" s="119"/>
      <c r="J71" s="115"/>
      <c r="K71" s="139"/>
      <c r="L71" s="139"/>
      <c r="M71" s="139"/>
      <c r="Y71" s="140"/>
      <c r="Z71" s="119"/>
    </row>
    <row r="72" spans="1:26" s="117" customFormat="1" x14ac:dyDescent="0.25">
      <c r="A72" s="119"/>
      <c r="B72" s="119"/>
      <c r="C72" s="119"/>
      <c r="D72" s="119"/>
      <c r="E72" s="119"/>
      <c r="F72" s="119"/>
      <c r="G72" s="119"/>
      <c r="H72" s="119"/>
      <c r="I72" s="119"/>
      <c r="J72" s="115"/>
      <c r="K72" s="139"/>
      <c r="L72" s="139"/>
      <c r="M72" s="139"/>
      <c r="Y72" s="140"/>
      <c r="Z72" s="119"/>
    </row>
    <row r="73" spans="1:26" s="117" customFormat="1" x14ac:dyDescent="0.25">
      <c r="A73" s="119"/>
      <c r="B73" s="119"/>
      <c r="C73" s="119"/>
      <c r="D73" s="119"/>
      <c r="E73" s="119"/>
      <c r="F73" s="119"/>
      <c r="G73" s="119"/>
      <c r="H73" s="119"/>
      <c r="I73" s="119"/>
      <c r="J73" s="115"/>
      <c r="K73" s="139"/>
      <c r="L73" s="139"/>
      <c r="M73" s="139"/>
      <c r="Y73" s="140"/>
      <c r="Z73" s="119"/>
    </row>
    <row r="74" spans="1:26" s="117" customFormat="1" x14ac:dyDescent="0.25">
      <c r="A74" s="119"/>
      <c r="B74" s="119"/>
      <c r="C74" s="119"/>
      <c r="D74" s="119"/>
      <c r="E74" s="119"/>
      <c r="F74" s="119"/>
      <c r="G74" s="119"/>
      <c r="H74" s="119"/>
      <c r="I74" s="119"/>
      <c r="J74" s="115"/>
      <c r="K74" s="139"/>
      <c r="L74" s="139"/>
      <c r="M74" s="139"/>
      <c r="Y74" s="140"/>
      <c r="Z74" s="119"/>
    </row>
    <row r="75" spans="1:26" s="117" customFormat="1" x14ac:dyDescent="0.25">
      <c r="A75" s="119"/>
      <c r="B75" s="119"/>
      <c r="C75" s="119"/>
      <c r="D75" s="119"/>
      <c r="E75" s="119"/>
      <c r="F75" s="119"/>
      <c r="G75" s="119"/>
      <c r="H75" s="119"/>
      <c r="I75" s="119"/>
      <c r="J75" s="115"/>
      <c r="K75" s="139"/>
      <c r="L75" s="139"/>
      <c r="M75" s="139"/>
      <c r="Y75" s="140"/>
      <c r="Z75" s="119"/>
    </row>
    <row r="76" spans="1:26" s="117" customFormat="1" x14ac:dyDescent="0.25">
      <c r="A76" s="119"/>
      <c r="B76" s="119"/>
      <c r="C76" s="119"/>
      <c r="D76" s="119"/>
      <c r="E76" s="119"/>
      <c r="F76" s="119"/>
      <c r="G76" s="119"/>
      <c r="H76" s="119"/>
      <c r="I76" s="119"/>
      <c r="J76" s="115"/>
      <c r="K76" s="139"/>
      <c r="L76" s="139"/>
      <c r="M76" s="139"/>
      <c r="Y76" s="140"/>
      <c r="Z76" s="119"/>
    </row>
    <row r="77" spans="1:26" s="117" customFormat="1" x14ac:dyDescent="0.25">
      <c r="A77" s="119"/>
      <c r="B77" s="119"/>
      <c r="C77" s="119"/>
      <c r="D77" s="119"/>
      <c r="E77" s="119"/>
      <c r="F77" s="119"/>
      <c r="G77" s="119"/>
      <c r="H77" s="119"/>
      <c r="I77" s="119"/>
      <c r="J77" s="115"/>
      <c r="K77" s="139"/>
      <c r="L77" s="139"/>
      <c r="M77" s="139"/>
      <c r="Y77" s="140"/>
      <c r="Z77" s="119"/>
    </row>
    <row r="78" spans="1:26" s="117" customFormat="1" x14ac:dyDescent="0.25">
      <c r="A78" s="119"/>
      <c r="B78" s="119"/>
      <c r="C78" s="119"/>
      <c r="D78" s="119"/>
      <c r="E78" s="119"/>
      <c r="F78" s="119"/>
      <c r="G78" s="119"/>
      <c r="H78" s="119"/>
      <c r="I78" s="119"/>
      <c r="J78" s="115"/>
      <c r="K78" s="139"/>
      <c r="L78" s="139"/>
      <c r="M78" s="139"/>
      <c r="Y78" s="140"/>
      <c r="Z78" s="119"/>
    </row>
    <row r="79" spans="1:26" s="117" customFormat="1" x14ac:dyDescent="0.25">
      <c r="A79" s="119"/>
      <c r="B79" s="119"/>
      <c r="C79" s="119"/>
      <c r="D79" s="119"/>
      <c r="E79" s="119"/>
      <c r="F79" s="119"/>
      <c r="G79" s="119"/>
      <c r="H79" s="119"/>
      <c r="I79" s="119"/>
      <c r="J79" s="115"/>
      <c r="K79" s="139"/>
      <c r="L79" s="139"/>
      <c r="M79" s="139"/>
      <c r="Y79" s="140"/>
      <c r="Z79" s="119"/>
    </row>
    <row r="80" spans="1:26" s="117" customFormat="1" x14ac:dyDescent="0.25">
      <c r="A80" s="119"/>
      <c r="B80" s="119"/>
      <c r="C80" s="119"/>
      <c r="D80" s="119"/>
      <c r="E80" s="119"/>
      <c r="F80" s="119"/>
      <c r="G80" s="119"/>
      <c r="H80" s="119"/>
      <c r="I80" s="119"/>
      <c r="J80" s="115"/>
      <c r="K80" s="139"/>
      <c r="L80" s="139"/>
      <c r="M80" s="139"/>
      <c r="Y80" s="140"/>
      <c r="Z80" s="119"/>
    </row>
    <row r="81" spans="1:26" s="117" customFormat="1" x14ac:dyDescent="0.25">
      <c r="A81" s="119"/>
      <c r="B81" s="119"/>
      <c r="C81" s="119"/>
      <c r="D81" s="119"/>
      <c r="E81" s="119"/>
      <c r="F81" s="119"/>
      <c r="G81" s="119"/>
      <c r="H81" s="119"/>
      <c r="I81" s="119"/>
      <c r="J81" s="115"/>
      <c r="K81" s="139"/>
      <c r="L81" s="139"/>
      <c r="M81" s="139"/>
      <c r="Y81" s="140"/>
      <c r="Z81" s="119"/>
    </row>
    <row r="82" spans="1:26" s="117" customFormat="1" x14ac:dyDescent="0.25">
      <c r="A82" s="119"/>
      <c r="B82" s="119"/>
      <c r="C82" s="119"/>
      <c r="D82" s="119"/>
      <c r="E82" s="119"/>
      <c r="F82" s="119"/>
      <c r="G82" s="119"/>
      <c r="H82" s="119"/>
      <c r="I82" s="119"/>
      <c r="J82" s="115"/>
      <c r="K82" s="139"/>
      <c r="L82" s="139"/>
      <c r="M82" s="139"/>
      <c r="Y82" s="140"/>
      <c r="Z82" s="119"/>
    </row>
    <row r="83" spans="1:26" s="117" customFormat="1" x14ac:dyDescent="0.25">
      <c r="A83" s="119"/>
      <c r="B83" s="119"/>
      <c r="C83" s="119"/>
      <c r="D83" s="119"/>
      <c r="E83" s="119"/>
      <c r="F83" s="119"/>
      <c r="G83" s="119"/>
      <c r="H83" s="119"/>
      <c r="I83" s="119"/>
      <c r="J83" s="115"/>
      <c r="K83" s="139"/>
      <c r="L83" s="139"/>
      <c r="M83" s="139"/>
      <c r="Y83" s="140"/>
      <c r="Z83" s="119"/>
    </row>
    <row r="84" spans="1:26" s="117" customFormat="1" x14ac:dyDescent="0.25">
      <c r="A84" s="119"/>
      <c r="B84" s="119"/>
      <c r="C84" s="119"/>
      <c r="D84" s="119"/>
      <c r="E84" s="119"/>
      <c r="F84" s="119"/>
      <c r="G84" s="119"/>
      <c r="H84" s="119"/>
      <c r="I84" s="119"/>
      <c r="J84" s="115"/>
      <c r="K84" s="139"/>
      <c r="L84" s="139"/>
      <c r="M84" s="139"/>
      <c r="Y84" s="140"/>
      <c r="Z84" s="119"/>
    </row>
    <row r="85" spans="1:26" s="117" customFormat="1" x14ac:dyDescent="0.25">
      <c r="A85" s="119"/>
      <c r="B85" s="119"/>
      <c r="C85" s="119"/>
      <c r="D85" s="119"/>
      <c r="E85" s="119"/>
      <c r="F85" s="119"/>
      <c r="G85" s="119"/>
      <c r="H85" s="119"/>
      <c r="I85" s="119"/>
      <c r="J85" s="115"/>
      <c r="K85" s="139"/>
      <c r="L85" s="139"/>
      <c r="M85" s="139"/>
      <c r="Y85" s="140"/>
      <c r="Z85" s="119"/>
    </row>
    <row r="86" spans="1:26" s="117" customFormat="1" x14ac:dyDescent="0.25">
      <c r="A86" s="119"/>
      <c r="B86" s="119"/>
      <c r="C86" s="119"/>
      <c r="D86" s="119"/>
      <c r="E86" s="119"/>
      <c r="F86" s="119"/>
      <c r="G86" s="119"/>
      <c r="H86" s="119"/>
      <c r="I86" s="119"/>
      <c r="J86" s="115"/>
      <c r="K86" s="139"/>
      <c r="L86" s="139"/>
      <c r="M86" s="139"/>
      <c r="Y86" s="140"/>
      <c r="Z86" s="119"/>
    </row>
    <row r="87" spans="1:26" s="117" customFormat="1" x14ac:dyDescent="0.25">
      <c r="A87" s="119"/>
      <c r="B87" s="119"/>
      <c r="C87" s="119"/>
      <c r="D87" s="119"/>
      <c r="E87" s="119"/>
      <c r="F87" s="119"/>
      <c r="G87" s="119"/>
      <c r="H87" s="119"/>
      <c r="I87" s="119"/>
      <c r="J87" s="115"/>
      <c r="K87" s="139"/>
      <c r="L87" s="139"/>
      <c r="M87" s="139"/>
      <c r="Y87" s="140"/>
      <c r="Z87" s="119"/>
    </row>
    <row r="88" spans="1:26" s="117" customFormat="1" x14ac:dyDescent="0.25">
      <c r="A88" s="119"/>
      <c r="B88" s="119"/>
      <c r="C88" s="119"/>
      <c r="D88" s="119"/>
      <c r="E88" s="119"/>
      <c r="F88" s="119"/>
      <c r="G88" s="119"/>
      <c r="H88" s="119"/>
      <c r="I88" s="119"/>
      <c r="J88" s="115"/>
      <c r="K88" s="139"/>
      <c r="L88" s="139"/>
      <c r="M88" s="139"/>
      <c r="Y88" s="140"/>
      <c r="Z88" s="119"/>
    </row>
    <row r="89" spans="1:26" s="117" customFormat="1" x14ac:dyDescent="0.25">
      <c r="A89" s="119"/>
      <c r="B89" s="119"/>
      <c r="C89" s="119"/>
      <c r="D89" s="119"/>
      <c r="E89" s="119"/>
      <c r="F89" s="119"/>
      <c r="G89" s="119"/>
      <c r="H89" s="119"/>
      <c r="I89" s="119"/>
      <c r="J89" s="115"/>
      <c r="K89" s="139"/>
      <c r="L89" s="139"/>
      <c r="M89" s="139"/>
      <c r="Y89" s="140"/>
      <c r="Z89" s="119"/>
    </row>
    <row r="90" spans="1:26" s="117" customFormat="1" x14ac:dyDescent="0.25">
      <c r="A90" s="119"/>
      <c r="B90" s="119"/>
      <c r="C90" s="119"/>
      <c r="D90" s="119"/>
      <c r="E90" s="119"/>
      <c r="F90" s="119"/>
      <c r="G90" s="119"/>
      <c r="H90" s="119"/>
      <c r="I90" s="119"/>
      <c r="J90" s="115"/>
      <c r="K90" s="139"/>
      <c r="L90" s="139"/>
      <c r="M90" s="139"/>
      <c r="Y90" s="140"/>
      <c r="Z90" s="119"/>
    </row>
    <row r="91" spans="1:26" s="117" customFormat="1" x14ac:dyDescent="0.25">
      <c r="A91" s="119"/>
      <c r="B91" s="119"/>
      <c r="C91" s="119"/>
      <c r="D91" s="119"/>
      <c r="E91" s="119"/>
      <c r="F91" s="119"/>
      <c r="G91" s="119"/>
      <c r="H91" s="119"/>
      <c r="I91" s="119"/>
      <c r="J91" s="115"/>
      <c r="K91" s="139"/>
      <c r="L91" s="139"/>
      <c r="M91" s="139"/>
      <c r="Y91" s="140"/>
      <c r="Z91" s="119"/>
    </row>
  </sheetData>
  <mergeCells count="54">
    <mergeCell ref="N6:N7"/>
    <mergeCell ref="A5:Y5"/>
    <mergeCell ref="A6:A7"/>
    <mergeCell ref="B6:B7"/>
    <mergeCell ref="C6:C7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W6:W7"/>
    <mergeCell ref="X6:X7"/>
    <mergeCell ref="Y6:Y7"/>
    <mergeCell ref="A9:A11"/>
    <mergeCell ref="B9:B11"/>
    <mergeCell ref="F9:F11"/>
    <mergeCell ref="G9:G11"/>
    <mergeCell ref="H9:H11"/>
    <mergeCell ref="I9:I11"/>
    <mergeCell ref="J9:J11"/>
    <mergeCell ref="O6:O7"/>
    <mergeCell ref="P6:P7"/>
    <mergeCell ref="Q6:Q7"/>
    <mergeCell ref="R6:S6"/>
    <mergeCell ref="T6:T7"/>
    <mergeCell ref="U6:V6"/>
    <mergeCell ref="X9:X11"/>
    <mergeCell ref="Y9:Y11"/>
    <mergeCell ref="A12:A13"/>
    <mergeCell ref="B12:B13"/>
    <mergeCell ref="F12:F13"/>
    <mergeCell ref="G12:G13"/>
    <mergeCell ref="H12:H13"/>
    <mergeCell ref="I12:I13"/>
    <mergeCell ref="J12:J13"/>
    <mergeCell ref="K12:K13"/>
    <mergeCell ref="K9:K11"/>
    <mergeCell ref="L9:L11"/>
    <mergeCell ref="M9:M11"/>
    <mergeCell ref="N9:N11"/>
    <mergeCell ref="O9:O11"/>
    <mergeCell ref="W9:W11"/>
    <mergeCell ref="Y12:Y13"/>
    <mergeCell ref="X12:X13"/>
    <mergeCell ref="L12:L13"/>
    <mergeCell ref="M12:M13"/>
    <mergeCell ref="N12:N13"/>
    <mergeCell ref="O12:O13"/>
    <mergeCell ref="W12:W13"/>
  </mergeCells>
  <printOptions horizontalCentered="1"/>
  <pageMargins left="0.70866141732283472" right="0.70866141732283472" top="0.78740157480314965" bottom="0.78740157480314965" header="0.31496062992125984" footer="0.31496062992125984"/>
  <pageSetup paperSize="9" scale="36" firstPageNumber="143" orientation="landscape" useFirstPageNumber="1" r:id="rId1"/>
  <headerFooter>
    <oddFooter xml:space="preserve">&amp;L&amp;"Arial,Kurzíva"Zastupitelstvo  Olomouckého kraje 13-12-2021
13. - Rozpočet Olomouckého kraje na rok 2022 - návrh rozpočtu
Příloha č. 5f) Projekty - neinvestiční&amp;R&amp;"Arial,Kurzíva"Strana &amp;P (Celkem 176) </oddFoot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Z99"/>
  <sheetViews>
    <sheetView showGridLines="0" view="pageBreakPreview" zoomScale="70" zoomScaleNormal="70" zoomScaleSheetLayoutView="70" workbookViewId="0">
      <selection activeCell="T9" sqref="T9"/>
    </sheetView>
  </sheetViews>
  <sheetFormatPr defaultColWidth="9.140625" defaultRowHeight="15" outlineLevelCol="1" x14ac:dyDescent="0.25"/>
  <cols>
    <col min="1" max="1" width="5.42578125" style="11" customWidth="1"/>
    <col min="2" max="2" width="5.7109375" style="11" customWidth="1"/>
    <col min="3" max="3" width="7.7109375" style="11" hidden="1" customWidth="1" outlineLevel="1"/>
    <col min="4" max="4" width="6.42578125" style="11" hidden="1" customWidth="1" outlineLevel="1"/>
    <col min="5" max="5" width="8.28515625" style="11" customWidth="1" collapsed="1"/>
    <col min="6" max="6" width="15.5703125" style="11" hidden="1" customWidth="1" outlineLevel="1"/>
    <col min="7" max="7" width="10" style="11" hidden="1" customWidth="1" outlineLevel="1"/>
    <col min="8" max="8" width="48.5703125" style="11" customWidth="1" collapsed="1"/>
    <col min="9" max="9" width="39.7109375" style="11" customWidth="1"/>
    <col min="10" max="10" width="7.140625" style="11" customWidth="1"/>
    <col min="11" max="11" width="12.42578125" style="5" customWidth="1"/>
    <col min="12" max="13" width="14.85546875" style="7" customWidth="1"/>
    <col min="14" max="14" width="13.5703125" style="7" customWidth="1"/>
    <col min="15" max="15" width="16" style="7" customWidth="1"/>
    <col min="16" max="16" width="14.7109375" style="7" customWidth="1"/>
    <col min="17" max="17" width="14.85546875" style="7" customWidth="1"/>
    <col min="18" max="20" width="16.7109375" style="7" customWidth="1"/>
    <col min="21" max="23" width="14.85546875" style="7" customWidth="1"/>
    <col min="24" max="24" width="14.42578125" style="7" customWidth="1"/>
    <col min="25" max="25" width="20.7109375" style="41" customWidth="1"/>
    <col min="26" max="16384" width="9.140625" style="11"/>
  </cols>
  <sheetData>
    <row r="1" spans="1:26" ht="20.25" x14ac:dyDescent="0.3">
      <c r="A1" s="64" t="s">
        <v>259</v>
      </c>
      <c r="B1" s="1"/>
      <c r="C1" s="1"/>
      <c r="D1" s="1"/>
      <c r="E1" s="1"/>
      <c r="F1" s="1"/>
      <c r="G1" s="2"/>
      <c r="H1" s="3"/>
      <c r="I1" s="4"/>
      <c r="J1" s="1"/>
      <c r="L1" s="6"/>
      <c r="O1" s="8"/>
      <c r="P1" s="8"/>
      <c r="R1" s="8"/>
      <c r="S1" s="8"/>
      <c r="T1" s="8"/>
      <c r="U1" s="9"/>
      <c r="V1" s="10"/>
      <c r="W1" s="11"/>
      <c r="X1" s="11"/>
      <c r="Y1" s="11"/>
    </row>
    <row r="2" spans="1:26" ht="15.75" x14ac:dyDescent="0.25">
      <c r="A2" s="72" t="s">
        <v>0</v>
      </c>
      <c r="B2" s="65"/>
      <c r="C2" s="65"/>
      <c r="D2" s="73"/>
      <c r="E2" s="73"/>
      <c r="F2" s="73"/>
      <c r="G2" s="66"/>
      <c r="H2" s="67" t="s">
        <v>275</v>
      </c>
      <c r="I2" s="68" t="s">
        <v>260</v>
      </c>
      <c r="J2" s="12"/>
      <c r="L2" s="6"/>
      <c r="O2" s="13"/>
      <c r="P2" s="13"/>
      <c r="R2" s="13"/>
      <c r="S2" s="13"/>
      <c r="T2" s="13"/>
      <c r="U2" s="14"/>
      <c r="V2" s="10"/>
      <c r="W2" s="11"/>
      <c r="X2" s="11"/>
      <c r="Y2" s="11"/>
    </row>
    <row r="3" spans="1:26" ht="15.75" x14ac:dyDescent="0.25">
      <c r="A3" s="69"/>
      <c r="B3" s="65"/>
      <c r="C3" s="65"/>
      <c r="D3" s="73"/>
      <c r="E3" s="73"/>
      <c r="F3" s="73"/>
      <c r="G3" s="66"/>
      <c r="H3" s="70" t="s">
        <v>270</v>
      </c>
      <c r="I3" s="71"/>
      <c r="J3" s="12"/>
      <c r="L3" s="6"/>
      <c r="O3" s="13"/>
      <c r="P3" s="13"/>
      <c r="R3" s="13"/>
      <c r="S3" s="13"/>
      <c r="T3" s="13"/>
      <c r="U3" s="14"/>
      <c r="V3" s="10"/>
      <c r="W3" s="11"/>
      <c r="X3" s="11"/>
      <c r="Y3" s="11"/>
    </row>
    <row r="4" spans="1:26" ht="17.25" customHeight="1" x14ac:dyDescent="0.25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6"/>
      <c r="N4" s="15"/>
      <c r="O4" s="16"/>
      <c r="P4" s="15"/>
      <c r="Q4" s="15"/>
      <c r="R4" s="15"/>
      <c r="S4" s="15"/>
      <c r="T4" s="15"/>
      <c r="U4" s="15"/>
      <c r="V4" s="15"/>
      <c r="W4" s="15"/>
      <c r="X4" s="17" t="s">
        <v>1</v>
      </c>
      <c r="Y4" s="17" t="s">
        <v>1</v>
      </c>
      <c r="Z4" s="10"/>
    </row>
    <row r="5" spans="1:26" ht="25.5" customHeight="1" x14ac:dyDescent="0.25">
      <c r="A5" s="416" t="s">
        <v>261</v>
      </c>
      <c r="B5" s="416"/>
      <c r="C5" s="416"/>
      <c r="D5" s="416"/>
      <c r="E5" s="416"/>
      <c r="F5" s="416"/>
      <c r="G5" s="416"/>
      <c r="H5" s="416"/>
      <c r="I5" s="416"/>
      <c r="J5" s="416"/>
      <c r="K5" s="416"/>
      <c r="L5" s="416"/>
      <c r="M5" s="416"/>
      <c r="N5" s="416"/>
      <c r="O5" s="416"/>
      <c r="P5" s="416"/>
      <c r="Q5" s="416"/>
      <c r="R5" s="416"/>
      <c r="S5" s="416"/>
      <c r="T5" s="416"/>
      <c r="U5" s="416"/>
      <c r="V5" s="416"/>
      <c r="W5" s="416"/>
      <c r="X5" s="416"/>
      <c r="Y5" s="18"/>
    </row>
    <row r="6" spans="1:26" ht="25.5" customHeight="1" x14ac:dyDescent="0.25">
      <c r="A6" s="392" t="s">
        <v>2</v>
      </c>
      <c r="B6" s="392" t="s">
        <v>3</v>
      </c>
      <c r="C6" s="393" t="s">
        <v>4</v>
      </c>
      <c r="D6" s="393" t="s">
        <v>5</v>
      </c>
      <c r="E6" s="393" t="s">
        <v>6</v>
      </c>
      <c r="F6" s="444" t="s">
        <v>7</v>
      </c>
      <c r="G6" s="393" t="s">
        <v>273</v>
      </c>
      <c r="H6" s="393" t="s">
        <v>8</v>
      </c>
      <c r="I6" s="382" t="s">
        <v>9</v>
      </c>
      <c r="J6" s="396" t="s">
        <v>10</v>
      </c>
      <c r="K6" s="382" t="s">
        <v>11</v>
      </c>
      <c r="L6" s="382" t="s">
        <v>12</v>
      </c>
      <c r="M6" s="382" t="s">
        <v>13</v>
      </c>
      <c r="N6" s="382" t="s">
        <v>14</v>
      </c>
      <c r="O6" s="382" t="s">
        <v>22</v>
      </c>
      <c r="P6" s="384" t="s">
        <v>262</v>
      </c>
      <c r="Q6" s="414" t="s">
        <v>56</v>
      </c>
      <c r="R6" s="414" t="s">
        <v>61</v>
      </c>
      <c r="S6" s="415" t="s">
        <v>21</v>
      </c>
      <c r="T6" s="415"/>
      <c r="U6" s="414" t="s">
        <v>25</v>
      </c>
      <c r="V6" s="415" t="s">
        <v>21</v>
      </c>
      <c r="W6" s="415"/>
      <c r="X6" s="384" t="s">
        <v>26</v>
      </c>
      <c r="Y6" s="383" t="s">
        <v>15</v>
      </c>
    </row>
    <row r="7" spans="1:26" ht="81" customHeight="1" x14ac:dyDescent="0.25">
      <c r="A7" s="392"/>
      <c r="B7" s="392"/>
      <c r="C7" s="393"/>
      <c r="D7" s="393"/>
      <c r="E7" s="393"/>
      <c r="F7" s="445"/>
      <c r="G7" s="393"/>
      <c r="H7" s="393"/>
      <c r="I7" s="382"/>
      <c r="J7" s="396"/>
      <c r="K7" s="382"/>
      <c r="L7" s="382"/>
      <c r="M7" s="382"/>
      <c r="N7" s="382"/>
      <c r="O7" s="382"/>
      <c r="P7" s="384"/>
      <c r="Q7" s="414"/>
      <c r="R7" s="414"/>
      <c r="S7" s="290" t="s">
        <v>23</v>
      </c>
      <c r="T7" s="290" t="s">
        <v>24</v>
      </c>
      <c r="U7" s="414"/>
      <c r="V7" s="290" t="s">
        <v>19</v>
      </c>
      <c r="W7" s="290" t="s">
        <v>20</v>
      </c>
      <c r="X7" s="384"/>
      <c r="Y7" s="383"/>
    </row>
    <row r="8" spans="1:26" s="22" customFormat="1" ht="25.5" customHeight="1" x14ac:dyDescent="0.3">
      <c r="A8" s="54" t="s">
        <v>16</v>
      </c>
      <c r="B8" s="54"/>
      <c r="C8" s="54"/>
      <c r="D8" s="54"/>
      <c r="E8" s="54"/>
      <c r="F8" s="54"/>
      <c r="G8" s="54"/>
      <c r="H8" s="54"/>
      <c r="I8" s="54"/>
      <c r="J8" s="54"/>
      <c r="K8" s="54"/>
      <c r="L8" s="19">
        <f>SUM(L9:L12)</f>
        <v>53162</v>
      </c>
      <c r="M8" s="19">
        <f>SUM(M9:M12)</f>
        <v>48580</v>
      </c>
      <c r="N8" s="19">
        <f>SUM(N9:N12)</f>
        <v>4582</v>
      </c>
      <c r="O8" s="19"/>
      <c r="P8" s="19">
        <f t="shared" ref="P8:X8" si="0">SUM(P9:P12)</f>
        <v>41444</v>
      </c>
      <c r="Q8" s="20">
        <f t="shared" si="0"/>
        <v>1118</v>
      </c>
      <c r="R8" s="20">
        <f t="shared" si="0"/>
        <v>0</v>
      </c>
      <c r="S8" s="20">
        <f t="shared" si="0"/>
        <v>0</v>
      </c>
      <c r="T8" s="20">
        <f t="shared" si="0"/>
        <v>0</v>
      </c>
      <c r="U8" s="20">
        <f t="shared" si="0"/>
        <v>1118</v>
      </c>
      <c r="V8" s="20">
        <f t="shared" si="0"/>
        <v>1118</v>
      </c>
      <c r="W8" s="20">
        <f t="shared" si="0"/>
        <v>0</v>
      </c>
      <c r="X8" s="19">
        <f t="shared" si="0"/>
        <v>0</v>
      </c>
      <c r="Y8" s="21"/>
    </row>
    <row r="9" spans="1:26" s="29" customFormat="1" ht="144" customHeight="1" x14ac:dyDescent="0.25">
      <c r="A9" s="23">
        <v>1</v>
      </c>
      <c r="B9" s="30" t="s">
        <v>17</v>
      </c>
      <c r="C9" s="23">
        <v>3315</v>
      </c>
      <c r="D9" s="23">
        <v>5331</v>
      </c>
      <c r="E9" s="23">
        <v>53</v>
      </c>
      <c r="F9" s="23">
        <v>33013001602</v>
      </c>
      <c r="G9" s="24">
        <v>1602</v>
      </c>
      <c r="H9" s="25" t="s">
        <v>263</v>
      </c>
      <c r="I9" s="293" t="s">
        <v>264</v>
      </c>
      <c r="J9" s="226"/>
      <c r="K9" s="226"/>
      <c r="L9" s="289">
        <f>SUM(M9:N9)</f>
        <v>38470</v>
      </c>
      <c r="M9" s="289">
        <v>34623</v>
      </c>
      <c r="N9" s="289">
        <v>3847</v>
      </c>
      <c r="O9" s="91" t="s">
        <v>265</v>
      </c>
      <c r="P9" s="26">
        <v>33844</v>
      </c>
      <c r="Q9" s="27">
        <f>R9+U9</f>
        <v>763</v>
      </c>
      <c r="R9" s="321">
        <f>S9+T9</f>
        <v>0</v>
      </c>
      <c r="S9" s="26">
        <v>0</v>
      </c>
      <c r="T9" s="26">
        <v>0</v>
      </c>
      <c r="U9" s="320">
        <v>763</v>
      </c>
      <c r="V9" s="28">
        <v>763</v>
      </c>
      <c r="W9" s="28">
        <v>0</v>
      </c>
      <c r="X9" s="28">
        <v>0</v>
      </c>
      <c r="Y9" s="90" t="s">
        <v>271</v>
      </c>
    </row>
    <row r="10" spans="1:26" s="29" customFormat="1" ht="129" customHeight="1" x14ac:dyDescent="0.25">
      <c r="A10" s="23">
        <v>2</v>
      </c>
      <c r="B10" s="23" t="s">
        <v>17</v>
      </c>
      <c r="C10" s="30">
        <v>3315</v>
      </c>
      <c r="D10" s="30">
        <v>5331</v>
      </c>
      <c r="E10" s="30">
        <v>53</v>
      </c>
      <c r="F10" s="30">
        <v>33013001602</v>
      </c>
      <c r="G10" s="108">
        <v>1602</v>
      </c>
      <c r="H10" s="25" t="s">
        <v>266</v>
      </c>
      <c r="I10" s="293" t="s">
        <v>267</v>
      </c>
      <c r="J10" s="292"/>
      <c r="K10" s="292"/>
      <c r="L10" s="289">
        <v>14692</v>
      </c>
      <c r="M10" s="289">
        <v>13957</v>
      </c>
      <c r="N10" s="289">
        <v>735</v>
      </c>
      <c r="O10" s="91" t="s">
        <v>268</v>
      </c>
      <c r="P10" s="26">
        <v>7600</v>
      </c>
      <c r="Q10" s="27">
        <f>R10+U10</f>
        <v>355</v>
      </c>
      <c r="R10" s="321">
        <f>S10+T10</f>
        <v>0</v>
      </c>
      <c r="S10" s="26">
        <v>0</v>
      </c>
      <c r="T10" s="26">
        <v>0</v>
      </c>
      <c r="U10" s="320">
        <v>355</v>
      </c>
      <c r="V10" s="28">
        <v>355</v>
      </c>
      <c r="W10" s="28">
        <v>0</v>
      </c>
      <c r="X10" s="28">
        <v>0</v>
      </c>
      <c r="Y10" s="294" t="s">
        <v>272</v>
      </c>
    </row>
    <row r="11" spans="1:26" s="29" customFormat="1" ht="15.75" hidden="1" x14ac:dyDescent="0.25">
      <c r="A11" s="23"/>
      <c r="B11" s="23"/>
      <c r="C11" s="23"/>
      <c r="D11" s="23"/>
      <c r="E11" s="23"/>
      <c r="F11" s="23"/>
      <c r="G11" s="24"/>
      <c r="H11" s="96"/>
      <c r="I11" s="291"/>
      <c r="J11" s="226"/>
      <c r="K11" s="226"/>
      <c r="L11" s="289">
        <f t="shared" ref="L11:L12" si="1">SUM(M11:N11)</f>
        <v>0</v>
      </c>
      <c r="M11" s="289"/>
      <c r="N11" s="289"/>
      <c r="O11" s="91"/>
      <c r="P11" s="26"/>
      <c r="Q11" s="27">
        <f t="shared" ref="Q11:Q14" si="2">R11+U11</f>
        <v>0</v>
      </c>
      <c r="R11" s="26">
        <f t="shared" ref="R11:R12" si="3">SUM(S11:T11)</f>
        <v>0</v>
      </c>
      <c r="S11" s="26"/>
      <c r="T11" s="26"/>
      <c r="U11" s="28">
        <f t="shared" ref="U11:U12" si="4">SUM(V11:W11)</f>
        <v>0</v>
      </c>
      <c r="V11" s="28"/>
      <c r="W11" s="28"/>
      <c r="X11" s="28">
        <f t="shared" ref="X11:X14" si="5">L11-P11-Q11</f>
        <v>0</v>
      </c>
      <c r="Y11" s="90"/>
    </row>
    <row r="12" spans="1:26" s="29" customFormat="1" ht="15.75" hidden="1" x14ac:dyDescent="0.25">
      <c r="A12" s="23"/>
      <c r="B12" s="23"/>
      <c r="C12" s="30"/>
      <c r="D12" s="30"/>
      <c r="E12" s="30"/>
      <c r="F12" s="30"/>
      <c r="G12" s="108"/>
      <c r="H12" s="96"/>
      <c r="I12" s="291"/>
      <c r="J12" s="292"/>
      <c r="K12" s="226"/>
      <c r="L12" s="289">
        <f t="shared" si="1"/>
        <v>0</v>
      </c>
      <c r="M12" s="289"/>
      <c r="N12" s="289"/>
      <c r="O12" s="91"/>
      <c r="P12" s="26"/>
      <c r="Q12" s="27">
        <f t="shared" si="2"/>
        <v>0</v>
      </c>
      <c r="R12" s="26">
        <f t="shared" si="3"/>
        <v>0</v>
      </c>
      <c r="S12" s="26"/>
      <c r="T12" s="26"/>
      <c r="U12" s="28">
        <f t="shared" si="4"/>
        <v>0</v>
      </c>
      <c r="V12" s="28"/>
      <c r="W12" s="28"/>
      <c r="X12" s="28">
        <f t="shared" si="5"/>
        <v>0</v>
      </c>
      <c r="Y12" s="90"/>
    </row>
    <row r="13" spans="1:26" s="22" customFormat="1" ht="25.5" hidden="1" customHeight="1" x14ac:dyDescent="0.3">
      <c r="A13" s="56" t="s">
        <v>18</v>
      </c>
      <c r="B13" s="56"/>
      <c r="C13" s="56"/>
      <c r="D13" s="56"/>
      <c r="E13" s="56"/>
      <c r="F13" s="56"/>
      <c r="G13" s="56"/>
      <c r="H13" s="56"/>
      <c r="I13" s="56"/>
      <c r="J13" s="56"/>
      <c r="K13" s="56"/>
      <c r="L13" s="31">
        <f>SUM(L14)</f>
        <v>0</v>
      </c>
      <c r="M13" s="31">
        <f>SUM(M14)</f>
        <v>0</v>
      </c>
      <c r="N13" s="31">
        <f>SUM(N14)</f>
        <v>0</v>
      </c>
      <c r="O13" s="32"/>
      <c r="P13" s="31">
        <f>SUM(P14)</f>
        <v>0</v>
      </c>
      <c r="Q13" s="57">
        <f>SUM(Q14)</f>
        <v>0</v>
      </c>
      <c r="R13" s="57">
        <f>SUM(R14)</f>
        <v>0</v>
      </c>
      <c r="S13" s="57">
        <f t="shared" ref="S13:W13" si="6">SUM(S14)</f>
        <v>0</v>
      </c>
      <c r="T13" s="57">
        <f t="shared" si="6"/>
        <v>0</v>
      </c>
      <c r="U13" s="57">
        <f>SUM(U14)</f>
        <v>0</v>
      </c>
      <c r="V13" s="57">
        <f t="shared" si="6"/>
        <v>0</v>
      </c>
      <c r="W13" s="57">
        <f t="shared" si="6"/>
        <v>0</v>
      </c>
      <c r="X13" s="31">
        <f>SUM(X14)</f>
        <v>0</v>
      </c>
      <c r="Y13" s="21"/>
    </row>
    <row r="14" spans="1:26" s="29" customFormat="1" ht="15.75" hidden="1" x14ac:dyDescent="0.25">
      <c r="A14" s="23"/>
      <c r="B14" s="23"/>
      <c r="C14" s="30"/>
      <c r="D14" s="30"/>
      <c r="E14" s="30"/>
      <c r="F14" s="30"/>
      <c r="G14" s="108"/>
      <c r="H14" s="96"/>
      <c r="I14" s="291"/>
      <c r="J14" s="292"/>
      <c r="K14" s="226"/>
      <c r="L14" s="289"/>
      <c r="M14" s="289"/>
      <c r="N14" s="289"/>
      <c r="O14" s="91"/>
      <c r="P14" s="26">
        <v>0</v>
      </c>
      <c r="Q14" s="27">
        <f t="shared" si="2"/>
        <v>0</v>
      </c>
      <c r="R14" s="26">
        <f t="shared" ref="R14" si="7">SUM(S14:T14)</f>
        <v>0</v>
      </c>
      <c r="S14" s="26"/>
      <c r="T14" s="26"/>
      <c r="U14" s="28">
        <f t="shared" ref="U14" si="8">SUM(V14:W14)</f>
        <v>0</v>
      </c>
      <c r="V14" s="28"/>
      <c r="W14" s="28"/>
      <c r="X14" s="28">
        <f t="shared" si="5"/>
        <v>0</v>
      </c>
      <c r="Y14" s="90"/>
    </row>
    <row r="15" spans="1:26" ht="35.25" customHeight="1" x14ac:dyDescent="0.25">
      <c r="A15" s="288" t="s">
        <v>269</v>
      </c>
      <c r="B15" s="288"/>
      <c r="C15" s="288"/>
      <c r="D15" s="288"/>
      <c r="E15" s="288"/>
      <c r="F15" s="288"/>
      <c r="G15" s="288"/>
      <c r="H15" s="288"/>
      <c r="I15" s="288"/>
      <c r="J15" s="288"/>
      <c r="K15" s="288"/>
      <c r="L15" s="33">
        <f>L8+L13</f>
        <v>53162</v>
      </c>
      <c r="M15" s="33">
        <f>M8+M13</f>
        <v>48580</v>
      </c>
      <c r="N15" s="33">
        <f>N8+N13</f>
        <v>4582</v>
      </c>
      <c r="O15" s="33"/>
      <c r="P15" s="33">
        <f t="shared" ref="P15:X15" si="9">P8+P13</f>
        <v>41444</v>
      </c>
      <c r="Q15" s="33">
        <f t="shared" si="9"/>
        <v>1118</v>
      </c>
      <c r="R15" s="33">
        <f t="shared" si="9"/>
        <v>0</v>
      </c>
      <c r="S15" s="33">
        <f t="shared" si="9"/>
        <v>0</v>
      </c>
      <c r="T15" s="33">
        <f t="shared" si="9"/>
        <v>0</v>
      </c>
      <c r="U15" s="33">
        <f t="shared" si="9"/>
        <v>1118</v>
      </c>
      <c r="V15" s="33">
        <f t="shared" si="9"/>
        <v>1118</v>
      </c>
      <c r="W15" s="33">
        <f t="shared" si="9"/>
        <v>0</v>
      </c>
      <c r="X15" s="34">
        <f t="shared" si="9"/>
        <v>0</v>
      </c>
      <c r="Y15" s="35"/>
    </row>
    <row r="16" spans="1:26" s="7" customFormat="1" x14ac:dyDescent="0.25">
      <c r="A16" s="295"/>
      <c r="B16" s="5"/>
      <c r="C16" s="5"/>
      <c r="D16" s="5"/>
      <c r="E16" s="5"/>
      <c r="F16" s="5"/>
      <c r="G16" s="5"/>
      <c r="H16" s="36"/>
      <c r="I16" s="5"/>
      <c r="J16" s="37"/>
      <c r="K16" s="38"/>
      <c r="L16" s="39"/>
      <c r="M16" s="39"/>
      <c r="N16" s="39"/>
      <c r="O16" s="40"/>
      <c r="P16" s="40"/>
      <c r="Y16" s="41"/>
      <c r="Z16" s="11"/>
    </row>
    <row r="17" spans="1:26" s="7" customFormat="1" ht="17.25" x14ac:dyDescent="0.3">
      <c r="A17" s="5"/>
      <c r="B17" s="5"/>
      <c r="C17" s="5"/>
      <c r="D17" s="5"/>
      <c r="E17" s="5"/>
      <c r="F17" s="5"/>
      <c r="G17" s="296"/>
      <c r="H17" s="297"/>
      <c r="I17" s="5"/>
      <c r="J17" s="42"/>
      <c r="K17" s="43"/>
      <c r="L17" s="44"/>
      <c r="M17" s="44"/>
      <c r="N17" s="44"/>
      <c r="Y17" s="41"/>
      <c r="Z17" s="11"/>
    </row>
    <row r="18" spans="1:26" s="7" customFormat="1" ht="18" x14ac:dyDescent="0.25">
      <c r="A18" s="298"/>
      <c r="B18" s="45"/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Y18" s="41"/>
      <c r="Z18" s="11"/>
    </row>
    <row r="19" spans="1:26" s="51" customFormat="1" x14ac:dyDescent="0.2">
      <c r="A19" s="46"/>
      <c r="B19" s="47"/>
      <c r="C19" s="46"/>
      <c r="D19" s="47"/>
      <c r="E19" s="47"/>
      <c r="F19" s="47"/>
      <c r="G19" s="47"/>
      <c r="H19" s="47"/>
      <c r="I19" s="47"/>
      <c r="J19" s="48"/>
      <c r="K19" s="49"/>
      <c r="L19" s="50"/>
      <c r="M19" s="50"/>
      <c r="N19" s="50"/>
      <c r="Y19" s="52"/>
      <c r="Z19" s="53"/>
    </row>
    <row r="20" spans="1:26" s="7" customFormat="1" x14ac:dyDescent="0.25">
      <c r="A20" s="5"/>
      <c r="B20" s="5"/>
      <c r="C20" s="5"/>
      <c r="D20" s="5"/>
      <c r="E20" s="5"/>
      <c r="F20" s="5"/>
      <c r="G20" s="5"/>
      <c r="H20" s="5"/>
      <c r="I20" s="5"/>
      <c r="J20" s="11"/>
      <c r="K20" s="43"/>
      <c r="L20" s="44"/>
      <c r="M20" s="44"/>
      <c r="N20" s="44"/>
      <c r="Y20" s="41"/>
      <c r="Z20" s="11"/>
    </row>
    <row r="21" spans="1:26" s="7" customFormat="1" x14ac:dyDescent="0.25">
      <c r="A21" s="5"/>
      <c r="B21" s="5"/>
      <c r="C21" s="5"/>
      <c r="D21" s="5"/>
      <c r="E21" s="5"/>
      <c r="F21" s="5"/>
      <c r="G21" s="5"/>
      <c r="H21" s="5"/>
      <c r="I21" s="5"/>
      <c r="J21" s="11"/>
      <c r="K21" s="43"/>
      <c r="L21" s="44"/>
      <c r="M21" s="44"/>
      <c r="N21" s="44"/>
      <c r="Y21" s="41"/>
      <c r="Z21" s="11"/>
    </row>
    <row r="22" spans="1:26" s="7" customFormat="1" x14ac:dyDescent="0.25">
      <c r="A22" s="5"/>
      <c r="B22" s="5"/>
      <c r="C22" s="5"/>
      <c r="D22" s="5"/>
      <c r="E22" s="5"/>
      <c r="F22" s="5"/>
      <c r="G22" s="5"/>
      <c r="H22" s="5"/>
      <c r="I22" s="5"/>
      <c r="J22" s="11"/>
      <c r="K22" s="43"/>
      <c r="L22" s="44"/>
      <c r="M22" s="44"/>
      <c r="N22" s="44"/>
      <c r="Y22" s="41"/>
      <c r="Z22" s="11"/>
    </row>
    <row r="23" spans="1:26" s="7" customFormat="1" x14ac:dyDescent="0.25">
      <c r="A23" s="5"/>
      <c r="B23" s="5"/>
      <c r="C23" s="5"/>
      <c r="D23" s="5"/>
      <c r="E23" s="5"/>
      <c r="F23" s="5"/>
      <c r="G23" s="5"/>
      <c r="H23" s="5"/>
      <c r="I23" s="5"/>
      <c r="J23" s="11"/>
      <c r="K23" s="43"/>
      <c r="L23" s="44"/>
      <c r="M23" s="44"/>
      <c r="N23" s="44"/>
      <c r="Y23" s="41"/>
      <c r="Z23" s="11"/>
    </row>
    <row r="24" spans="1:26" s="7" customFormat="1" x14ac:dyDescent="0.25">
      <c r="A24" s="5"/>
      <c r="B24" s="5"/>
      <c r="C24" s="5"/>
      <c r="D24" s="5"/>
      <c r="E24" s="5"/>
      <c r="F24" s="5"/>
      <c r="G24" s="5"/>
      <c r="H24" s="5"/>
      <c r="I24" s="5"/>
      <c r="J24" s="11"/>
      <c r="K24" s="43"/>
      <c r="L24" s="44"/>
      <c r="M24" s="44"/>
      <c r="N24" s="44"/>
      <c r="Y24" s="41"/>
      <c r="Z24" s="11"/>
    </row>
    <row r="25" spans="1:26" s="7" customFormat="1" x14ac:dyDescent="0.25">
      <c r="A25" s="5"/>
      <c r="B25" s="5"/>
      <c r="C25" s="5"/>
      <c r="D25" s="5"/>
      <c r="E25" s="5"/>
      <c r="F25" s="5"/>
      <c r="G25" s="5"/>
      <c r="H25" s="5"/>
      <c r="I25" s="5"/>
      <c r="J25" s="11"/>
      <c r="K25" s="43"/>
      <c r="L25" s="44"/>
      <c r="M25" s="44"/>
      <c r="N25" s="44"/>
      <c r="Y25" s="41"/>
      <c r="Z25" s="11"/>
    </row>
    <row r="26" spans="1:26" s="7" customFormat="1" x14ac:dyDescent="0.25">
      <c r="A26" s="5"/>
      <c r="B26" s="5"/>
      <c r="C26" s="5"/>
      <c r="D26" s="5"/>
      <c r="E26" s="5"/>
      <c r="F26" s="5"/>
      <c r="G26" s="5"/>
      <c r="H26" s="5"/>
      <c r="I26" s="5"/>
      <c r="J26" s="11"/>
      <c r="K26" s="43"/>
      <c r="L26" s="44"/>
      <c r="M26" s="44"/>
      <c r="N26" s="44"/>
      <c r="Y26" s="41"/>
      <c r="Z26" s="11"/>
    </row>
    <row r="27" spans="1:26" s="7" customFormat="1" x14ac:dyDescent="0.25">
      <c r="A27" s="5"/>
      <c r="B27" s="5"/>
      <c r="C27" s="5"/>
      <c r="D27" s="5"/>
      <c r="E27" s="5"/>
      <c r="F27" s="5"/>
      <c r="G27" s="5"/>
      <c r="H27" s="5"/>
      <c r="I27" s="5"/>
      <c r="J27" s="11"/>
      <c r="K27" s="43"/>
      <c r="L27" s="44"/>
      <c r="M27" s="44"/>
      <c r="N27" s="44"/>
      <c r="Y27" s="41"/>
      <c r="Z27" s="11"/>
    </row>
    <row r="28" spans="1:26" s="7" customFormat="1" x14ac:dyDescent="0.25">
      <c r="A28" s="5"/>
      <c r="B28" s="5"/>
      <c r="C28" s="5"/>
      <c r="D28" s="5"/>
      <c r="E28" s="5"/>
      <c r="F28" s="5"/>
      <c r="G28" s="5"/>
      <c r="H28" s="5"/>
      <c r="I28" s="5"/>
      <c r="J28" s="11"/>
      <c r="K28" s="43"/>
      <c r="L28" s="44"/>
      <c r="M28" s="44"/>
      <c r="N28" s="44"/>
      <c r="Y28" s="41"/>
      <c r="Z28" s="11"/>
    </row>
    <row r="29" spans="1:26" s="7" customFormat="1" x14ac:dyDescent="0.25">
      <c r="A29" s="5"/>
      <c r="B29" s="5"/>
      <c r="C29" s="5"/>
      <c r="D29" s="5"/>
      <c r="E29" s="5"/>
      <c r="F29" s="5"/>
      <c r="G29" s="5"/>
      <c r="H29" s="5"/>
      <c r="I29" s="5"/>
      <c r="J29" s="11"/>
      <c r="K29" s="43"/>
      <c r="L29" s="44"/>
      <c r="M29" s="44"/>
      <c r="N29" s="44"/>
      <c r="Y29" s="41"/>
      <c r="Z29" s="11"/>
    </row>
    <row r="30" spans="1:26" s="7" customFormat="1" x14ac:dyDescent="0.25">
      <c r="A30" s="5"/>
      <c r="B30" s="5"/>
      <c r="C30" s="5"/>
      <c r="D30" s="5"/>
      <c r="E30" s="5"/>
      <c r="F30" s="5"/>
      <c r="G30" s="5"/>
      <c r="H30" s="5"/>
      <c r="I30" s="5"/>
      <c r="J30" s="11"/>
      <c r="K30" s="43"/>
      <c r="L30" s="44"/>
      <c r="M30" s="44"/>
      <c r="N30" s="44"/>
      <c r="Y30" s="41"/>
      <c r="Z30" s="11"/>
    </row>
    <row r="31" spans="1:26" s="7" customFormat="1" x14ac:dyDescent="0.25">
      <c r="A31" s="5"/>
      <c r="B31" s="5"/>
      <c r="C31" s="5"/>
      <c r="D31" s="5"/>
      <c r="E31" s="5"/>
      <c r="F31" s="5"/>
      <c r="G31" s="5"/>
      <c r="H31" s="5"/>
      <c r="I31" s="5"/>
      <c r="J31" s="11"/>
      <c r="K31" s="43"/>
      <c r="L31" s="44"/>
      <c r="M31" s="44"/>
      <c r="N31" s="44"/>
      <c r="Y31" s="41"/>
      <c r="Z31" s="11"/>
    </row>
    <row r="32" spans="1:26" s="7" customFormat="1" x14ac:dyDescent="0.25">
      <c r="A32" s="5"/>
      <c r="B32" s="5"/>
      <c r="C32" s="5"/>
      <c r="D32" s="5"/>
      <c r="E32" s="5"/>
      <c r="F32" s="5"/>
      <c r="G32" s="5"/>
      <c r="H32" s="5"/>
      <c r="I32" s="5"/>
      <c r="J32" s="11"/>
      <c r="K32" s="43"/>
      <c r="L32" s="44"/>
      <c r="M32" s="44"/>
      <c r="N32" s="44"/>
      <c r="Y32" s="41"/>
      <c r="Z32" s="11"/>
    </row>
    <row r="33" spans="1:26" s="7" customFormat="1" x14ac:dyDescent="0.25">
      <c r="A33" s="5"/>
      <c r="B33" s="5"/>
      <c r="C33" s="5"/>
      <c r="D33" s="5"/>
      <c r="E33" s="5"/>
      <c r="F33" s="5"/>
      <c r="G33" s="5"/>
      <c r="H33" s="5"/>
      <c r="I33" s="5"/>
      <c r="J33" s="11"/>
      <c r="K33" s="43"/>
      <c r="L33" s="44"/>
      <c r="M33" s="44"/>
      <c r="N33" s="44"/>
      <c r="Y33" s="41"/>
      <c r="Z33" s="11"/>
    </row>
    <row r="34" spans="1:26" s="7" customFormat="1" x14ac:dyDescent="0.25">
      <c r="A34" s="5"/>
      <c r="B34" s="5"/>
      <c r="C34" s="5"/>
      <c r="D34" s="5"/>
      <c r="E34" s="5"/>
      <c r="F34" s="5"/>
      <c r="G34" s="5"/>
      <c r="H34" s="5"/>
      <c r="I34" s="5"/>
      <c r="J34" s="11"/>
      <c r="K34" s="43"/>
      <c r="L34" s="44"/>
      <c r="M34" s="44"/>
      <c r="N34" s="44"/>
      <c r="Y34" s="41"/>
      <c r="Z34" s="11"/>
    </row>
    <row r="35" spans="1:26" s="7" customFormat="1" x14ac:dyDescent="0.25">
      <c r="A35" s="5"/>
      <c r="B35" s="5"/>
      <c r="C35" s="5"/>
      <c r="D35" s="5"/>
      <c r="E35" s="5"/>
      <c r="F35" s="5"/>
      <c r="G35" s="5"/>
      <c r="H35" s="5"/>
      <c r="I35" s="5"/>
      <c r="J35" s="11"/>
      <c r="K35" s="43"/>
      <c r="L35" s="44"/>
      <c r="M35" s="44"/>
      <c r="N35" s="44"/>
      <c r="Y35" s="41"/>
      <c r="Z35" s="11"/>
    </row>
    <row r="36" spans="1:26" s="7" customFormat="1" x14ac:dyDescent="0.25">
      <c r="A36" s="5"/>
      <c r="B36" s="5"/>
      <c r="C36" s="5"/>
      <c r="D36" s="5"/>
      <c r="E36" s="5"/>
      <c r="F36" s="5"/>
      <c r="G36" s="5"/>
      <c r="H36" s="5"/>
      <c r="I36" s="5"/>
      <c r="J36" s="11"/>
      <c r="K36" s="43"/>
      <c r="L36" s="44"/>
      <c r="M36" s="44"/>
      <c r="N36" s="44"/>
      <c r="Y36" s="41"/>
      <c r="Z36" s="11"/>
    </row>
    <row r="37" spans="1:26" s="7" customFormat="1" x14ac:dyDescent="0.25">
      <c r="A37" s="5"/>
      <c r="B37" s="5"/>
      <c r="C37" s="5"/>
      <c r="D37" s="5"/>
      <c r="E37" s="5"/>
      <c r="F37" s="5"/>
      <c r="G37" s="5"/>
      <c r="H37" s="5"/>
      <c r="I37" s="5"/>
      <c r="J37" s="11"/>
      <c r="K37" s="5"/>
      <c r="L37" s="44"/>
      <c r="M37" s="44"/>
      <c r="N37" s="44"/>
      <c r="Y37" s="41"/>
      <c r="Z37" s="11"/>
    </row>
    <row r="38" spans="1:26" s="7" customFormat="1" x14ac:dyDescent="0.25">
      <c r="A38" s="5"/>
      <c r="B38" s="5"/>
      <c r="C38" s="5"/>
      <c r="D38" s="5"/>
      <c r="E38" s="5"/>
      <c r="F38" s="5"/>
      <c r="G38" s="5"/>
      <c r="H38" s="5"/>
      <c r="I38" s="5"/>
      <c r="J38" s="11"/>
      <c r="K38" s="5"/>
      <c r="L38" s="44"/>
      <c r="M38" s="44"/>
      <c r="N38" s="44"/>
      <c r="Y38" s="41"/>
      <c r="Z38" s="11"/>
    </row>
    <row r="39" spans="1:26" s="7" customFormat="1" x14ac:dyDescent="0.25">
      <c r="A39" s="5"/>
      <c r="B39" s="5"/>
      <c r="C39" s="5"/>
      <c r="D39" s="5"/>
      <c r="E39" s="5"/>
      <c r="F39" s="5"/>
      <c r="G39" s="5"/>
      <c r="H39" s="5"/>
      <c r="I39" s="5"/>
      <c r="J39" s="11"/>
      <c r="K39" s="5"/>
      <c r="L39" s="44"/>
      <c r="M39" s="44"/>
      <c r="N39" s="44"/>
      <c r="Y39" s="41"/>
      <c r="Z39" s="11"/>
    </row>
    <row r="40" spans="1:26" s="7" customFormat="1" x14ac:dyDescent="0.25">
      <c r="A40" s="5"/>
      <c r="B40" s="5"/>
      <c r="C40" s="5"/>
      <c r="D40" s="5"/>
      <c r="E40" s="5"/>
      <c r="F40" s="5"/>
      <c r="G40" s="5"/>
      <c r="H40" s="5"/>
      <c r="I40" s="5"/>
      <c r="J40" s="11"/>
      <c r="K40" s="5"/>
      <c r="L40" s="44"/>
      <c r="M40" s="44"/>
      <c r="N40" s="44"/>
      <c r="Y40" s="41"/>
      <c r="Z40" s="11"/>
    </row>
    <row r="41" spans="1:26" s="7" customFormat="1" x14ac:dyDescent="0.25">
      <c r="A41" s="5"/>
      <c r="B41" s="5"/>
      <c r="C41" s="5"/>
      <c r="D41" s="5"/>
      <c r="E41" s="5"/>
      <c r="F41" s="5"/>
      <c r="G41" s="5"/>
      <c r="H41" s="5"/>
      <c r="I41" s="5"/>
      <c r="J41" s="11"/>
      <c r="K41" s="5"/>
      <c r="L41" s="44"/>
      <c r="M41" s="44"/>
      <c r="N41" s="44"/>
      <c r="Y41" s="41"/>
      <c r="Z41" s="11"/>
    </row>
    <row r="42" spans="1:26" s="7" customFormat="1" x14ac:dyDescent="0.25">
      <c r="A42" s="5"/>
      <c r="B42" s="5"/>
      <c r="C42" s="5"/>
      <c r="D42" s="5"/>
      <c r="E42" s="5"/>
      <c r="F42" s="5"/>
      <c r="G42" s="5"/>
      <c r="H42" s="5"/>
      <c r="I42" s="5"/>
      <c r="J42" s="11"/>
      <c r="K42" s="5"/>
      <c r="L42" s="44"/>
      <c r="M42" s="44"/>
      <c r="N42" s="44"/>
      <c r="Y42" s="41"/>
      <c r="Z42" s="11"/>
    </row>
    <row r="43" spans="1:26" s="7" customFormat="1" x14ac:dyDescent="0.25">
      <c r="A43" s="5"/>
      <c r="B43" s="5"/>
      <c r="C43" s="5"/>
      <c r="D43" s="5"/>
      <c r="E43" s="5"/>
      <c r="F43" s="5"/>
      <c r="G43" s="5"/>
      <c r="H43" s="5"/>
      <c r="I43" s="5"/>
      <c r="J43" s="11"/>
      <c r="K43" s="5"/>
      <c r="L43" s="44"/>
      <c r="M43" s="44"/>
      <c r="N43" s="44"/>
      <c r="Y43" s="41"/>
      <c r="Z43" s="11"/>
    </row>
    <row r="44" spans="1:26" s="7" customFormat="1" x14ac:dyDescent="0.25">
      <c r="A44" s="5"/>
      <c r="B44" s="5"/>
      <c r="C44" s="5"/>
      <c r="D44" s="5"/>
      <c r="E44" s="5"/>
      <c r="F44" s="5"/>
      <c r="G44" s="5"/>
      <c r="H44" s="5"/>
      <c r="I44" s="5"/>
      <c r="J44" s="11"/>
      <c r="K44" s="5"/>
      <c r="L44" s="44"/>
      <c r="M44" s="44"/>
      <c r="N44" s="44"/>
      <c r="Y44" s="41"/>
      <c r="Z44" s="11"/>
    </row>
    <row r="45" spans="1:26" s="7" customFormat="1" x14ac:dyDescent="0.25">
      <c r="A45" s="5"/>
      <c r="B45" s="5"/>
      <c r="C45" s="5"/>
      <c r="D45" s="5"/>
      <c r="E45" s="5"/>
      <c r="F45" s="5"/>
      <c r="G45" s="5"/>
      <c r="H45" s="5"/>
      <c r="I45" s="5"/>
      <c r="J45" s="11"/>
      <c r="K45" s="5"/>
      <c r="L45" s="44"/>
      <c r="M45" s="44"/>
      <c r="N45" s="44"/>
      <c r="Y45" s="41"/>
      <c r="Z45" s="11"/>
    </row>
    <row r="46" spans="1:26" s="7" customFormat="1" x14ac:dyDescent="0.25">
      <c r="A46" s="5"/>
      <c r="B46" s="5"/>
      <c r="C46" s="5"/>
      <c r="D46" s="5"/>
      <c r="E46" s="5"/>
      <c r="F46" s="5"/>
      <c r="G46" s="5"/>
      <c r="H46" s="5"/>
      <c r="I46" s="5"/>
      <c r="J46" s="11"/>
      <c r="K46" s="5"/>
      <c r="L46" s="44"/>
      <c r="M46" s="44"/>
      <c r="N46" s="44"/>
      <c r="Y46" s="41"/>
      <c r="Z46" s="11"/>
    </row>
    <row r="47" spans="1:26" s="7" customFormat="1" x14ac:dyDescent="0.25">
      <c r="A47" s="5"/>
      <c r="B47" s="5"/>
      <c r="C47" s="5"/>
      <c r="D47" s="5"/>
      <c r="E47" s="5"/>
      <c r="F47" s="5"/>
      <c r="G47" s="5"/>
      <c r="H47" s="5"/>
      <c r="I47" s="5"/>
      <c r="J47" s="11"/>
      <c r="K47" s="5"/>
      <c r="L47" s="44"/>
      <c r="M47" s="44"/>
      <c r="N47" s="44"/>
      <c r="Y47" s="41"/>
      <c r="Z47" s="11"/>
    </row>
    <row r="48" spans="1:26" s="7" customFormat="1" x14ac:dyDescent="0.25">
      <c r="A48" s="11"/>
      <c r="B48" s="11"/>
      <c r="C48" s="11"/>
      <c r="D48" s="11"/>
      <c r="E48" s="11"/>
      <c r="F48" s="11"/>
      <c r="G48" s="11"/>
      <c r="H48" s="11"/>
      <c r="I48" s="11"/>
      <c r="J48" s="11"/>
      <c r="K48" s="5"/>
      <c r="L48" s="44"/>
      <c r="M48" s="44"/>
      <c r="N48" s="44"/>
      <c r="Y48" s="41"/>
      <c r="Z48" s="11"/>
    </row>
    <row r="49" spans="1:26" s="7" customFormat="1" x14ac:dyDescent="0.25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5"/>
      <c r="L49" s="44"/>
      <c r="M49" s="44"/>
      <c r="N49" s="44"/>
      <c r="Y49" s="41"/>
      <c r="Z49" s="11"/>
    </row>
    <row r="50" spans="1:26" s="7" customFormat="1" x14ac:dyDescent="0.25">
      <c r="A50" s="11"/>
      <c r="B50" s="11"/>
      <c r="C50" s="11"/>
      <c r="D50" s="11"/>
      <c r="E50" s="11"/>
      <c r="F50" s="11"/>
      <c r="G50" s="11"/>
      <c r="H50" s="11"/>
      <c r="I50" s="11"/>
      <c r="J50" s="11"/>
      <c r="K50" s="5"/>
      <c r="L50" s="44"/>
      <c r="M50" s="44"/>
      <c r="N50" s="44"/>
      <c r="Y50" s="41"/>
      <c r="Z50" s="11"/>
    </row>
    <row r="51" spans="1:26" s="7" customFormat="1" x14ac:dyDescent="0.25">
      <c r="A51" s="11"/>
      <c r="B51" s="11"/>
      <c r="C51" s="11"/>
      <c r="D51" s="11"/>
      <c r="E51" s="11"/>
      <c r="F51" s="11"/>
      <c r="G51" s="11"/>
      <c r="H51" s="11"/>
      <c r="I51" s="11"/>
      <c r="J51" s="11"/>
      <c r="K51" s="5"/>
      <c r="L51" s="44"/>
      <c r="M51" s="44"/>
      <c r="N51" s="44"/>
      <c r="Y51" s="41"/>
      <c r="Z51" s="11"/>
    </row>
    <row r="52" spans="1:26" s="7" customFormat="1" x14ac:dyDescent="0.25">
      <c r="A52" s="11"/>
      <c r="B52" s="11"/>
      <c r="C52" s="11"/>
      <c r="D52" s="11"/>
      <c r="E52" s="11"/>
      <c r="F52" s="11"/>
      <c r="G52" s="11"/>
      <c r="H52" s="11"/>
      <c r="I52" s="11"/>
      <c r="J52" s="11"/>
      <c r="K52" s="5"/>
      <c r="L52" s="44"/>
      <c r="M52" s="44"/>
      <c r="N52" s="44"/>
      <c r="Y52" s="41"/>
      <c r="Z52" s="11"/>
    </row>
    <row r="53" spans="1:26" s="7" customFormat="1" x14ac:dyDescent="0.25">
      <c r="A53" s="11"/>
      <c r="B53" s="11"/>
      <c r="C53" s="11"/>
      <c r="D53" s="11"/>
      <c r="E53" s="11"/>
      <c r="F53" s="11"/>
      <c r="G53" s="11"/>
      <c r="H53" s="11"/>
      <c r="I53" s="11"/>
      <c r="J53" s="11"/>
      <c r="K53" s="5"/>
      <c r="L53" s="44"/>
      <c r="M53" s="44"/>
      <c r="N53" s="44"/>
      <c r="Y53" s="41"/>
      <c r="Z53" s="11"/>
    </row>
    <row r="54" spans="1:26" s="7" customFormat="1" x14ac:dyDescent="0.25">
      <c r="A54" s="11"/>
      <c r="B54" s="11"/>
      <c r="C54" s="11"/>
      <c r="D54" s="11"/>
      <c r="E54" s="11"/>
      <c r="F54" s="11"/>
      <c r="G54" s="11"/>
      <c r="H54" s="11"/>
      <c r="I54" s="11"/>
      <c r="J54" s="11"/>
      <c r="K54" s="5"/>
      <c r="L54" s="44"/>
      <c r="M54" s="44"/>
      <c r="N54" s="44"/>
      <c r="Y54" s="41"/>
      <c r="Z54" s="11"/>
    </row>
    <row r="55" spans="1:26" s="7" customFormat="1" x14ac:dyDescent="0.25">
      <c r="A55" s="11"/>
      <c r="B55" s="11"/>
      <c r="C55" s="11"/>
      <c r="D55" s="11"/>
      <c r="E55" s="11"/>
      <c r="F55" s="11"/>
      <c r="G55" s="11"/>
      <c r="H55" s="11"/>
      <c r="I55" s="11"/>
      <c r="J55" s="11"/>
      <c r="K55" s="5"/>
      <c r="L55" s="44"/>
      <c r="M55" s="44"/>
      <c r="N55" s="44"/>
      <c r="Y55" s="41"/>
      <c r="Z55" s="11"/>
    </row>
    <row r="56" spans="1:26" s="7" customFormat="1" x14ac:dyDescent="0.25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5"/>
      <c r="L56" s="44"/>
      <c r="M56" s="44"/>
      <c r="N56" s="44"/>
      <c r="Y56" s="41"/>
      <c r="Z56" s="11"/>
    </row>
    <row r="57" spans="1:26" s="7" customFormat="1" x14ac:dyDescent="0.25">
      <c r="A57" s="11"/>
      <c r="B57" s="11"/>
      <c r="C57" s="11"/>
      <c r="D57" s="11"/>
      <c r="E57" s="11"/>
      <c r="F57" s="11"/>
      <c r="G57" s="11"/>
      <c r="H57" s="11"/>
      <c r="I57" s="11"/>
      <c r="J57" s="11"/>
      <c r="K57" s="5"/>
      <c r="L57" s="44"/>
      <c r="M57" s="44"/>
      <c r="N57" s="44"/>
      <c r="Y57" s="41"/>
      <c r="Z57" s="11"/>
    </row>
    <row r="58" spans="1:26" s="7" customFormat="1" x14ac:dyDescent="0.25">
      <c r="A58" s="11"/>
      <c r="B58" s="11"/>
      <c r="C58" s="11"/>
      <c r="D58" s="11"/>
      <c r="E58" s="11"/>
      <c r="F58" s="11"/>
      <c r="G58" s="11"/>
      <c r="H58" s="11"/>
      <c r="I58" s="11"/>
      <c r="J58" s="11"/>
      <c r="K58" s="5"/>
      <c r="L58" s="44"/>
      <c r="M58" s="44"/>
      <c r="N58" s="44"/>
      <c r="Y58" s="41"/>
      <c r="Z58" s="11"/>
    </row>
    <row r="59" spans="1:26" s="7" customFormat="1" x14ac:dyDescent="0.25">
      <c r="A59" s="11"/>
      <c r="B59" s="11"/>
      <c r="C59" s="11"/>
      <c r="D59" s="11"/>
      <c r="E59" s="11"/>
      <c r="F59" s="11"/>
      <c r="G59" s="11"/>
      <c r="H59" s="11"/>
      <c r="I59" s="11"/>
      <c r="J59" s="11"/>
      <c r="K59" s="5"/>
      <c r="L59" s="44"/>
      <c r="M59" s="44"/>
      <c r="N59" s="44"/>
      <c r="Y59" s="41"/>
      <c r="Z59" s="11"/>
    </row>
    <row r="60" spans="1:26" s="7" customFormat="1" x14ac:dyDescent="0.25">
      <c r="A60" s="11"/>
      <c r="B60" s="11"/>
      <c r="C60" s="11"/>
      <c r="D60" s="11"/>
      <c r="E60" s="11"/>
      <c r="F60" s="11"/>
      <c r="G60" s="11"/>
      <c r="H60" s="11"/>
      <c r="I60" s="11"/>
      <c r="J60" s="11"/>
      <c r="K60" s="5"/>
      <c r="L60" s="44"/>
      <c r="M60" s="44"/>
      <c r="N60" s="44"/>
      <c r="Y60" s="41"/>
      <c r="Z60" s="11"/>
    </row>
    <row r="61" spans="1:26" s="7" customFormat="1" x14ac:dyDescent="0.25">
      <c r="A61" s="11"/>
      <c r="B61" s="11"/>
      <c r="C61" s="11"/>
      <c r="D61" s="11"/>
      <c r="E61" s="11"/>
      <c r="F61" s="11"/>
      <c r="G61" s="11"/>
      <c r="H61" s="11"/>
      <c r="I61" s="11"/>
      <c r="J61" s="11"/>
      <c r="K61" s="5"/>
      <c r="L61" s="44"/>
      <c r="M61" s="44"/>
      <c r="N61" s="44"/>
      <c r="Y61" s="41"/>
      <c r="Z61" s="11"/>
    </row>
    <row r="62" spans="1:26" s="7" customFormat="1" x14ac:dyDescent="0.25">
      <c r="A62" s="11"/>
      <c r="B62" s="11"/>
      <c r="C62" s="11"/>
      <c r="D62" s="11"/>
      <c r="E62" s="11"/>
      <c r="F62" s="11"/>
      <c r="G62" s="11"/>
      <c r="H62" s="11"/>
      <c r="I62" s="11"/>
      <c r="J62" s="11"/>
      <c r="K62" s="5"/>
      <c r="L62" s="44"/>
      <c r="M62" s="44"/>
      <c r="N62" s="44"/>
      <c r="Y62" s="41"/>
      <c r="Z62" s="11"/>
    </row>
    <row r="63" spans="1:26" s="7" customFormat="1" x14ac:dyDescent="0.25">
      <c r="A63" s="11"/>
      <c r="B63" s="11"/>
      <c r="C63" s="11"/>
      <c r="D63" s="11"/>
      <c r="E63" s="11"/>
      <c r="F63" s="11"/>
      <c r="G63" s="11"/>
      <c r="H63" s="11"/>
      <c r="I63" s="11"/>
      <c r="J63" s="11"/>
      <c r="K63" s="5"/>
      <c r="L63" s="44"/>
      <c r="M63" s="44"/>
      <c r="N63" s="44"/>
      <c r="Y63" s="41"/>
      <c r="Z63" s="11"/>
    </row>
    <row r="64" spans="1:26" s="7" customFormat="1" x14ac:dyDescent="0.25">
      <c r="A64" s="11"/>
      <c r="B64" s="11"/>
      <c r="C64" s="11"/>
      <c r="D64" s="11"/>
      <c r="E64" s="11"/>
      <c r="F64" s="11"/>
      <c r="G64" s="11"/>
      <c r="H64" s="11"/>
      <c r="I64" s="11"/>
      <c r="J64" s="11"/>
      <c r="K64" s="5"/>
      <c r="L64" s="44"/>
      <c r="M64" s="44"/>
      <c r="N64" s="44"/>
      <c r="Y64" s="41"/>
      <c r="Z64" s="11"/>
    </row>
    <row r="65" spans="1:26" s="7" customFormat="1" x14ac:dyDescent="0.25">
      <c r="A65" s="11"/>
      <c r="B65" s="11"/>
      <c r="C65" s="11"/>
      <c r="D65" s="11"/>
      <c r="E65" s="11"/>
      <c r="F65" s="11"/>
      <c r="G65" s="11"/>
      <c r="H65" s="11"/>
      <c r="I65" s="11"/>
      <c r="J65" s="11"/>
      <c r="K65" s="5"/>
      <c r="L65" s="44"/>
      <c r="M65" s="44"/>
      <c r="N65" s="44"/>
      <c r="Y65" s="41"/>
      <c r="Z65" s="11"/>
    </row>
    <row r="66" spans="1:26" s="7" customFormat="1" x14ac:dyDescent="0.25">
      <c r="A66" s="11"/>
      <c r="B66" s="11"/>
      <c r="C66" s="11"/>
      <c r="D66" s="11"/>
      <c r="E66" s="11"/>
      <c r="F66" s="11"/>
      <c r="G66" s="11"/>
      <c r="H66" s="11"/>
      <c r="I66" s="11"/>
      <c r="J66" s="11"/>
      <c r="K66" s="5"/>
      <c r="L66" s="44"/>
      <c r="M66" s="44"/>
      <c r="N66" s="44"/>
      <c r="Y66" s="41"/>
      <c r="Z66" s="11"/>
    </row>
    <row r="67" spans="1:26" s="7" customFormat="1" x14ac:dyDescent="0.25">
      <c r="A67" s="11"/>
      <c r="B67" s="11"/>
      <c r="C67" s="11"/>
      <c r="D67" s="11"/>
      <c r="E67" s="11"/>
      <c r="F67" s="11"/>
      <c r="G67" s="11"/>
      <c r="H67" s="11"/>
      <c r="I67" s="11"/>
      <c r="J67" s="11"/>
      <c r="K67" s="5"/>
      <c r="L67" s="44"/>
      <c r="M67" s="44"/>
      <c r="N67" s="44"/>
      <c r="Y67" s="41"/>
      <c r="Z67" s="11"/>
    </row>
    <row r="68" spans="1:26" s="7" customFormat="1" x14ac:dyDescent="0.25">
      <c r="A68" s="11"/>
      <c r="B68" s="11"/>
      <c r="C68" s="11"/>
      <c r="D68" s="11"/>
      <c r="E68" s="11"/>
      <c r="F68" s="11"/>
      <c r="G68" s="11"/>
      <c r="H68" s="11"/>
      <c r="I68" s="11"/>
      <c r="J68" s="11"/>
      <c r="K68" s="5"/>
      <c r="L68" s="44"/>
      <c r="M68" s="44"/>
      <c r="N68" s="44"/>
      <c r="Y68" s="41"/>
      <c r="Z68" s="11"/>
    </row>
    <row r="69" spans="1:26" s="7" customFormat="1" x14ac:dyDescent="0.25">
      <c r="A69" s="11"/>
      <c r="B69" s="11"/>
      <c r="C69" s="11"/>
      <c r="D69" s="11"/>
      <c r="E69" s="11"/>
      <c r="F69" s="11"/>
      <c r="G69" s="11"/>
      <c r="H69" s="11"/>
      <c r="I69" s="11"/>
      <c r="J69" s="11"/>
      <c r="K69" s="5"/>
      <c r="L69" s="44"/>
      <c r="M69" s="44"/>
      <c r="N69" s="44"/>
      <c r="Y69" s="41"/>
      <c r="Z69" s="11"/>
    </row>
    <row r="70" spans="1:26" s="7" customFormat="1" x14ac:dyDescent="0.25">
      <c r="A70" s="11"/>
      <c r="B70" s="11"/>
      <c r="C70" s="11"/>
      <c r="D70" s="11"/>
      <c r="E70" s="11"/>
      <c r="F70" s="11"/>
      <c r="G70" s="11"/>
      <c r="H70" s="11"/>
      <c r="I70" s="11"/>
      <c r="J70" s="11"/>
      <c r="K70" s="5"/>
      <c r="L70" s="44"/>
      <c r="M70" s="44"/>
      <c r="N70" s="44"/>
      <c r="Y70" s="41"/>
      <c r="Z70" s="11"/>
    </row>
    <row r="71" spans="1:26" s="7" customFormat="1" x14ac:dyDescent="0.25">
      <c r="A71" s="11"/>
      <c r="B71" s="11"/>
      <c r="C71" s="11"/>
      <c r="D71" s="11"/>
      <c r="E71" s="11"/>
      <c r="F71" s="11"/>
      <c r="G71" s="11"/>
      <c r="H71" s="11"/>
      <c r="I71" s="11"/>
      <c r="J71" s="11"/>
      <c r="K71" s="5"/>
      <c r="L71" s="44"/>
      <c r="M71" s="44"/>
      <c r="N71" s="44"/>
      <c r="Y71" s="41"/>
      <c r="Z71" s="11"/>
    </row>
    <row r="72" spans="1:26" s="7" customFormat="1" x14ac:dyDescent="0.25">
      <c r="A72" s="11"/>
      <c r="B72" s="11"/>
      <c r="C72" s="11"/>
      <c r="D72" s="11"/>
      <c r="E72" s="11"/>
      <c r="F72" s="11"/>
      <c r="G72" s="11"/>
      <c r="H72" s="11"/>
      <c r="I72" s="11"/>
      <c r="J72" s="11"/>
      <c r="K72" s="5"/>
      <c r="L72" s="44"/>
      <c r="M72" s="44"/>
      <c r="N72" s="44"/>
      <c r="Y72" s="41"/>
      <c r="Z72" s="11"/>
    </row>
    <row r="73" spans="1:26" s="7" customFormat="1" x14ac:dyDescent="0.25">
      <c r="A73" s="11"/>
      <c r="B73" s="11"/>
      <c r="C73" s="11"/>
      <c r="D73" s="11"/>
      <c r="E73" s="11"/>
      <c r="F73" s="11"/>
      <c r="G73" s="11"/>
      <c r="H73" s="11"/>
      <c r="I73" s="11"/>
      <c r="J73" s="11"/>
      <c r="K73" s="5"/>
      <c r="L73" s="44"/>
      <c r="M73" s="44"/>
      <c r="N73" s="44"/>
      <c r="Y73" s="41"/>
      <c r="Z73" s="11"/>
    </row>
    <row r="74" spans="1:26" s="7" customFormat="1" x14ac:dyDescent="0.25">
      <c r="A74" s="11"/>
      <c r="B74" s="11"/>
      <c r="C74" s="11"/>
      <c r="D74" s="11"/>
      <c r="E74" s="11"/>
      <c r="F74" s="11"/>
      <c r="G74" s="11"/>
      <c r="H74" s="11"/>
      <c r="I74" s="11"/>
      <c r="J74" s="11"/>
      <c r="K74" s="5"/>
      <c r="L74" s="44"/>
      <c r="M74" s="44"/>
      <c r="N74" s="44"/>
      <c r="Y74" s="41"/>
      <c r="Z74" s="11"/>
    </row>
    <row r="75" spans="1:26" s="7" customFormat="1" x14ac:dyDescent="0.25">
      <c r="A75" s="11"/>
      <c r="B75" s="11"/>
      <c r="C75" s="11"/>
      <c r="D75" s="11"/>
      <c r="E75" s="11"/>
      <c r="F75" s="11"/>
      <c r="G75" s="11"/>
      <c r="H75" s="11"/>
      <c r="I75" s="11"/>
      <c r="J75" s="11"/>
      <c r="K75" s="5"/>
      <c r="L75" s="44"/>
      <c r="M75" s="44"/>
      <c r="N75" s="44"/>
      <c r="Y75" s="41"/>
      <c r="Z75" s="11"/>
    </row>
    <row r="76" spans="1:26" s="7" customFormat="1" x14ac:dyDescent="0.25">
      <c r="A76" s="11"/>
      <c r="B76" s="11"/>
      <c r="C76" s="11"/>
      <c r="D76" s="11"/>
      <c r="E76" s="11"/>
      <c r="F76" s="11"/>
      <c r="G76" s="11"/>
      <c r="H76" s="11"/>
      <c r="I76" s="11"/>
      <c r="J76" s="11"/>
      <c r="K76" s="5"/>
      <c r="L76" s="44"/>
      <c r="M76" s="44"/>
      <c r="N76" s="44"/>
      <c r="Y76" s="41"/>
      <c r="Z76" s="11"/>
    </row>
    <row r="77" spans="1:26" s="7" customFormat="1" x14ac:dyDescent="0.25">
      <c r="A77" s="11"/>
      <c r="B77" s="11"/>
      <c r="C77" s="11"/>
      <c r="D77" s="11"/>
      <c r="E77" s="11"/>
      <c r="F77" s="11"/>
      <c r="G77" s="11"/>
      <c r="H77" s="11"/>
      <c r="I77" s="11"/>
      <c r="J77" s="11"/>
      <c r="K77" s="5"/>
      <c r="L77" s="44"/>
      <c r="M77" s="44"/>
      <c r="N77" s="44"/>
      <c r="Y77" s="41"/>
      <c r="Z77" s="11"/>
    </row>
    <row r="78" spans="1:26" s="7" customFormat="1" x14ac:dyDescent="0.25">
      <c r="A78" s="11"/>
      <c r="B78" s="11"/>
      <c r="C78" s="11"/>
      <c r="D78" s="11"/>
      <c r="E78" s="11"/>
      <c r="F78" s="11"/>
      <c r="G78" s="11"/>
      <c r="H78" s="11"/>
      <c r="I78" s="11"/>
      <c r="J78" s="11"/>
      <c r="K78" s="5"/>
      <c r="L78" s="44"/>
      <c r="M78" s="44"/>
      <c r="N78" s="44"/>
      <c r="Y78" s="41"/>
      <c r="Z78" s="11"/>
    </row>
    <row r="79" spans="1:26" s="7" customFormat="1" x14ac:dyDescent="0.25">
      <c r="A79" s="11"/>
      <c r="B79" s="11"/>
      <c r="C79" s="11"/>
      <c r="D79" s="11"/>
      <c r="E79" s="11"/>
      <c r="F79" s="11"/>
      <c r="G79" s="11"/>
      <c r="H79" s="11"/>
      <c r="I79" s="11"/>
      <c r="J79" s="11"/>
      <c r="K79" s="5"/>
      <c r="L79" s="44"/>
      <c r="M79" s="44"/>
      <c r="N79" s="44"/>
      <c r="Y79" s="41"/>
      <c r="Z79" s="11"/>
    </row>
    <row r="80" spans="1:26" s="7" customFormat="1" x14ac:dyDescent="0.25">
      <c r="A80" s="11"/>
      <c r="B80" s="11"/>
      <c r="C80" s="11"/>
      <c r="D80" s="11"/>
      <c r="E80" s="11"/>
      <c r="F80" s="11"/>
      <c r="G80" s="11"/>
      <c r="H80" s="11"/>
      <c r="I80" s="11"/>
      <c r="J80" s="11"/>
      <c r="K80" s="5"/>
      <c r="L80" s="44"/>
      <c r="M80" s="44"/>
      <c r="N80" s="44"/>
      <c r="Y80" s="41"/>
      <c r="Z80" s="11"/>
    </row>
    <row r="81" spans="1:26" s="7" customFormat="1" x14ac:dyDescent="0.25">
      <c r="A81" s="11"/>
      <c r="B81" s="11"/>
      <c r="C81" s="11"/>
      <c r="D81" s="11"/>
      <c r="E81" s="11"/>
      <c r="F81" s="11"/>
      <c r="G81" s="11"/>
      <c r="H81" s="11"/>
      <c r="I81" s="11"/>
      <c r="J81" s="11"/>
      <c r="K81" s="5"/>
      <c r="L81" s="44"/>
      <c r="M81" s="44"/>
      <c r="N81" s="44"/>
      <c r="Y81" s="41"/>
      <c r="Z81" s="11"/>
    </row>
    <row r="82" spans="1:26" s="7" customFormat="1" x14ac:dyDescent="0.25">
      <c r="A82" s="11"/>
      <c r="B82" s="11"/>
      <c r="C82" s="11"/>
      <c r="D82" s="11"/>
      <c r="E82" s="11"/>
      <c r="F82" s="11"/>
      <c r="G82" s="11"/>
      <c r="H82" s="11"/>
      <c r="I82" s="11"/>
      <c r="J82" s="11"/>
      <c r="K82" s="5"/>
      <c r="L82" s="44"/>
      <c r="M82" s="44"/>
      <c r="N82" s="44"/>
      <c r="Y82" s="41"/>
      <c r="Z82" s="11"/>
    </row>
    <row r="83" spans="1:26" s="7" customFormat="1" x14ac:dyDescent="0.25">
      <c r="A83" s="11"/>
      <c r="B83" s="11"/>
      <c r="C83" s="11"/>
      <c r="D83" s="11"/>
      <c r="E83" s="11"/>
      <c r="F83" s="11"/>
      <c r="G83" s="11"/>
      <c r="H83" s="11"/>
      <c r="I83" s="11"/>
      <c r="J83" s="11"/>
      <c r="K83" s="5"/>
      <c r="L83" s="44"/>
      <c r="M83" s="44"/>
      <c r="N83" s="44"/>
      <c r="Y83" s="41"/>
      <c r="Z83" s="11"/>
    </row>
    <row r="84" spans="1:26" s="7" customFormat="1" x14ac:dyDescent="0.25">
      <c r="A84" s="11"/>
      <c r="B84" s="11"/>
      <c r="C84" s="11"/>
      <c r="D84" s="11"/>
      <c r="E84" s="11"/>
      <c r="F84" s="11"/>
      <c r="G84" s="11"/>
      <c r="H84" s="11"/>
      <c r="I84" s="11"/>
      <c r="J84" s="11"/>
      <c r="K84" s="5"/>
      <c r="L84" s="44"/>
      <c r="M84" s="44"/>
      <c r="N84" s="44"/>
      <c r="Y84" s="41"/>
      <c r="Z84" s="11"/>
    </row>
    <row r="85" spans="1:26" s="7" customFormat="1" x14ac:dyDescent="0.25">
      <c r="A85" s="11"/>
      <c r="B85" s="11"/>
      <c r="C85" s="11"/>
      <c r="D85" s="11"/>
      <c r="E85" s="11"/>
      <c r="F85" s="11"/>
      <c r="G85" s="11"/>
      <c r="H85" s="11"/>
      <c r="I85" s="11"/>
      <c r="J85" s="11"/>
      <c r="K85" s="5"/>
      <c r="L85" s="44"/>
      <c r="M85" s="44"/>
      <c r="N85" s="44"/>
      <c r="Y85" s="41"/>
      <c r="Z85" s="11"/>
    </row>
    <row r="86" spans="1:26" s="7" customFormat="1" x14ac:dyDescent="0.25">
      <c r="A86" s="11"/>
      <c r="B86" s="11"/>
      <c r="C86" s="11"/>
      <c r="D86" s="11"/>
      <c r="E86" s="11"/>
      <c r="F86" s="11"/>
      <c r="G86" s="11"/>
      <c r="H86" s="11"/>
      <c r="I86" s="11"/>
      <c r="J86" s="11"/>
      <c r="K86" s="5"/>
      <c r="L86" s="44"/>
      <c r="M86" s="44"/>
      <c r="N86" s="44"/>
      <c r="Y86" s="41"/>
      <c r="Z86" s="11"/>
    </row>
    <row r="87" spans="1:26" s="7" customFormat="1" x14ac:dyDescent="0.25">
      <c r="A87" s="11"/>
      <c r="B87" s="11"/>
      <c r="C87" s="11"/>
      <c r="D87" s="11"/>
      <c r="E87" s="11"/>
      <c r="F87" s="11"/>
      <c r="G87" s="11"/>
      <c r="H87" s="11"/>
      <c r="I87" s="11"/>
      <c r="J87" s="11"/>
      <c r="K87" s="5"/>
      <c r="L87" s="44"/>
      <c r="M87" s="44"/>
      <c r="N87" s="44"/>
      <c r="Y87" s="41"/>
      <c r="Z87" s="11"/>
    </row>
    <row r="88" spans="1:26" s="7" customFormat="1" x14ac:dyDescent="0.25">
      <c r="A88" s="11"/>
      <c r="B88" s="11"/>
      <c r="C88" s="11"/>
      <c r="D88" s="11"/>
      <c r="E88" s="11"/>
      <c r="F88" s="11"/>
      <c r="G88" s="11"/>
      <c r="H88" s="11"/>
      <c r="I88" s="11"/>
      <c r="J88" s="11"/>
      <c r="K88" s="5"/>
      <c r="L88" s="44"/>
      <c r="M88" s="44"/>
      <c r="N88" s="44"/>
      <c r="Y88" s="41"/>
      <c r="Z88" s="11"/>
    </row>
    <row r="89" spans="1:26" s="7" customFormat="1" x14ac:dyDescent="0.25">
      <c r="A89" s="11"/>
      <c r="B89" s="11"/>
      <c r="C89" s="11"/>
      <c r="D89" s="11"/>
      <c r="E89" s="11"/>
      <c r="F89" s="11"/>
      <c r="G89" s="11"/>
      <c r="H89" s="11"/>
      <c r="I89" s="11"/>
      <c r="J89" s="11"/>
      <c r="K89" s="5"/>
      <c r="L89" s="44"/>
      <c r="M89" s="44"/>
      <c r="N89" s="44"/>
      <c r="Y89" s="41"/>
      <c r="Z89" s="11"/>
    </row>
    <row r="90" spans="1:26" s="7" customFormat="1" x14ac:dyDescent="0.25">
      <c r="A90" s="11"/>
      <c r="B90" s="11"/>
      <c r="C90" s="11"/>
      <c r="D90" s="11"/>
      <c r="E90" s="11"/>
      <c r="F90" s="11"/>
      <c r="G90" s="11"/>
      <c r="H90" s="11"/>
      <c r="I90" s="11"/>
      <c r="J90" s="11"/>
      <c r="K90" s="5"/>
      <c r="L90" s="44"/>
      <c r="M90" s="44"/>
      <c r="N90" s="44"/>
      <c r="Y90" s="41"/>
      <c r="Z90" s="11"/>
    </row>
    <row r="91" spans="1:26" s="7" customFormat="1" x14ac:dyDescent="0.25">
      <c r="A91" s="11"/>
      <c r="B91" s="11"/>
      <c r="C91" s="11"/>
      <c r="D91" s="11"/>
      <c r="E91" s="11"/>
      <c r="F91" s="11"/>
      <c r="G91" s="11"/>
      <c r="H91" s="11"/>
      <c r="I91" s="11"/>
      <c r="J91" s="11"/>
      <c r="K91" s="5"/>
      <c r="L91" s="44"/>
      <c r="M91" s="44"/>
      <c r="N91" s="44"/>
      <c r="Y91" s="41"/>
      <c r="Z91" s="11"/>
    </row>
    <row r="92" spans="1:26" s="7" customFormat="1" x14ac:dyDescent="0.25">
      <c r="A92" s="11"/>
      <c r="B92" s="11"/>
      <c r="C92" s="11"/>
      <c r="D92" s="11"/>
      <c r="E92" s="11"/>
      <c r="F92" s="11"/>
      <c r="G92" s="11"/>
      <c r="H92" s="11"/>
      <c r="I92" s="11"/>
      <c r="J92" s="11"/>
      <c r="K92" s="5"/>
      <c r="L92" s="44"/>
      <c r="M92" s="44"/>
      <c r="N92" s="44"/>
      <c r="Y92" s="41"/>
      <c r="Z92" s="11"/>
    </row>
    <row r="93" spans="1:26" s="7" customFormat="1" x14ac:dyDescent="0.25">
      <c r="A93" s="11"/>
      <c r="B93" s="11"/>
      <c r="C93" s="11"/>
      <c r="D93" s="11"/>
      <c r="E93" s="11"/>
      <c r="F93" s="11"/>
      <c r="G93" s="11"/>
      <c r="H93" s="11"/>
      <c r="I93" s="11"/>
      <c r="J93" s="11"/>
      <c r="K93" s="5"/>
      <c r="L93" s="44"/>
      <c r="M93" s="44"/>
      <c r="N93" s="44"/>
      <c r="Y93" s="41"/>
      <c r="Z93" s="11"/>
    </row>
    <row r="94" spans="1:26" s="7" customFormat="1" x14ac:dyDescent="0.25">
      <c r="A94" s="11"/>
      <c r="B94" s="11"/>
      <c r="C94" s="11"/>
      <c r="D94" s="11"/>
      <c r="E94" s="11"/>
      <c r="F94" s="11"/>
      <c r="G94" s="11"/>
      <c r="H94" s="11"/>
      <c r="I94" s="11"/>
      <c r="J94" s="11"/>
      <c r="K94" s="5"/>
      <c r="L94" s="44"/>
      <c r="M94" s="44"/>
      <c r="N94" s="44"/>
      <c r="Y94" s="41"/>
      <c r="Z94" s="11"/>
    </row>
    <row r="95" spans="1:26" s="7" customFormat="1" x14ac:dyDescent="0.25">
      <c r="A95" s="11"/>
      <c r="B95" s="11"/>
      <c r="C95" s="11"/>
      <c r="D95" s="11"/>
      <c r="E95" s="11"/>
      <c r="F95" s="11"/>
      <c r="G95" s="11"/>
      <c r="H95" s="11"/>
      <c r="I95" s="11"/>
      <c r="J95" s="11"/>
      <c r="K95" s="5"/>
      <c r="L95" s="44"/>
      <c r="M95" s="44"/>
      <c r="N95" s="44"/>
      <c r="Y95" s="41"/>
      <c r="Z95" s="11"/>
    </row>
    <row r="96" spans="1:26" s="7" customFormat="1" x14ac:dyDescent="0.25">
      <c r="A96" s="11"/>
      <c r="B96" s="11"/>
      <c r="C96" s="11"/>
      <c r="D96" s="11"/>
      <c r="E96" s="11"/>
      <c r="F96" s="11"/>
      <c r="G96" s="11"/>
      <c r="H96" s="11"/>
      <c r="I96" s="11"/>
      <c r="J96" s="11"/>
      <c r="K96" s="5"/>
      <c r="L96" s="44"/>
      <c r="M96" s="44"/>
      <c r="N96" s="44"/>
      <c r="Y96" s="41"/>
      <c r="Z96" s="11"/>
    </row>
    <row r="97" spans="1:26" s="7" customFormat="1" x14ac:dyDescent="0.25">
      <c r="A97" s="11"/>
      <c r="B97" s="11"/>
      <c r="C97" s="11"/>
      <c r="D97" s="11"/>
      <c r="E97" s="11"/>
      <c r="F97" s="11"/>
      <c r="G97" s="11"/>
      <c r="H97" s="11"/>
      <c r="I97" s="11"/>
      <c r="J97" s="11"/>
      <c r="K97" s="5"/>
      <c r="L97" s="44"/>
      <c r="M97" s="44"/>
      <c r="N97" s="44"/>
      <c r="Y97" s="41"/>
      <c r="Z97" s="11"/>
    </row>
    <row r="98" spans="1:26" s="7" customFormat="1" x14ac:dyDescent="0.25">
      <c r="A98" s="11"/>
      <c r="B98" s="11"/>
      <c r="C98" s="11"/>
      <c r="D98" s="11"/>
      <c r="E98" s="11"/>
      <c r="F98" s="11"/>
      <c r="G98" s="11"/>
      <c r="H98" s="11"/>
      <c r="I98" s="11"/>
      <c r="J98" s="11"/>
      <c r="K98" s="5"/>
      <c r="L98" s="44"/>
      <c r="M98" s="44"/>
      <c r="N98" s="44"/>
      <c r="Y98" s="41"/>
      <c r="Z98" s="11"/>
    </row>
    <row r="99" spans="1:26" s="7" customFormat="1" x14ac:dyDescent="0.25">
      <c r="A99" s="11"/>
      <c r="B99" s="11"/>
      <c r="C99" s="11"/>
      <c r="D99" s="11"/>
      <c r="E99" s="11"/>
      <c r="F99" s="11"/>
      <c r="G99" s="11"/>
      <c r="H99" s="11"/>
      <c r="I99" s="11"/>
      <c r="J99" s="11"/>
      <c r="K99" s="5"/>
      <c r="L99" s="44"/>
      <c r="M99" s="44"/>
      <c r="N99" s="44"/>
      <c r="Y99" s="41"/>
      <c r="Z99" s="11"/>
    </row>
  </sheetData>
  <mergeCells count="24">
    <mergeCell ref="A5:X5"/>
    <mergeCell ref="A6:A7"/>
    <mergeCell ref="B6:B7"/>
    <mergeCell ref="C6:C7"/>
    <mergeCell ref="D6:D7"/>
    <mergeCell ref="E6:E7"/>
    <mergeCell ref="G6:G7"/>
    <mergeCell ref="H6:H7"/>
    <mergeCell ref="I6:I7"/>
    <mergeCell ref="J6:J7"/>
    <mergeCell ref="Y6:Y7"/>
    <mergeCell ref="F6:F7"/>
    <mergeCell ref="Q6:Q7"/>
    <mergeCell ref="R6:R7"/>
    <mergeCell ref="S6:T6"/>
    <mergeCell ref="U6:U7"/>
    <mergeCell ref="V6:W6"/>
    <mergeCell ref="X6:X7"/>
    <mergeCell ref="K6:K7"/>
    <mergeCell ref="L6:L7"/>
    <mergeCell ref="M6:M7"/>
    <mergeCell ref="N6:N7"/>
    <mergeCell ref="O6:O7"/>
    <mergeCell ref="P6:P7"/>
  </mergeCells>
  <pageMargins left="0.70866141732283472" right="0.70866141732283472" top="0.78740157480314965" bottom="0.78740157480314965" header="0.31496062992125984" footer="0.31496062992125984"/>
  <pageSetup paperSize="9" scale="36" firstPageNumber="144" orientation="landscape" useFirstPageNumber="1" r:id="rId1"/>
  <headerFooter>
    <oddFooter xml:space="preserve">&amp;LZastupitelstvo  Olomouckého kraje 13-12-2021
13. - Rozpočet Olomouckého kraje na rok 2022 - návrh rozpočtu
Příloha č. 5f) Projekty - neinvestiční&amp;RStrana &amp;P (Celkem 176)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Z71"/>
  <sheetViews>
    <sheetView showGridLines="0" view="pageBreakPreview" zoomScale="70" zoomScaleNormal="70" zoomScaleSheetLayoutView="70" workbookViewId="0">
      <selection activeCell="A10" sqref="A10"/>
    </sheetView>
  </sheetViews>
  <sheetFormatPr defaultColWidth="9.140625" defaultRowHeight="15" outlineLevelCol="1" x14ac:dyDescent="0.25"/>
  <cols>
    <col min="1" max="2" width="5.7109375" style="119" customWidth="1"/>
    <col min="3" max="3" width="8.85546875" style="119" hidden="1" customWidth="1" outlineLevel="1"/>
    <col min="4" max="4" width="8" style="119" hidden="1" customWidth="1" outlineLevel="1"/>
    <col min="5" max="5" width="8.7109375" style="119" customWidth="1" collapsed="1"/>
    <col min="6" max="6" width="15.140625" style="119" hidden="1" customWidth="1" outlineLevel="1"/>
    <col min="7" max="7" width="81.5703125" style="119" customWidth="1" collapsed="1"/>
    <col min="8" max="8" width="44.7109375" style="119" customWidth="1"/>
    <col min="9" max="9" width="7.140625" style="119" customWidth="1"/>
    <col min="10" max="10" width="14.7109375" style="115" customWidth="1"/>
    <col min="11" max="12" width="14.85546875" style="117" customWidth="1"/>
    <col min="13" max="13" width="13.5703125" style="117" customWidth="1"/>
    <col min="14" max="14" width="18.42578125" style="117" customWidth="1"/>
    <col min="15" max="15" width="14.7109375" style="117" customWidth="1"/>
    <col min="16" max="16" width="16.28515625" style="117" customWidth="1"/>
    <col min="17" max="19" width="16.7109375" style="117" customWidth="1"/>
    <col min="20" max="22" width="14.85546875" style="117" customWidth="1"/>
    <col min="23" max="23" width="14.42578125" style="117" customWidth="1"/>
    <col min="24" max="24" width="10.140625" style="116" hidden="1" customWidth="1"/>
    <col min="25" max="25" width="17.7109375" style="140" customWidth="1"/>
    <col min="26" max="16384" width="9.140625" style="119"/>
  </cols>
  <sheetData>
    <row r="1" spans="1:26" ht="20.25" x14ac:dyDescent="0.3">
      <c r="A1" s="64" t="s">
        <v>71</v>
      </c>
      <c r="B1" s="1"/>
      <c r="C1" s="1"/>
      <c r="D1" s="1"/>
      <c r="E1" s="1"/>
      <c r="F1" s="2"/>
      <c r="G1" s="3"/>
      <c r="H1" s="4"/>
      <c r="I1" s="1"/>
      <c r="K1" s="116"/>
      <c r="N1" s="8"/>
      <c r="O1" s="8"/>
      <c r="Q1" s="8"/>
      <c r="R1" s="8"/>
      <c r="S1" s="8"/>
      <c r="T1" s="9"/>
      <c r="U1" s="118"/>
      <c r="V1" s="119"/>
      <c r="W1" s="119"/>
      <c r="X1" s="141"/>
      <c r="Y1" s="119"/>
    </row>
    <row r="2" spans="1:26" ht="15.75" x14ac:dyDescent="0.25">
      <c r="A2" s="72" t="s">
        <v>90</v>
      </c>
      <c r="B2" s="65"/>
      <c r="C2" s="65"/>
      <c r="D2" s="186"/>
      <c r="E2" s="186"/>
      <c r="F2" s="66"/>
      <c r="G2" s="67" t="s">
        <v>91</v>
      </c>
      <c r="H2" s="68" t="s">
        <v>92</v>
      </c>
      <c r="I2" s="12"/>
      <c r="K2" s="116"/>
      <c r="N2" s="13"/>
      <c r="O2" s="13"/>
      <c r="Q2" s="13"/>
      <c r="R2" s="13"/>
      <c r="S2" s="13"/>
      <c r="T2" s="14"/>
      <c r="U2" s="118"/>
      <c r="V2" s="119"/>
      <c r="W2" s="119"/>
      <c r="X2" s="141"/>
      <c r="Y2" s="119"/>
    </row>
    <row r="3" spans="1:26" ht="15.75" x14ac:dyDescent="0.25">
      <c r="A3" s="69"/>
      <c r="B3" s="70"/>
      <c r="C3" s="65"/>
      <c r="D3" s="186"/>
      <c r="E3" s="186"/>
      <c r="F3" s="66"/>
      <c r="G3" s="70" t="s">
        <v>67</v>
      </c>
      <c r="H3" s="71"/>
      <c r="I3" s="12"/>
      <c r="K3" s="116"/>
      <c r="N3" s="13"/>
      <c r="O3" s="13"/>
      <c r="Q3" s="13"/>
      <c r="R3" s="13"/>
      <c r="S3" s="13"/>
      <c r="T3" s="14"/>
      <c r="U3" s="118"/>
      <c r="V3" s="119"/>
      <c r="W3" s="119"/>
      <c r="X3" s="141"/>
      <c r="Y3" s="119"/>
    </row>
    <row r="4" spans="1:26" ht="17.45" customHeight="1" x14ac:dyDescent="0.25">
      <c r="A4" s="120"/>
      <c r="B4" s="120"/>
      <c r="C4" s="120"/>
      <c r="D4" s="120"/>
      <c r="E4" s="120"/>
      <c r="F4" s="120"/>
      <c r="G4" s="120"/>
      <c r="H4" s="120"/>
      <c r="I4" s="120"/>
      <c r="J4" s="120"/>
      <c r="K4" s="120"/>
      <c r="L4" s="121"/>
      <c r="M4" s="120"/>
      <c r="N4" s="121"/>
      <c r="O4" s="120"/>
      <c r="P4" s="120"/>
      <c r="Q4" s="120"/>
      <c r="R4" s="120"/>
      <c r="S4" s="120"/>
      <c r="T4" s="120"/>
      <c r="U4" s="120"/>
      <c r="V4" s="120"/>
      <c r="W4" s="122" t="s">
        <v>1</v>
      </c>
      <c r="Z4" s="118"/>
    </row>
    <row r="5" spans="1:26" ht="25.5" customHeight="1" x14ac:dyDescent="0.25">
      <c r="A5" s="416" t="s">
        <v>100</v>
      </c>
      <c r="B5" s="416"/>
      <c r="C5" s="416"/>
      <c r="D5" s="416"/>
      <c r="E5" s="416"/>
      <c r="F5" s="416"/>
      <c r="G5" s="416"/>
      <c r="H5" s="416"/>
      <c r="I5" s="416"/>
      <c r="J5" s="416"/>
      <c r="K5" s="416"/>
      <c r="L5" s="416"/>
      <c r="M5" s="416"/>
      <c r="N5" s="416"/>
      <c r="O5" s="416"/>
      <c r="P5" s="416"/>
      <c r="Q5" s="416"/>
      <c r="R5" s="416"/>
      <c r="S5" s="416"/>
      <c r="T5" s="416"/>
      <c r="U5" s="416"/>
      <c r="V5" s="416"/>
      <c r="W5" s="416"/>
      <c r="X5" s="416"/>
      <c r="Y5" s="416"/>
    </row>
    <row r="6" spans="1:26" ht="25.5" customHeight="1" x14ac:dyDescent="0.25">
      <c r="A6" s="392" t="s">
        <v>2</v>
      </c>
      <c r="B6" s="392" t="s">
        <v>3</v>
      </c>
      <c r="C6" s="393" t="s">
        <v>74</v>
      </c>
      <c r="D6" s="393" t="s">
        <v>4</v>
      </c>
      <c r="E6" s="393" t="s">
        <v>6</v>
      </c>
      <c r="F6" s="393" t="s">
        <v>7</v>
      </c>
      <c r="G6" s="393" t="s">
        <v>8</v>
      </c>
      <c r="H6" s="382" t="s">
        <v>9</v>
      </c>
      <c r="I6" s="396" t="s">
        <v>10</v>
      </c>
      <c r="J6" s="382" t="s">
        <v>11</v>
      </c>
      <c r="K6" s="382" t="s">
        <v>12</v>
      </c>
      <c r="L6" s="382" t="s">
        <v>13</v>
      </c>
      <c r="M6" s="382" t="s">
        <v>14</v>
      </c>
      <c r="N6" s="382" t="s">
        <v>22</v>
      </c>
      <c r="O6" s="384" t="s">
        <v>62</v>
      </c>
      <c r="P6" s="414" t="s">
        <v>101</v>
      </c>
      <c r="Q6" s="414" t="s">
        <v>61</v>
      </c>
      <c r="R6" s="415" t="s">
        <v>21</v>
      </c>
      <c r="S6" s="415"/>
      <c r="T6" s="414" t="s">
        <v>76</v>
      </c>
      <c r="U6" s="415" t="s">
        <v>21</v>
      </c>
      <c r="V6" s="415"/>
      <c r="W6" s="384" t="s">
        <v>26</v>
      </c>
      <c r="X6" s="384" t="s">
        <v>77</v>
      </c>
      <c r="Y6" s="383" t="s">
        <v>15</v>
      </c>
    </row>
    <row r="7" spans="1:26" ht="81" customHeight="1" x14ac:dyDescent="0.25">
      <c r="A7" s="392"/>
      <c r="B7" s="392"/>
      <c r="C7" s="393"/>
      <c r="D7" s="393"/>
      <c r="E7" s="393"/>
      <c r="F7" s="393"/>
      <c r="G7" s="393"/>
      <c r="H7" s="382"/>
      <c r="I7" s="396"/>
      <c r="J7" s="382"/>
      <c r="K7" s="382"/>
      <c r="L7" s="382"/>
      <c r="M7" s="382"/>
      <c r="N7" s="382"/>
      <c r="O7" s="384"/>
      <c r="P7" s="414"/>
      <c r="Q7" s="414"/>
      <c r="R7" s="87" t="s">
        <v>23</v>
      </c>
      <c r="S7" s="87" t="s">
        <v>24</v>
      </c>
      <c r="T7" s="414"/>
      <c r="U7" s="87" t="s">
        <v>19</v>
      </c>
      <c r="V7" s="87" t="s">
        <v>20</v>
      </c>
      <c r="W7" s="384"/>
      <c r="X7" s="384"/>
      <c r="Y7" s="383"/>
    </row>
    <row r="8" spans="1:26" s="123" customFormat="1" ht="25.5" customHeight="1" x14ac:dyDescent="0.3">
      <c r="A8" s="54" t="s">
        <v>16</v>
      </c>
      <c r="B8" s="54"/>
      <c r="C8" s="54"/>
      <c r="D8" s="54"/>
      <c r="E8" s="54"/>
      <c r="F8" s="54"/>
      <c r="G8" s="54"/>
      <c r="H8" s="54"/>
      <c r="I8" s="54"/>
      <c r="J8" s="54"/>
      <c r="K8" s="19">
        <f>SUM(K9)</f>
        <v>13592</v>
      </c>
      <c r="L8" s="19">
        <f t="shared" ref="L8:M8" si="0">SUM(L9)</f>
        <v>13286</v>
      </c>
      <c r="M8" s="19">
        <f t="shared" si="0"/>
        <v>306</v>
      </c>
      <c r="N8" s="19"/>
      <c r="O8" s="19">
        <f t="shared" ref="O8:P8" si="1">SUM(O9)</f>
        <v>4096</v>
      </c>
      <c r="P8" s="20">
        <f t="shared" si="1"/>
        <v>1620</v>
      </c>
      <c r="Q8" s="20">
        <f>SUM(Q9:Q9)</f>
        <v>1620</v>
      </c>
      <c r="R8" s="20">
        <f>SUM(R9:R9)</f>
        <v>1620</v>
      </c>
      <c r="S8" s="20">
        <f t="shared" ref="S8:W8" si="2">SUM(S9)</f>
        <v>0</v>
      </c>
      <c r="T8" s="20">
        <f t="shared" si="2"/>
        <v>0</v>
      </c>
      <c r="U8" s="20">
        <f t="shared" si="2"/>
        <v>0</v>
      </c>
      <c r="V8" s="20">
        <f t="shared" si="2"/>
        <v>0</v>
      </c>
      <c r="W8" s="19">
        <f t="shared" si="2"/>
        <v>7876</v>
      </c>
      <c r="X8" s="153"/>
      <c r="Y8" s="21"/>
    </row>
    <row r="9" spans="1:26" s="134" customFormat="1" ht="69.599999999999994" customHeight="1" x14ac:dyDescent="0.25">
      <c r="A9" s="274">
        <v>1</v>
      </c>
      <c r="B9" s="274" t="s">
        <v>81</v>
      </c>
      <c r="C9" s="30">
        <v>5169</v>
      </c>
      <c r="D9" s="30">
        <v>3742</v>
      </c>
      <c r="E9" s="30">
        <v>51</v>
      </c>
      <c r="F9" s="284">
        <v>60011101429</v>
      </c>
      <c r="G9" s="281" t="s">
        <v>258</v>
      </c>
      <c r="H9" s="282" t="s">
        <v>257</v>
      </c>
      <c r="I9" s="283"/>
      <c r="J9" s="275" t="s">
        <v>96</v>
      </c>
      <c r="K9" s="144">
        <v>13592</v>
      </c>
      <c r="L9" s="144">
        <v>13286</v>
      </c>
      <c r="M9" s="144">
        <v>306</v>
      </c>
      <c r="N9" s="127" t="s">
        <v>256</v>
      </c>
      <c r="O9" s="146">
        <v>4096</v>
      </c>
      <c r="P9" s="279">
        <v>1620</v>
      </c>
      <c r="Q9" s="148">
        <v>1620</v>
      </c>
      <c r="R9" s="146">
        <v>1620</v>
      </c>
      <c r="S9" s="146">
        <v>0</v>
      </c>
      <c r="T9" s="149">
        <v>0</v>
      </c>
      <c r="U9" s="278">
        <v>0</v>
      </c>
      <c r="V9" s="278">
        <v>0</v>
      </c>
      <c r="W9" s="278">
        <f>K9-O9-P9</f>
        <v>7876</v>
      </c>
      <c r="X9" s="276">
        <v>2</v>
      </c>
      <c r="Y9" s="277" t="s">
        <v>255</v>
      </c>
    </row>
    <row r="10" spans="1:26" ht="69.599999999999994" customHeight="1" x14ac:dyDescent="0.25">
      <c r="A10" s="58" t="s">
        <v>108</v>
      </c>
      <c r="B10" s="58"/>
      <c r="C10" s="58"/>
      <c r="D10" s="58"/>
      <c r="E10" s="58"/>
      <c r="F10" s="58"/>
      <c r="G10" s="58"/>
      <c r="H10" s="58"/>
      <c r="I10" s="58"/>
      <c r="J10" s="58"/>
      <c r="K10" s="33">
        <f>SUM(K8:K8)</f>
        <v>13592</v>
      </c>
      <c r="L10" s="33">
        <f>SUM(L8:L8)</f>
        <v>13286</v>
      </c>
      <c r="M10" s="33">
        <f>SUM(M8:M8)</f>
        <v>306</v>
      </c>
      <c r="N10" s="33"/>
      <c r="O10" s="33">
        <f t="shared" ref="O10:W10" si="3">SUM(O8:O8)</f>
        <v>4096</v>
      </c>
      <c r="P10" s="33">
        <f t="shared" si="3"/>
        <v>1620</v>
      </c>
      <c r="Q10" s="33">
        <f t="shared" si="3"/>
        <v>1620</v>
      </c>
      <c r="R10" s="33">
        <f t="shared" si="3"/>
        <v>1620</v>
      </c>
      <c r="S10" s="33">
        <f t="shared" si="3"/>
        <v>0</v>
      </c>
      <c r="T10" s="33">
        <f t="shared" si="3"/>
        <v>0</v>
      </c>
      <c r="U10" s="33">
        <f t="shared" si="3"/>
        <v>0</v>
      </c>
      <c r="V10" s="33">
        <f t="shared" si="3"/>
        <v>0</v>
      </c>
      <c r="W10" s="33">
        <f t="shared" si="3"/>
        <v>7876</v>
      </c>
      <c r="X10" s="33" t="e">
        <f>SUM(#REF!)</f>
        <v>#REF!</v>
      </c>
      <c r="Y10" s="35"/>
    </row>
    <row r="11" spans="1:26" s="117" customFormat="1" x14ac:dyDescent="0.25">
      <c r="A11" s="115"/>
      <c r="B11" s="115"/>
      <c r="C11" s="115"/>
      <c r="D11" s="115"/>
      <c r="E11" s="115"/>
      <c r="F11" s="115"/>
      <c r="G11" s="115"/>
      <c r="H11" s="115"/>
      <c r="I11" s="119"/>
      <c r="J11" s="115"/>
      <c r="K11" s="139"/>
      <c r="L11" s="139"/>
      <c r="M11" s="139"/>
      <c r="X11" s="116"/>
      <c r="Y11" s="140"/>
      <c r="Z11" s="119"/>
    </row>
    <row r="12" spans="1:26" s="117" customFormat="1" x14ac:dyDescent="0.25">
      <c r="A12" s="115"/>
      <c r="B12" s="115"/>
      <c r="C12" s="115"/>
      <c r="D12" s="115"/>
      <c r="E12" s="115"/>
      <c r="F12" s="115"/>
      <c r="G12" s="115"/>
      <c r="H12" s="115"/>
      <c r="I12" s="119"/>
      <c r="J12" s="115"/>
      <c r="K12" s="139"/>
      <c r="L12" s="139"/>
      <c r="M12" s="139"/>
      <c r="X12" s="116"/>
      <c r="Y12" s="140"/>
      <c r="Z12" s="119"/>
    </row>
    <row r="13" spans="1:26" s="117" customFormat="1" x14ac:dyDescent="0.25">
      <c r="A13" s="115"/>
      <c r="B13" s="115"/>
      <c r="C13" s="115"/>
      <c r="D13" s="115"/>
      <c r="E13" s="115"/>
      <c r="F13" s="115"/>
      <c r="G13" s="185" t="s">
        <v>148</v>
      </c>
      <c r="H13" s="115"/>
      <c r="I13" s="119"/>
      <c r="J13" s="115"/>
      <c r="K13" s="139"/>
      <c r="L13" s="139"/>
      <c r="M13" s="139"/>
      <c r="X13" s="116"/>
      <c r="Y13" s="140"/>
      <c r="Z13" s="119"/>
    </row>
    <row r="14" spans="1:26" s="117" customFormat="1" x14ac:dyDescent="0.25">
      <c r="A14" s="115"/>
      <c r="B14" s="115"/>
      <c r="C14" s="115"/>
      <c r="D14" s="115"/>
      <c r="E14" s="115"/>
      <c r="F14" s="115"/>
      <c r="G14" s="115"/>
      <c r="H14" s="115"/>
      <c r="I14" s="119"/>
      <c r="J14" s="115"/>
      <c r="K14" s="139"/>
      <c r="L14" s="139"/>
      <c r="M14" s="139"/>
      <c r="X14" s="116"/>
      <c r="Y14" s="140"/>
      <c r="Z14" s="119"/>
    </row>
    <row r="15" spans="1:26" s="117" customFormat="1" x14ac:dyDescent="0.25">
      <c r="A15" s="115"/>
      <c r="B15" s="115"/>
      <c r="C15" s="115"/>
      <c r="D15" s="115"/>
      <c r="E15" s="115"/>
      <c r="F15" s="115"/>
      <c r="G15" s="115"/>
      <c r="H15" s="115"/>
      <c r="I15" s="119"/>
      <c r="J15" s="115"/>
      <c r="K15" s="139"/>
      <c r="L15" s="139"/>
      <c r="M15" s="139"/>
      <c r="X15" s="116"/>
      <c r="Y15" s="140"/>
      <c r="Z15" s="119"/>
    </row>
    <row r="16" spans="1:26" s="117" customFormat="1" x14ac:dyDescent="0.25">
      <c r="A16" s="115"/>
      <c r="B16" s="115"/>
      <c r="C16" s="115"/>
      <c r="D16" s="115"/>
      <c r="E16" s="115"/>
      <c r="F16" s="115"/>
      <c r="G16" s="115"/>
      <c r="H16" s="115"/>
      <c r="I16" s="119"/>
      <c r="J16" s="115"/>
      <c r="K16" s="139"/>
      <c r="L16" s="139"/>
      <c r="M16" s="139"/>
      <c r="X16" s="116"/>
      <c r="Y16" s="140"/>
      <c r="Z16" s="119"/>
    </row>
    <row r="17" spans="1:26" s="117" customFormat="1" x14ac:dyDescent="0.25">
      <c r="A17" s="115"/>
      <c r="B17" s="115"/>
      <c r="C17" s="115"/>
      <c r="D17" s="115"/>
      <c r="E17" s="115"/>
      <c r="F17" s="115"/>
      <c r="G17" s="115"/>
      <c r="H17" s="115"/>
      <c r="I17" s="119"/>
      <c r="J17" s="115"/>
      <c r="K17" s="139"/>
      <c r="L17" s="139"/>
      <c r="M17" s="139"/>
      <c r="X17" s="116"/>
      <c r="Y17" s="140"/>
      <c r="Z17" s="119"/>
    </row>
    <row r="18" spans="1:26" s="117" customFormat="1" x14ac:dyDescent="0.25">
      <c r="A18" s="115"/>
      <c r="B18" s="115"/>
      <c r="C18" s="115"/>
      <c r="D18" s="115"/>
      <c r="E18" s="115"/>
      <c r="F18" s="115"/>
      <c r="G18" s="115"/>
      <c r="H18" s="115"/>
      <c r="I18" s="119"/>
      <c r="J18" s="115"/>
      <c r="K18" s="139"/>
      <c r="L18" s="139"/>
      <c r="M18" s="139"/>
      <c r="X18" s="116"/>
      <c r="Y18" s="140"/>
      <c r="Z18" s="119"/>
    </row>
    <row r="19" spans="1:26" s="117" customFormat="1" x14ac:dyDescent="0.25">
      <c r="A19" s="115"/>
      <c r="B19" s="115"/>
      <c r="C19" s="115"/>
      <c r="D19" s="115"/>
      <c r="E19" s="115"/>
      <c r="F19" s="115"/>
      <c r="G19" s="115"/>
      <c r="H19" s="115"/>
      <c r="I19" s="119"/>
      <c r="J19" s="115"/>
      <c r="K19" s="139"/>
      <c r="L19" s="139"/>
      <c r="M19" s="139"/>
      <c r="X19" s="116"/>
      <c r="Y19" s="140"/>
      <c r="Z19" s="119"/>
    </row>
    <row r="20" spans="1:26" s="117" customFormat="1" x14ac:dyDescent="0.25">
      <c r="A20" s="119"/>
      <c r="B20" s="119"/>
      <c r="C20" s="119"/>
      <c r="D20" s="119"/>
      <c r="E20" s="119"/>
      <c r="F20" s="119"/>
      <c r="G20" s="119"/>
      <c r="H20" s="119"/>
      <c r="I20" s="119"/>
      <c r="J20" s="115"/>
      <c r="K20" s="139"/>
      <c r="L20" s="139"/>
      <c r="M20" s="139"/>
      <c r="X20" s="116"/>
      <c r="Y20" s="140"/>
      <c r="Z20" s="119"/>
    </row>
    <row r="21" spans="1:26" s="117" customFormat="1" x14ac:dyDescent="0.25">
      <c r="A21" s="119"/>
      <c r="B21" s="119"/>
      <c r="C21" s="119"/>
      <c r="D21" s="119"/>
      <c r="E21" s="119"/>
      <c r="F21" s="119"/>
      <c r="G21" s="119"/>
      <c r="H21" s="119"/>
      <c r="I21" s="119"/>
      <c r="J21" s="115"/>
      <c r="K21" s="139"/>
      <c r="L21" s="139"/>
      <c r="M21" s="139"/>
      <c r="X21" s="116"/>
      <c r="Y21" s="140"/>
      <c r="Z21" s="119"/>
    </row>
    <row r="22" spans="1:26" s="117" customFormat="1" x14ac:dyDescent="0.25">
      <c r="A22" s="119"/>
      <c r="B22" s="119"/>
      <c r="C22" s="119"/>
      <c r="D22" s="119"/>
      <c r="E22" s="119"/>
      <c r="F22" s="119"/>
      <c r="G22" s="119"/>
      <c r="H22" s="119"/>
      <c r="I22" s="119"/>
      <c r="J22" s="115"/>
      <c r="K22" s="139"/>
      <c r="L22" s="139"/>
      <c r="M22" s="139"/>
      <c r="X22" s="116"/>
      <c r="Y22" s="140"/>
      <c r="Z22" s="119"/>
    </row>
    <row r="23" spans="1:26" s="117" customFormat="1" x14ac:dyDescent="0.25">
      <c r="A23" s="119"/>
      <c r="B23" s="119"/>
      <c r="C23" s="119"/>
      <c r="D23" s="119"/>
      <c r="E23" s="119"/>
      <c r="F23" s="119"/>
      <c r="G23" s="119"/>
      <c r="H23" s="119"/>
      <c r="I23" s="119"/>
      <c r="J23" s="115"/>
      <c r="K23" s="139"/>
      <c r="L23" s="139"/>
      <c r="M23" s="139"/>
      <c r="X23" s="116"/>
      <c r="Y23" s="140"/>
      <c r="Z23" s="119"/>
    </row>
    <row r="24" spans="1:26" s="117" customFormat="1" x14ac:dyDescent="0.25">
      <c r="A24" s="119"/>
      <c r="B24" s="119"/>
      <c r="C24" s="119"/>
      <c r="D24" s="119"/>
      <c r="E24" s="119"/>
      <c r="F24" s="119"/>
      <c r="G24" s="119"/>
      <c r="H24" s="119"/>
      <c r="I24" s="119"/>
      <c r="J24" s="115"/>
      <c r="K24" s="139"/>
      <c r="L24" s="139"/>
      <c r="M24" s="139"/>
      <c r="X24" s="116"/>
      <c r="Y24" s="140"/>
      <c r="Z24" s="119"/>
    </row>
    <row r="25" spans="1:26" s="117" customFormat="1" x14ac:dyDescent="0.25">
      <c r="A25" s="119"/>
      <c r="B25" s="119"/>
      <c r="C25" s="119"/>
      <c r="D25" s="119"/>
      <c r="E25" s="119"/>
      <c r="F25" s="119"/>
      <c r="G25" s="119"/>
      <c r="H25" s="119"/>
      <c r="I25" s="119"/>
      <c r="J25" s="115"/>
      <c r="K25" s="139"/>
      <c r="L25" s="139"/>
      <c r="M25" s="139"/>
      <c r="X25" s="116"/>
      <c r="Y25" s="140"/>
      <c r="Z25" s="119"/>
    </row>
    <row r="26" spans="1:26" s="117" customFormat="1" x14ac:dyDescent="0.25">
      <c r="A26" s="119"/>
      <c r="B26" s="119"/>
      <c r="C26" s="119"/>
      <c r="D26" s="119"/>
      <c r="E26" s="119"/>
      <c r="F26" s="119"/>
      <c r="G26" s="119"/>
      <c r="H26" s="119"/>
      <c r="I26" s="119"/>
      <c r="J26" s="115"/>
      <c r="K26" s="139"/>
      <c r="L26" s="139"/>
      <c r="M26" s="139"/>
      <c r="X26" s="116"/>
      <c r="Y26" s="140"/>
      <c r="Z26" s="119"/>
    </row>
    <row r="27" spans="1:26" s="117" customFormat="1" x14ac:dyDescent="0.25">
      <c r="A27" s="119"/>
      <c r="B27" s="119"/>
      <c r="C27" s="119"/>
      <c r="D27" s="119"/>
      <c r="E27" s="119"/>
      <c r="F27" s="119"/>
      <c r="G27" s="119"/>
      <c r="H27" s="119"/>
      <c r="I27" s="119"/>
      <c r="J27" s="115"/>
      <c r="K27" s="139"/>
      <c r="L27" s="139"/>
      <c r="M27" s="139"/>
      <c r="X27" s="116"/>
      <c r="Y27" s="140"/>
      <c r="Z27" s="119"/>
    </row>
    <row r="28" spans="1:26" s="117" customFormat="1" x14ac:dyDescent="0.25">
      <c r="A28" s="119"/>
      <c r="B28" s="119"/>
      <c r="C28" s="119"/>
      <c r="D28" s="119"/>
      <c r="E28" s="119"/>
      <c r="F28" s="119"/>
      <c r="G28" s="119"/>
      <c r="H28" s="119"/>
      <c r="I28" s="119"/>
      <c r="J28" s="115"/>
      <c r="K28" s="139"/>
      <c r="L28" s="139"/>
      <c r="M28" s="139"/>
      <c r="X28" s="116"/>
      <c r="Y28" s="140"/>
      <c r="Z28" s="119"/>
    </row>
    <row r="29" spans="1:26" s="117" customFormat="1" x14ac:dyDescent="0.25">
      <c r="A29" s="119"/>
      <c r="B29" s="119"/>
      <c r="C29" s="119"/>
      <c r="D29" s="119"/>
      <c r="E29" s="119"/>
      <c r="F29" s="119"/>
      <c r="G29" s="119"/>
      <c r="H29" s="119"/>
      <c r="I29" s="119"/>
      <c r="J29" s="115"/>
      <c r="K29" s="139"/>
      <c r="L29" s="139"/>
      <c r="M29" s="139"/>
      <c r="X29" s="116"/>
      <c r="Y29" s="140"/>
      <c r="Z29" s="119"/>
    </row>
    <row r="30" spans="1:26" s="117" customFormat="1" x14ac:dyDescent="0.25">
      <c r="A30" s="119"/>
      <c r="B30" s="119"/>
      <c r="C30" s="119"/>
      <c r="D30" s="119"/>
      <c r="E30" s="119"/>
      <c r="F30" s="119"/>
      <c r="G30" s="119"/>
      <c r="H30" s="119"/>
      <c r="I30" s="119"/>
      <c r="J30" s="115"/>
      <c r="K30" s="139"/>
      <c r="L30" s="139"/>
      <c r="M30" s="139"/>
      <c r="X30" s="116"/>
      <c r="Y30" s="140"/>
      <c r="Z30" s="119"/>
    </row>
    <row r="31" spans="1:26" s="117" customFormat="1" x14ac:dyDescent="0.25">
      <c r="A31" s="119"/>
      <c r="B31" s="119"/>
      <c r="C31" s="119"/>
      <c r="D31" s="119"/>
      <c r="E31" s="119"/>
      <c r="F31" s="119"/>
      <c r="G31" s="119"/>
      <c r="H31" s="119"/>
      <c r="I31" s="119"/>
      <c r="J31" s="115"/>
      <c r="K31" s="139"/>
      <c r="L31" s="139"/>
      <c r="M31" s="139"/>
      <c r="X31" s="116"/>
      <c r="Y31" s="140"/>
      <c r="Z31" s="119"/>
    </row>
    <row r="32" spans="1:26" s="117" customFormat="1" x14ac:dyDescent="0.25">
      <c r="A32" s="119"/>
      <c r="B32" s="119"/>
      <c r="C32" s="119"/>
      <c r="D32" s="119"/>
      <c r="E32" s="119"/>
      <c r="F32" s="119"/>
      <c r="G32" s="119"/>
      <c r="H32" s="119"/>
      <c r="I32" s="119"/>
      <c r="J32" s="115"/>
      <c r="K32" s="139"/>
      <c r="L32" s="139"/>
      <c r="M32" s="139"/>
      <c r="X32" s="116"/>
      <c r="Y32" s="140"/>
      <c r="Z32" s="119"/>
    </row>
    <row r="33" spans="1:26" s="117" customFormat="1" x14ac:dyDescent="0.25">
      <c r="A33" s="119"/>
      <c r="B33" s="119"/>
      <c r="C33" s="119"/>
      <c r="D33" s="119"/>
      <c r="E33" s="119"/>
      <c r="F33" s="119"/>
      <c r="G33" s="119"/>
      <c r="H33" s="119"/>
      <c r="I33" s="119"/>
      <c r="J33" s="115"/>
      <c r="K33" s="139"/>
      <c r="L33" s="139"/>
      <c r="M33" s="139"/>
      <c r="X33" s="116"/>
      <c r="Y33" s="140"/>
      <c r="Z33" s="119"/>
    </row>
    <row r="34" spans="1:26" s="117" customFormat="1" x14ac:dyDescent="0.25">
      <c r="A34" s="119"/>
      <c r="B34" s="119"/>
      <c r="C34" s="119"/>
      <c r="D34" s="119"/>
      <c r="E34" s="119"/>
      <c r="F34" s="119"/>
      <c r="G34" s="119"/>
      <c r="H34" s="119"/>
      <c r="I34" s="119"/>
      <c r="J34" s="115"/>
      <c r="K34" s="139"/>
      <c r="L34" s="139"/>
      <c r="M34" s="139"/>
      <c r="X34" s="116"/>
      <c r="Y34" s="140"/>
      <c r="Z34" s="119"/>
    </row>
    <row r="35" spans="1:26" s="117" customFormat="1" x14ac:dyDescent="0.25">
      <c r="A35" s="119"/>
      <c r="B35" s="119"/>
      <c r="C35" s="119"/>
      <c r="D35" s="119"/>
      <c r="E35" s="119"/>
      <c r="F35" s="119"/>
      <c r="G35" s="119"/>
      <c r="H35" s="119"/>
      <c r="I35" s="119"/>
      <c r="J35" s="115"/>
      <c r="K35" s="139"/>
      <c r="L35" s="139"/>
      <c r="M35" s="139"/>
      <c r="X35" s="116"/>
      <c r="Y35" s="140"/>
      <c r="Z35" s="119"/>
    </row>
    <row r="36" spans="1:26" s="117" customFormat="1" x14ac:dyDescent="0.25">
      <c r="A36" s="119"/>
      <c r="B36" s="119"/>
      <c r="C36" s="119"/>
      <c r="D36" s="119"/>
      <c r="E36" s="119"/>
      <c r="F36" s="119"/>
      <c r="G36" s="119"/>
      <c r="H36" s="119"/>
      <c r="I36" s="119"/>
      <c r="J36" s="115"/>
      <c r="K36" s="139"/>
      <c r="L36" s="139"/>
      <c r="M36" s="139"/>
      <c r="X36" s="116"/>
      <c r="Y36" s="140"/>
      <c r="Z36" s="119"/>
    </row>
    <row r="37" spans="1:26" s="117" customFormat="1" x14ac:dyDescent="0.25">
      <c r="A37" s="119"/>
      <c r="B37" s="119"/>
      <c r="C37" s="119"/>
      <c r="D37" s="119"/>
      <c r="E37" s="119"/>
      <c r="F37" s="119"/>
      <c r="G37" s="119"/>
      <c r="H37" s="119"/>
      <c r="I37" s="119"/>
      <c r="J37" s="115"/>
      <c r="K37" s="139"/>
      <c r="L37" s="139"/>
      <c r="M37" s="139"/>
      <c r="X37" s="116"/>
      <c r="Y37" s="140"/>
      <c r="Z37" s="119"/>
    </row>
    <row r="38" spans="1:26" s="117" customFormat="1" x14ac:dyDescent="0.25">
      <c r="A38" s="119"/>
      <c r="B38" s="119"/>
      <c r="C38" s="119"/>
      <c r="D38" s="119"/>
      <c r="E38" s="119"/>
      <c r="F38" s="119"/>
      <c r="G38" s="119"/>
      <c r="H38" s="119"/>
      <c r="I38" s="119"/>
      <c r="J38" s="115"/>
      <c r="K38" s="139"/>
      <c r="L38" s="139"/>
      <c r="M38" s="139"/>
      <c r="X38" s="116"/>
      <c r="Y38" s="140"/>
      <c r="Z38" s="119"/>
    </row>
    <row r="39" spans="1:26" s="117" customFormat="1" x14ac:dyDescent="0.25">
      <c r="A39" s="119"/>
      <c r="B39" s="119"/>
      <c r="C39" s="119"/>
      <c r="D39" s="119"/>
      <c r="E39" s="119"/>
      <c r="F39" s="119"/>
      <c r="G39" s="119"/>
      <c r="H39" s="119"/>
      <c r="I39" s="119"/>
      <c r="J39" s="115"/>
      <c r="K39" s="139"/>
      <c r="L39" s="139"/>
      <c r="M39" s="139"/>
      <c r="X39" s="116"/>
      <c r="Y39" s="140"/>
      <c r="Z39" s="119"/>
    </row>
    <row r="40" spans="1:26" s="117" customFormat="1" x14ac:dyDescent="0.25">
      <c r="A40" s="119"/>
      <c r="B40" s="119"/>
      <c r="C40" s="119"/>
      <c r="D40" s="119"/>
      <c r="E40" s="119"/>
      <c r="F40" s="119"/>
      <c r="G40" s="119"/>
      <c r="H40" s="119"/>
      <c r="I40" s="119"/>
      <c r="J40" s="115"/>
      <c r="K40" s="139"/>
      <c r="L40" s="139"/>
      <c r="M40" s="139"/>
      <c r="X40" s="116"/>
      <c r="Y40" s="140"/>
      <c r="Z40" s="119"/>
    </row>
    <row r="41" spans="1:26" s="117" customFormat="1" x14ac:dyDescent="0.25">
      <c r="A41" s="119"/>
      <c r="B41" s="119"/>
      <c r="C41" s="119"/>
      <c r="D41" s="119"/>
      <c r="E41" s="119"/>
      <c r="F41" s="119"/>
      <c r="G41" s="119"/>
      <c r="H41" s="119"/>
      <c r="I41" s="119"/>
      <c r="J41" s="115"/>
      <c r="K41" s="139"/>
      <c r="L41" s="139"/>
      <c r="M41" s="139"/>
      <c r="X41" s="116"/>
      <c r="Y41" s="140"/>
      <c r="Z41" s="119"/>
    </row>
    <row r="42" spans="1:26" s="117" customFormat="1" x14ac:dyDescent="0.25">
      <c r="A42" s="119"/>
      <c r="B42" s="119"/>
      <c r="C42" s="119"/>
      <c r="D42" s="119"/>
      <c r="E42" s="119"/>
      <c r="F42" s="119"/>
      <c r="G42" s="119"/>
      <c r="H42" s="119"/>
      <c r="I42" s="119"/>
      <c r="J42" s="115"/>
      <c r="K42" s="139"/>
      <c r="L42" s="139"/>
      <c r="M42" s="139"/>
      <c r="X42" s="116"/>
      <c r="Y42" s="140"/>
      <c r="Z42" s="119"/>
    </row>
    <row r="43" spans="1:26" s="117" customFormat="1" x14ac:dyDescent="0.25">
      <c r="A43" s="119"/>
      <c r="B43" s="119"/>
      <c r="C43" s="119"/>
      <c r="D43" s="119"/>
      <c r="E43" s="119"/>
      <c r="F43" s="119"/>
      <c r="G43" s="119"/>
      <c r="H43" s="119"/>
      <c r="I43" s="119"/>
      <c r="J43" s="115"/>
      <c r="K43" s="139"/>
      <c r="L43" s="139"/>
      <c r="M43" s="139"/>
      <c r="X43" s="116"/>
      <c r="Y43" s="140"/>
      <c r="Z43" s="119"/>
    </row>
    <row r="44" spans="1:26" s="117" customFormat="1" x14ac:dyDescent="0.25">
      <c r="A44" s="119"/>
      <c r="B44" s="119"/>
      <c r="C44" s="119"/>
      <c r="D44" s="119"/>
      <c r="E44" s="119"/>
      <c r="F44" s="119"/>
      <c r="G44" s="119"/>
      <c r="H44" s="119"/>
      <c r="I44" s="119"/>
      <c r="J44" s="115"/>
      <c r="K44" s="139"/>
      <c r="L44" s="139"/>
      <c r="M44" s="139"/>
      <c r="X44" s="116"/>
      <c r="Y44" s="140"/>
      <c r="Z44" s="119"/>
    </row>
    <row r="45" spans="1:26" s="117" customFormat="1" x14ac:dyDescent="0.25">
      <c r="A45" s="119"/>
      <c r="B45" s="119"/>
      <c r="C45" s="119"/>
      <c r="D45" s="119"/>
      <c r="E45" s="119"/>
      <c r="F45" s="119"/>
      <c r="G45" s="119"/>
      <c r="H45" s="119"/>
      <c r="I45" s="119"/>
      <c r="J45" s="115"/>
      <c r="K45" s="139"/>
      <c r="L45" s="139"/>
      <c r="M45" s="139"/>
      <c r="X45" s="116"/>
      <c r="Y45" s="140"/>
      <c r="Z45" s="119"/>
    </row>
    <row r="46" spans="1:26" s="117" customFormat="1" x14ac:dyDescent="0.25">
      <c r="A46" s="119"/>
      <c r="B46" s="119"/>
      <c r="C46" s="119"/>
      <c r="D46" s="119"/>
      <c r="E46" s="119"/>
      <c r="F46" s="119"/>
      <c r="G46" s="119"/>
      <c r="H46" s="119"/>
      <c r="I46" s="119"/>
      <c r="J46" s="115"/>
      <c r="K46" s="139"/>
      <c r="L46" s="139"/>
      <c r="M46" s="139"/>
      <c r="X46" s="116"/>
      <c r="Y46" s="140"/>
      <c r="Z46" s="119"/>
    </row>
    <row r="47" spans="1:26" s="117" customFormat="1" x14ac:dyDescent="0.25">
      <c r="A47" s="119"/>
      <c r="B47" s="119"/>
      <c r="C47" s="119"/>
      <c r="D47" s="119"/>
      <c r="E47" s="119"/>
      <c r="F47" s="119"/>
      <c r="G47" s="119"/>
      <c r="H47" s="119"/>
      <c r="I47" s="119"/>
      <c r="J47" s="115"/>
      <c r="K47" s="139"/>
      <c r="L47" s="139"/>
      <c r="M47" s="139"/>
      <c r="X47" s="116"/>
      <c r="Y47" s="140"/>
      <c r="Z47" s="119"/>
    </row>
    <row r="48" spans="1:26" s="117" customFormat="1" x14ac:dyDescent="0.25">
      <c r="A48" s="119"/>
      <c r="B48" s="119"/>
      <c r="C48" s="119"/>
      <c r="D48" s="119"/>
      <c r="E48" s="119"/>
      <c r="F48" s="119"/>
      <c r="G48" s="119"/>
      <c r="H48" s="119"/>
      <c r="I48" s="119"/>
      <c r="J48" s="115"/>
      <c r="K48" s="139"/>
      <c r="L48" s="139"/>
      <c r="M48" s="139"/>
      <c r="X48" s="116"/>
      <c r="Y48" s="140"/>
      <c r="Z48" s="119"/>
    </row>
    <row r="49" spans="1:26" s="117" customFormat="1" x14ac:dyDescent="0.25">
      <c r="A49" s="119"/>
      <c r="B49" s="119"/>
      <c r="C49" s="119"/>
      <c r="D49" s="119"/>
      <c r="E49" s="119"/>
      <c r="F49" s="119"/>
      <c r="G49" s="119"/>
      <c r="H49" s="119"/>
      <c r="I49" s="119"/>
      <c r="J49" s="115"/>
      <c r="K49" s="139"/>
      <c r="L49" s="139"/>
      <c r="M49" s="139"/>
      <c r="X49" s="116"/>
      <c r="Y49" s="140"/>
      <c r="Z49" s="119"/>
    </row>
    <row r="50" spans="1:26" s="117" customFormat="1" x14ac:dyDescent="0.25">
      <c r="A50" s="119"/>
      <c r="B50" s="119"/>
      <c r="C50" s="119"/>
      <c r="D50" s="119"/>
      <c r="E50" s="119"/>
      <c r="F50" s="119"/>
      <c r="G50" s="119"/>
      <c r="H50" s="119"/>
      <c r="I50" s="119"/>
      <c r="J50" s="115"/>
      <c r="K50" s="139"/>
      <c r="L50" s="139"/>
      <c r="M50" s="139"/>
      <c r="X50" s="116"/>
      <c r="Y50" s="140"/>
      <c r="Z50" s="119"/>
    </row>
    <row r="51" spans="1:26" s="117" customFormat="1" x14ac:dyDescent="0.25">
      <c r="A51" s="119"/>
      <c r="B51" s="119"/>
      <c r="C51" s="119"/>
      <c r="D51" s="119"/>
      <c r="E51" s="119"/>
      <c r="F51" s="119"/>
      <c r="G51" s="119"/>
      <c r="H51" s="119"/>
      <c r="I51" s="119"/>
      <c r="J51" s="115"/>
      <c r="K51" s="139"/>
      <c r="L51" s="139"/>
      <c r="M51" s="139"/>
      <c r="X51" s="116"/>
      <c r="Y51" s="140"/>
      <c r="Z51" s="119"/>
    </row>
    <row r="52" spans="1:26" s="117" customFormat="1" x14ac:dyDescent="0.25">
      <c r="A52" s="119"/>
      <c r="B52" s="119"/>
      <c r="C52" s="119"/>
      <c r="D52" s="119"/>
      <c r="E52" s="119"/>
      <c r="F52" s="119"/>
      <c r="G52" s="119"/>
      <c r="H52" s="119"/>
      <c r="I52" s="119"/>
      <c r="J52" s="115"/>
      <c r="K52" s="139"/>
      <c r="L52" s="139"/>
      <c r="M52" s="139"/>
      <c r="X52" s="116"/>
      <c r="Y52" s="140"/>
      <c r="Z52" s="119"/>
    </row>
    <row r="53" spans="1:26" s="117" customFormat="1" x14ac:dyDescent="0.25">
      <c r="A53" s="119"/>
      <c r="B53" s="119"/>
      <c r="C53" s="119"/>
      <c r="D53" s="119"/>
      <c r="E53" s="119"/>
      <c r="F53" s="119"/>
      <c r="G53" s="119"/>
      <c r="H53" s="119"/>
      <c r="I53" s="119"/>
      <c r="J53" s="115"/>
      <c r="K53" s="139"/>
      <c r="L53" s="139"/>
      <c r="M53" s="139"/>
      <c r="X53" s="116"/>
      <c r="Y53" s="140"/>
      <c r="Z53" s="119"/>
    </row>
    <row r="54" spans="1:26" s="117" customFormat="1" x14ac:dyDescent="0.25">
      <c r="A54" s="119"/>
      <c r="B54" s="119"/>
      <c r="C54" s="119"/>
      <c r="D54" s="119"/>
      <c r="E54" s="119"/>
      <c r="F54" s="119"/>
      <c r="G54" s="119"/>
      <c r="H54" s="119"/>
      <c r="I54" s="119"/>
      <c r="J54" s="115"/>
      <c r="K54" s="139"/>
      <c r="L54" s="139"/>
      <c r="M54" s="139"/>
      <c r="X54" s="116"/>
      <c r="Y54" s="140"/>
      <c r="Z54" s="119"/>
    </row>
    <row r="55" spans="1:26" s="117" customFormat="1" x14ac:dyDescent="0.25">
      <c r="A55" s="119"/>
      <c r="B55" s="119"/>
      <c r="C55" s="119"/>
      <c r="D55" s="119"/>
      <c r="E55" s="119"/>
      <c r="F55" s="119"/>
      <c r="G55" s="119"/>
      <c r="H55" s="119"/>
      <c r="I55" s="119"/>
      <c r="J55" s="115"/>
      <c r="K55" s="139"/>
      <c r="L55" s="139"/>
      <c r="M55" s="139"/>
      <c r="X55" s="116"/>
      <c r="Y55" s="140"/>
      <c r="Z55" s="119"/>
    </row>
    <row r="56" spans="1:26" s="117" customFormat="1" x14ac:dyDescent="0.25">
      <c r="A56" s="119"/>
      <c r="B56" s="119"/>
      <c r="C56" s="119"/>
      <c r="D56" s="119"/>
      <c r="E56" s="119"/>
      <c r="F56" s="119"/>
      <c r="G56" s="119"/>
      <c r="H56" s="119"/>
      <c r="I56" s="119"/>
      <c r="J56" s="115"/>
      <c r="K56" s="139"/>
      <c r="L56" s="139"/>
      <c r="M56" s="139"/>
      <c r="X56" s="116"/>
      <c r="Y56" s="140"/>
      <c r="Z56" s="119"/>
    </row>
    <row r="57" spans="1:26" s="117" customFormat="1" x14ac:dyDescent="0.25">
      <c r="A57" s="119"/>
      <c r="B57" s="119"/>
      <c r="C57" s="119"/>
      <c r="D57" s="119"/>
      <c r="E57" s="119"/>
      <c r="F57" s="119"/>
      <c r="G57" s="119"/>
      <c r="H57" s="119"/>
      <c r="I57" s="119"/>
      <c r="J57" s="115"/>
      <c r="K57" s="139"/>
      <c r="L57" s="139"/>
      <c r="M57" s="139"/>
      <c r="X57" s="116"/>
      <c r="Y57" s="140"/>
      <c r="Z57" s="119"/>
    </row>
    <row r="58" spans="1:26" s="117" customFormat="1" x14ac:dyDescent="0.25">
      <c r="A58" s="119"/>
      <c r="B58" s="119"/>
      <c r="C58" s="119"/>
      <c r="D58" s="119"/>
      <c r="E58" s="119"/>
      <c r="F58" s="119"/>
      <c r="G58" s="119"/>
      <c r="H58" s="119"/>
      <c r="I58" s="119"/>
      <c r="J58" s="115"/>
      <c r="K58" s="139"/>
      <c r="L58" s="139"/>
      <c r="M58" s="139"/>
      <c r="X58" s="116"/>
      <c r="Y58" s="140"/>
      <c r="Z58" s="119"/>
    </row>
    <row r="59" spans="1:26" s="117" customFormat="1" x14ac:dyDescent="0.25">
      <c r="A59" s="119"/>
      <c r="B59" s="119"/>
      <c r="C59" s="119"/>
      <c r="D59" s="119"/>
      <c r="E59" s="119"/>
      <c r="F59" s="119"/>
      <c r="G59" s="119"/>
      <c r="H59" s="119"/>
      <c r="I59" s="119"/>
      <c r="J59" s="115"/>
      <c r="K59" s="139"/>
      <c r="L59" s="139"/>
      <c r="M59" s="139"/>
      <c r="X59" s="116"/>
      <c r="Y59" s="140"/>
      <c r="Z59" s="119"/>
    </row>
    <row r="60" spans="1:26" s="117" customFormat="1" x14ac:dyDescent="0.25">
      <c r="A60" s="119"/>
      <c r="B60" s="119"/>
      <c r="C60" s="119"/>
      <c r="D60" s="119"/>
      <c r="E60" s="119"/>
      <c r="F60" s="119"/>
      <c r="G60" s="119"/>
      <c r="H60" s="119"/>
      <c r="I60" s="119"/>
      <c r="J60" s="115"/>
      <c r="K60" s="139"/>
      <c r="L60" s="139"/>
      <c r="M60" s="139"/>
      <c r="X60" s="116"/>
      <c r="Y60" s="140"/>
      <c r="Z60" s="119"/>
    </row>
    <row r="61" spans="1:26" s="117" customFormat="1" x14ac:dyDescent="0.25">
      <c r="A61" s="119"/>
      <c r="B61" s="119"/>
      <c r="C61" s="119"/>
      <c r="D61" s="119"/>
      <c r="E61" s="119"/>
      <c r="F61" s="119"/>
      <c r="G61" s="119"/>
      <c r="H61" s="119"/>
      <c r="I61" s="119"/>
      <c r="J61" s="115"/>
      <c r="K61" s="139"/>
      <c r="L61" s="139"/>
      <c r="M61" s="139"/>
      <c r="X61" s="116"/>
      <c r="Y61" s="140"/>
      <c r="Z61" s="119"/>
    </row>
    <row r="62" spans="1:26" s="117" customFormat="1" x14ac:dyDescent="0.25">
      <c r="A62" s="119"/>
      <c r="B62" s="119"/>
      <c r="C62" s="119"/>
      <c r="D62" s="119"/>
      <c r="E62" s="119"/>
      <c r="F62" s="119"/>
      <c r="G62" s="119"/>
      <c r="H62" s="119"/>
      <c r="I62" s="119"/>
      <c r="J62" s="115"/>
      <c r="K62" s="139"/>
      <c r="L62" s="139"/>
      <c r="M62" s="139"/>
      <c r="X62" s="116"/>
      <c r="Y62" s="140"/>
      <c r="Z62" s="119"/>
    </row>
    <row r="63" spans="1:26" s="117" customFormat="1" x14ac:dyDescent="0.25">
      <c r="A63" s="119"/>
      <c r="B63" s="119"/>
      <c r="C63" s="119"/>
      <c r="D63" s="119"/>
      <c r="E63" s="119"/>
      <c r="F63" s="119"/>
      <c r="G63" s="119"/>
      <c r="H63" s="119"/>
      <c r="I63" s="119"/>
      <c r="J63" s="115"/>
      <c r="K63" s="139"/>
      <c r="L63" s="139"/>
      <c r="M63" s="139"/>
      <c r="X63" s="116"/>
      <c r="Y63" s="140"/>
      <c r="Z63" s="119"/>
    </row>
    <row r="64" spans="1:26" s="117" customFormat="1" x14ac:dyDescent="0.25">
      <c r="A64" s="119"/>
      <c r="B64" s="119"/>
      <c r="C64" s="119"/>
      <c r="D64" s="119"/>
      <c r="E64" s="119"/>
      <c r="F64" s="119"/>
      <c r="G64" s="119"/>
      <c r="H64" s="119"/>
      <c r="I64" s="119"/>
      <c r="J64" s="115"/>
      <c r="K64" s="139"/>
      <c r="L64" s="139"/>
      <c r="M64" s="139"/>
      <c r="X64" s="116"/>
      <c r="Y64" s="140"/>
      <c r="Z64" s="119"/>
    </row>
    <row r="65" spans="1:26" s="117" customFormat="1" x14ac:dyDescent="0.25">
      <c r="A65" s="119"/>
      <c r="B65" s="119"/>
      <c r="C65" s="119"/>
      <c r="D65" s="119"/>
      <c r="E65" s="119"/>
      <c r="F65" s="119"/>
      <c r="G65" s="119"/>
      <c r="H65" s="119"/>
      <c r="I65" s="119"/>
      <c r="J65" s="115"/>
      <c r="K65" s="139"/>
      <c r="L65" s="139"/>
      <c r="M65" s="139"/>
      <c r="X65" s="116"/>
      <c r="Y65" s="140"/>
      <c r="Z65" s="119"/>
    </row>
    <row r="66" spans="1:26" s="117" customFormat="1" x14ac:dyDescent="0.25">
      <c r="A66" s="119"/>
      <c r="B66" s="119"/>
      <c r="C66" s="119"/>
      <c r="D66" s="119"/>
      <c r="E66" s="119"/>
      <c r="F66" s="119"/>
      <c r="G66" s="119"/>
      <c r="H66" s="119"/>
      <c r="I66" s="119"/>
      <c r="J66" s="115"/>
      <c r="K66" s="139"/>
      <c r="L66" s="139"/>
      <c r="M66" s="139"/>
      <c r="X66" s="116"/>
      <c r="Y66" s="140"/>
      <c r="Z66" s="119"/>
    </row>
    <row r="67" spans="1:26" s="117" customFormat="1" x14ac:dyDescent="0.25">
      <c r="A67" s="119"/>
      <c r="B67" s="119"/>
      <c r="C67" s="119"/>
      <c r="D67" s="119"/>
      <c r="E67" s="119"/>
      <c r="F67" s="119"/>
      <c r="G67" s="119"/>
      <c r="H67" s="119"/>
      <c r="I67" s="119"/>
      <c r="J67" s="115"/>
      <c r="K67" s="139"/>
      <c r="L67" s="139"/>
      <c r="M67" s="139"/>
      <c r="X67" s="116"/>
      <c r="Y67" s="140"/>
      <c r="Z67" s="119"/>
    </row>
    <row r="68" spans="1:26" s="117" customFormat="1" x14ac:dyDescent="0.25">
      <c r="A68" s="119"/>
      <c r="B68" s="119"/>
      <c r="C68" s="119"/>
      <c r="D68" s="119"/>
      <c r="E68" s="119"/>
      <c r="F68" s="119"/>
      <c r="G68" s="119"/>
      <c r="H68" s="119"/>
      <c r="I68" s="119"/>
      <c r="J68" s="115"/>
      <c r="K68" s="139"/>
      <c r="L68" s="139"/>
      <c r="M68" s="139"/>
      <c r="X68" s="116"/>
      <c r="Y68" s="140"/>
      <c r="Z68" s="119"/>
    </row>
    <row r="69" spans="1:26" s="117" customFormat="1" x14ac:dyDescent="0.25">
      <c r="A69" s="119"/>
      <c r="B69" s="119"/>
      <c r="C69" s="119"/>
      <c r="D69" s="119"/>
      <c r="E69" s="119"/>
      <c r="F69" s="119"/>
      <c r="G69" s="119"/>
      <c r="H69" s="119"/>
      <c r="I69" s="119"/>
      <c r="J69" s="115"/>
      <c r="K69" s="139"/>
      <c r="L69" s="139"/>
      <c r="M69" s="139"/>
      <c r="X69" s="116"/>
      <c r="Y69" s="140"/>
      <c r="Z69" s="119"/>
    </row>
    <row r="70" spans="1:26" s="117" customFormat="1" x14ac:dyDescent="0.25">
      <c r="A70" s="119"/>
      <c r="B70" s="119"/>
      <c r="C70" s="119"/>
      <c r="D70" s="119"/>
      <c r="E70" s="119"/>
      <c r="F70" s="119"/>
      <c r="G70" s="119"/>
      <c r="H70" s="119"/>
      <c r="I70" s="119"/>
      <c r="J70" s="115"/>
      <c r="K70" s="139"/>
      <c r="L70" s="139"/>
      <c r="M70" s="139"/>
      <c r="X70" s="116"/>
      <c r="Y70" s="140"/>
      <c r="Z70" s="119"/>
    </row>
    <row r="71" spans="1:26" s="117" customFormat="1" x14ac:dyDescent="0.25">
      <c r="A71" s="119"/>
      <c r="B71" s="119"/>
      <c r="C71" s="119"/>
      <c r="D71" s="119"/>
      <c r="E71" s="119"/>
      <c r="F71" s="119"/>
      <c r="G71" s="119"/>
      <c r="H71" s="119"/>
      <c r="I71" s="119"/>
      <c r="J71" s="115"/>
      <c r="K71" s="139"/>
      <c r="L71" s="139"/>
      <c r="M71" s="139"/>
      <c r="X71" s="116"/>
      <c r="Y71" s="140"/>
      <c r="Z71" s="119"/>
    </row>
  </sheetData>
  <mergeCells count="24">
    <mergeCell ref="N6:N7"/>
    <mergeCell ref="A5:Y5"/>
    <mergeCell ref="A6:A7"/>
    <mergeCell ref="B6:B7"/>
    <mergeCell ref="C6:C7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W6:W7"/>
    <mergeCell ref="X6:X7"/>
    <mergeCell ref="Y6:Y7"/>
    <mergeCell ref="O6:O7"/>
    <mergeCell ref="P6:P7"/>
    <mergeCell ref="Q6:Q7"/>
    <mergeCell ref="R6:S6"/>
    <mergeCell ref="T6:T7"/>
    <mergeCell ref="U6:V6"/>
  </mergeCells>
  <printOptions horizontalCentered="1"/>
  <pageMargins left="0.70866141732283472" right="0.70866141732283472" top="0.78740157480314965" bottom="0.78740157480314965" header="0.31496062992125984" footer="0.31496062992125984"/>
  <pageSetup paperSize="9" scale="35" firstPageNumber="145" orientation="landscape" useFirstPageNumber="1" r:id="rId1"/>
  <headerFooter>
    <oddFooter xml:space="preserve">&amp;L&amp;"Arial,Kurzíva"Zastupitelstvo  Olomouckého kraje 13-12-2021
13. - Rozpočet Olomouckého kraje na rok 2022 - návrh rozpočtu
Příloha č. 5f) Projekty - neinvestiční&amp;R&amp;"Arial,Kurzíva"Strana &amp;P (Celkem 176) </oddFooter>
  </headerFooter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Z72"/>
  <sheetViews>
    <sheetView showGridLines="0" view="pageBreakPreview" zoomScale="70" zoomScaleNormal="70" zoomScaleSheetLayoutView="70" workbookViewId="0">
      <selection activeCell="J19" sqref="J19"/>
    </sheetView>
  </sheetViews>
  <sheetFormatPr defaultColWidth="9.140625" defaultRowHeight="15" outlineLevelCol="1" x14ac:dyDescent="0.25"/>
  <cols>
    <col min="1" max="2" width="5.7109375" style="119" customWidth="1"/>
    <col min="3" max="3" width="8.85546875" style="119" hidden="1" customWidth="1" outlineLevel="1"/>
    <col min="4" max="4" width="8" style="119" hidden="1" customWidth="1" outlineLevel="1"/>
    <col min="5" max="5" width="8.7109375" style="119" customWidth="1" collapsed="1"/>
    <col min="6" max="6" width="15.140625" style="119" hidden="1" customWidth="1" outlineLevel="1"/>
    <col min="7" max="7" width="61.140625" style="119" customWidth="1" collapsed="1"/>
    <col min="8" max="8" width="44.7109375" style="119" customWidth="1"/>
    <col min="9" max="9" width="7.140625" style="119" customWidth="1"/>
    <col min="10" max="10" width="14.7109375" style="115" customWidth="1"/>
    <col min="11" max="12" width="14.85546875" style="117" customWidth="1"/>
    <col min="13" max="13" width="13.5703125" style="117" customWidth="1"/>
    <col min="14" max="14" width="18.42578125" style="117" customWidth="1"/>
    <col min="15" max="15" width="14.7109375" style="117" customWidth="1"/>
    <col min="16" max="16" width="16.28515625" style="117" customWidth="1"/>
    <col min="17" max="17" width="16.7109375" style="117" customWidth="1"/>
    <col min="18" max="18" width="17.28515625" style="117" customWidth="1"/>
    <col min="19" max="19" width="16.85546875" style="117" customWidth="1"/>
    <col min="20" max="22" width="14.85546875" style="117" customWidth="1"/>
    <col min="23" max="23" width="14.42578125" style="117" customWidth="1"/>
    <col min="24" max="24" width="10.140625" style="116" hidden="1" customWidth="1"/>
    <col min="25" max="25" width="17.7109375" style="140" customWidth="1"/>
    <col min="26" max="16384" width="9.140625" style="119"/>
  </cols>
  <sheetData>
    <row r="1" spans="1:26" ht="20.25" x14ac:dyDescent="0.3">
      <c r="A1" s="64" t="s">
        <v>71</v>
      </c>
      <c r="B1" s="1"/>
      <c r="C1" s="1"/>
      <c r="D1" s="1"/>
      <c r="E1" s="1"/>
      <c r="F1" s="2"/>
      <c r="G1" s="3"/>
      <c r="H1" s="4"/>
      <c r="I1" s="1"/>
      <c r="K1" s="116"/>
      <c r="N1" s="8"/>
      <c r="O1" s="8"/>
      <c r="Q1" s="8"/>
      <c r="R1" s="8"/>
      <c r="S1" s="8"/>
      <c r="T1" s="9"/>
      <c r="U1" s="118"/>
      <c r="V1" s="119"/>
      <c r="W1" s="119"/>
      <c r="X1" s="141"/>
      <c r="Y1" s="119"/>
    </row>
    <row r="2" spans="1:26" ht="15.75" x14ac:dyDescent="0.25">
      <c r="A2" s="72" t="s">
        <v>90</v>
      </c>
      <c r="B2" s="65"/>
      <c r="C2" s="65"/>
      <c r="D2" s="186"/>
      <c r="E2" s="186"/>
      <c r="F2" s="66"/>
      <c r="G2" s="67" t="s">
        <v>91</v>
      </c>
      <c r="H2" s="68" t="s">
        <v>122</v>
      </c>
      <c r="I2" s="12"/>
      <c r="K2" s="116"/>
      <c r="N2" s="13"/>
      <c r="O2" s="13"/>
      <c r="Q2" s="13"/>
      <c r="R2" s="13"/>
      <c r="S2" s="13"/>
      <c r="T2" s="14"/>
      <c r="U2" s="118"/>
      <c r="V2" s="119"/>
      <c r="W2" s="119"/>
      <c r="X2" s="141"/>
      <c r="Y2" s="119"/>
    </row>
    <row r="3" spans="1:26" ht="15.75" x14ac:dyDescent="0.25">
      <c r="A3" s="69"/>
      <c r="B3" s="70"/>
      <c r="C3" s="65"/>
      <c r="D3" s="186"/>
      <c r="E3" s="186"/>
      <c r="F3" s="66"/>
      <c r="G3" s="70" t="s">
        <v>67</v>
      </c>
      <c r="H3" s="71"/>
      <c r="I3" s="12"/>
      <c r="K3" s="116"/>
      <c r="N3" s="13"/>
      <c r="O3" s="13"/>
      <c r="Q3" s="13"/>
      <c r="R3" s="13"/>
      <c r="S3" s="13"/>
      <c r="T3" s="14"/>
      <c r="U3" s="118"/>
      <c r="V3" s="119"/>
      <c r="W3" s="119"/>
      <c r="X3" s="141"/>
      <c r="Y3" s="119"/>
    </row>
    <row r="4" spans="1:26" ht="17.45" customHeight="1" x14ac:dyDescent="0.25">
      <c r="A4" s="120"/>
      <c r="B4" s="120"/>
      <c r="C4" s="120"/>
      <c r="D4" s="120"/>
      <c r="E4" s="120"/>
      <c r="F4" s="120"/>
      <c r="G4" s="120"/>
      <c r="H4" s="120"/>
      <c r="I4" s="120"/>
      <c r="J4" s="120"/>
      <c r="K4" s="120"/>
      <c r="L4" s="121"/>
      <c r="M4" s="120"/>
      <c r="N4" s="121"/>
      <c r="O4" s="120"/>
      <c r="P4" s="120"/>
      <c r="Q4" s="120"/>
      <c r="R4" s="120"/>
      <c r="S4" s="120"/>
      <c r="T4" s="120"/>
      <c r="U4" s="120"/>
      <c r="V4" s="120"/>
      <c r="W4" s="122" t="s">
        <v>1</v>
      </c>
      <c r="Z4" s="118"/>
    </row>
    <row r="5" spans="1:26" ht="25.5" customHeight="1" x14ac:dyDescent="0.25">
      <c r="A5" s="416" t="s">
        <v>277</v>
      </c>
      <c r="B5" s="416"/>
      <c r="C5" s="416"/>
      <c r="D5" s="416"/>
      <c r="E5" s="416"/>
      <c r="F5" s="416"/>
      <c r="G5" s="416"/>
      <c r="H5" s="416"/>
      <c r="I5" s="416"/>
      <c r="J5" s="416"/>
      <c r="K5" s="416"/>
      <c r="L5" s="416"/>
      <c r="M5" s="416"/>
      <c r="N5" s="416"/>
      <c r="O5" s="416"/>
      <c r="P5" s="416"/>
      <c r="Q5" s="416"/>
      <c r="R5" s="416"/>
      <c r="S5" s="416"/>
      <c r="T5" s="416"/>
      <c r="U5" s="416"/>
      <c r="V5" s="416"/>
      <c r="W5" s="416"/>
      <c r="X5" s="416"/>
      <c r="Y5" s="416"/>
    </row>
    <row r="6" spans="1:26" ht="25.5" customHeight="1" x14ac:dyDescent="0.25">
      <c r="A6" s="392" t="s">
        <v>2</v>
      </c>
      <c r="B6" s="392" t="s">
        <v>3</v>
      </c>
      <c r="C6" s="393" t="s">
        <v>74</v>
      </c>
      <c r="D6" s="393" t="s">
        <v>4</v>
      </c>
      <c r="E6" s="393" t="s">
        <v>6</v>
      </c>
      <c r="F6" s="393" t="s">
        <v>7</v>
      </c>
      <c r="G6" s="393" t="s">
        <v>8</v>
      </c>
      <c r="H6" s="382" t="s">
        <v>9</v>
      </c>
      <c r="I6" s="396" t="s">
        <v>10</v>
      </c>
      <c r="J6" s="382" t="s">
        <v>11</v>
      </c>
      <c r="K6" s="382" t="s">
        <v>12</v>
      </c>
      <c r="L6" s="382" t="s">
        <v>13</v>
      </c>
      <c r="M6" s="382" t="s">
        <v>14</v>
      </c>
      <c r="N6" s="382" t="s">
        <v>22</v>
      </c>
      <c r="O6" s="384" t="s">
        <v>62</v>
      </c>
      <c r="P6" s="414" t="s">
        <v>101</v>
      </c>
      <c r="Q6" s="414" t="s">
        <v>61</v>
      </c>
      <c r="R6" s="415" t="s">
        <v>21</v>
      </c>
      <c r="S6" s="415"/>
      <c r="T6" s="414" t="s">
        <v>76</v>
      </c>
      <c r="U6" s="415" t="s">
        <v>21</v>
      </c>
      <c r="V6" s="415"/>
      <c r="W6" s="384" t="s">
        <v>26</v>
      </c>
      <c r="X6" s="384" t="s">
        <v>77</v>
      </c>
      <c r="Y6" s="383" t="s">
        <v>15</v>
      </c>
    </row>
    <row r="7" spans="1:26" ht="81" customHeight="1" x14ac:dyDescent="0.25">
      <c r="A7" s="392"/>
      <c r="B7" s="392"/>
      <c r="C7" s="393"/>
      <c r="D7" s="393"/>
      <c r="E7" s="393"/>
      <c r="F7" s="393"/>
      <c r="G7" s="393"/>
      <c r="H7" s="382"/>
      <c r="I7" s="396"/>
      <c r="J7" s="382"/>
      <c r="K7" s="382"/>
      <c r="L7" s="382"/>
      <c r="M7" s="382"/>
      <c r="N7" s="382"/>
      <c r="O7" s="384"/>
      <c r="P7" s="414"/>
      <c r="Q7" s="414"/>
      <c r="R7" s="310" t="s">
        <v>23</v>
      </c>
      <c r="S7" s="310" t="s">
        <v>24</v>
      </c>
      <c r="T7" s="414"/>
      <c r="U7" s="310" t="s">
        <v>19</v>
      </c>
      <c r="V7" s="310" t="s">
        <v>20</v>
      </c>
      <c r="W7" s="384"/>
      <c r="X7" s="384"/>
      <c r="Y7" s="383"/>
    </row>
    <row r="8" spans="1:26" s="123" customFormat="1" ht="25.5" customHeight="1" x14ac:dyDescent="0.3">
      <c r="A8" s="54" t="s">
        <v>16</v>
      </c>
      <c r="B8" s="54"/>
      <c r="C8" s="54"/>
      <c r="D8" s="54"/>
      <c r="E8" s="54"/>
      <c r="F8" s="54"/>
      <c r="G8" s="54"/>
      <c r="H8" s="54"/>
      <c r="I8" s="54"/>
      <c r="J8" s="54"/>
      <c r="K8" s="19">
        <f>K11</f>
        <v>4744</v>
      </c>
      <c r="L8" s="19">
        <f t="shared" ref="L8:M8" si="0">L11</f>
        <v>2600</v>
      </c>
      <c r="M8" s="19">
        <f t="shared" si="0"/>
        <v>2144</v>
      </c>
      <c r="N8" s="19"/>
      <c r="O8" s="19">
        <f>O11</f>
        <v>17</v>
      </c>
      <c r="P8" s="19">
        <f>P11</f>
        <v>4077</v>
      </c>
      <c r="Q8" s="20">
        <f>SUM(Q9:Q10)</f>
        <v>1950</v>
      </c>
      <c r="R8" s="20">
        <f>SUM(R9:R10)</f>
        <v>1950</v>
      </c>
      <c r="S8" s="20">
        <f t="shared" ref="S8:W8" si="1">SUM(S10:S10)</f>
        <v>0</v>
      </c>
      <c r="T8" s="20">
        <f>SUM(T9:T10)</f>
        <v>2127</v>
      </c>
      <c r="U8" s="20">
        <f>SUM(U9:U10)</f>
        <v>2127</v>
      </c>
      <c r="V8" s="20">
        <f t="shared" si="1"/>
        <v>0</v>
      </c>
      <c r="W8" s="19">
        <f t="shared" si="1"/>
        <v>0</v>
      </c>
      <c r="X8" s="153"/>
      <c r="Y8" s="21"/>
    </row>
    <row r="9" spans="1:26" s="134" customFormat="1" ht="93.6" customHeight="1" x14ac:dyDescent="0.25">
      <c r="A9" s="306">
        <v>1</v>
      </c>
      <c r="B9" s="306" t="s">
        <v>81</v>
      </c>
      <c r="C9" s="306">
        <v>5169</v>
      </c>
      <c r="D9" s="306">
        <v>3780</v>
      </c>
      <c r="E9" s="306">
        <v>51</v>
      </c>
      <c r="F9" s="307">
        <v>60011101479</v>
      </c>
      <c r="G9" s="308" t="s">
        <v>102</v>
      </c>
      <c r="H9" s="313" t="s">
        <v>103</v>
      </c>
      <c r="I9" s="309"/>
      <c r="J9" s="143" t="s">
        <v>96</v>
      </c>
      <c r="K9" s="301">
        <v>1444</v>
      </c>
      <c r="L9" s="301">
        <v>1300</v>
      </c>
      <c r="M9" s="302">
        <v>144</v>
      </c>
      <c r="N9" s="145" t="s">
        <v>104</v>
      </c>
      <c r="O9" s="303">
        <v>17</v>
      </c>
      <c r="P9" s="299">
        <f>+Q9+T9</f>
        <v>777</v>
      </c>
      <c r="Q9" s="148">
        <v>650</v>
      </c>
      <c r="R9" s="146">
        <v>650</v>
      </c>
      <c r="S9" s="146">
        <v>0</v>
      </c>
      <c r="T9" s="148">
        <v>127</v>
      </c>
      <c r="U9" s="301">
        <v>127</v>
      </c>
      <c r="V9" s="301">
        <v>0</v>
      </c>
      <c r="W9" s="303">
        <v>0</v>
      </c>
      <c r="X9" s="153"/>
      <c r="Y9" s="304"/>
      <c r="Z9" s="305"/>
    </row>
    <row r="10" spans="1:26" s="134" customFormat="1" ht="69.599999999999994" customHeight="1" x14ac:dyDescent="0.25">
      <c r="A10" s="306">
        <v>2</v>
      </c>
      <c r="B10" s="306" t="s">
        <v>81</v>
      </c>
      <c r="C10" s="30">
        <v>5169</v>
      </c>
      <c r="D10" s="30">
        <v>2369</v>
      </c>
      <c r="E10" s="30">
        <v>51</v>
      </c>
      <c r="F10" s="311">
        <v>60011101513</v>
      </c>
      <c r="G10" s="312" t="s">
        <v>105</v>
      </c>
      <c r="H10" s="313" t="s">
        <v>106</v>
      </c>
      <c r="I10" s="314"/>
      <c r="J10" s="143" t="s">
        <v>96</v>
      </c>
      <c r="K10" s="144">
        <v>3300</v>
      </c>
      <c r="L10" s="301">
        <v>1300</v>
      </c>
      <c r="M10" s="144">
        <v>2000</v>
      </c>
      <c r="N10" s="145" t="s">
        <v>107</v>
      </c>
      <c r="O10" s="146">
        <v>0</v>
      </c>
      <c r="P10" s="299">
        <v>3300</v>
      </c>
      <c r="Q10" s="148">
        <v>1300</v>
      </c>
      <c r="R10" s="146">
        <v>1300</v>
      </c>
      <c r="S10" s="146">
        <v>0</v>
      </c>
      <c r="T10" s="149">
        <v>2000</v>
      </c>
      <c r="U10" s="303">
        <v>2000</v>
      </c>
      <c r="V10" s="303">
        <v>0</v>
      </c>
      <c r="W10" s="303">
        <v>0</v>
      </c>
      <c r="X10" s="304"/>
      <c r="Y10" s="305"/>
    </row>
    <row r="11" spans="1:26" ht="69.599999999999994" customHeight="1" x14ac:dyDescent="0.25">
      <c r="A11" s="300" t="s">
        <v>276</v>
      </c>
      <c r="B11" s="300"/>
      <c r="C11" s="300"/>
      <c r="D11" s="300"/>
      <c r="E11" s="300"/>
      <c r="F11" s="300"/>
      <c r="G11" s="300"/>
      <c r="H11" s="300"/>
      <c r="I11" s="300"/>
      <c r="J11" s="300"/>
      <c r="K11" s="33">
        <f>SUM(K9:K10)</f>
        <v>4744</v>
      </c>
      <c r="L11" s="33">
        <f t="shared" ref="L11:M11" si="2">SUM(L9:L10)</f>
        <v>2600</v>
      </c>
      <c r="M11" s="33">
        <f t="shared" si="2"/>
        <v>2144</v>
      </c>
      <c r="N11" s="33"/>
      <c r="O11" s="33">
        <f>SUM(O9:O10)</f>
        <v>17</v>
      </c>
      <c r="P11" s="33">
        <f t="shared" ref="P11:X11" si="3">SUM(P9:P10)</f>
        <v>4077</v>
      </c>
      <c r="Q11" s="33">
        <f>SUM(Q9:Q10)</f>
        <v>1950</v>
      </c>
      <c r="R11" s="33">
        <f>SUM(R9:R10)</f>
        <v>1950</v>
      </c>
      <c r="S11" s="33">
        <f t="shared" si="3"/>
        <v>0</v>
      </c>
      <c r="T11" s="33">
        <f>SUM(T9:T10)</f>
        <v>2127</v>
      </c>
      <c r="U11" s="33">
        <f>SUM(U9:U10)</f>
        <v>2127</v>
      </c>
      <c r="V11" s="33">
        <f t="shared" si="3"/>
        <v>0</v>
      </c>
      <c r="W11" s="33">
        <f t="shared" si="3"/>
        <v>0</v>
      </c>
      <c r="X11" s="33">
        <f t="shared" si="3"/>
        <v>0</v>
      </c>
      <c r="Y11" s="35"/>
    </row>
    <row r="12" spans="1:26" s="117" customFormat="1" x14ac:dyDescent="0.25">
      <c r="A12" s="115"/>
      <c r="B12" s="115"/>
      <c r="C12" s="115"/>
      <c r="D12" s="115"/>
      <c r="E12" s="115"/>
      <c r="F12" s="115"/>
      <c r="G12" s="115"/>
      <c r="H12" s="115"/>
      <c r="I12" s="119"/>
      <c r="J12" s="115"/>
      <c r="K12" s="139"/>
      <c r="L12" s="139"/>
      <c r="M12" s="139"/>
      <c r="X12" s="116"/>
      <c r="Y12" s="140"/>
      <c r="Z12" s="119"/>
    </row>
    <row r="13" spans="1:26" s="117" customFormat="1" x14ac:dyDescent="0.25">
      <c r="A13" s="115"/>
      <c r="B13" s="115"/>
      <c r="C13" s="115"/>
      <c r="D13" s="115"/>
      <c r="E13" s="115"/>
      <c r="F13" s="115"/>
      <c r="G13" s="115"/>
      <c r="H13" s="115"/>
      <c r="I13" s="119"/>
      <c r="J13" s="115"/>
      <c r="K13" s="139"/>
      <c r="L13" s="139"/>
      <c r="M13" s="139"/>
      <c r="X13" s="116"/>
      <c r="Y13" s="140"/>
      <c r="Z13" s="119"/>
    </row>
    <row r="14" spans="1:26" s="117" customFormat="1" x14ac:dyDescent="0.25">
      <c r="A14" s="115"/>
      <c r="B14" s="115"/>
      <c r="C14" s="115"/>
      <c r="D14" s="115"/>
      <c r="E14" s="115"/>
      <c r="F14" s="115"/>
      <c r="G14" s="185" t="s">
        <v>148</v>
      </c>
      <c r="H14" s="115"/>
      <c r="I14" s="119"/>
      <c r="J14" s="115"/>
      <c r="K14" s="139"/>
      <c r="L14" s="139"/>
      <c r="M14" s="139"/>
      <c r="X14" s="116"/>
      <c r="Y14" s="140"/>
      <c r="Z14" s="119"/>
    </row>
    <row r="15" spans="1:26" s="117" customFormat="1" x14ac:dyDescent="0.25">
      <c r="A15" s="115"/>
      <c r="B15" s="115"/>
      <c r="C15" s="115"/>
      <c r="D15" s="115"/>
      <c r="E15" s="115"/>
      <c r="F15" s="115"/>
      <c r="G15" s="115"/>
      <c r="H15" s="115"/>
      <c r="I15" s="119"/>
      <c r="J15" s="115"/>
      <c r="K15" s="139"/>
      <c r="L15" s="139"/>
      <c r="M15" s="139"/>
      <c r="X15" s="116"/>
      <c r="Y15" s="140"/>
      <c r="Z15" s="119"/>
    </row>
    <row r="16" spans="1:26" s="117" customFormat="1" x14ac:dyDescent="0.25">
      <c r="A16" s="115"/>
      <c r="B16" s="115"/>
      <c r="C16" s="115"/>
      <c r="D16" s="115"/>
      <c r="E16" s="115"/>
      <c r="F16" s="115"/>
      <c r="G16" s="115"/>
      <c r="H16" s="115"/>
      <c r="I16" s="119"/>
      <c r="J16" s="115"/>
      <c r="K16" s="139"/>
      <c r="L16" s="139"/>
      <c r="M16" s="139"/>
      <c r="X16" s="116"/>
      <c r="Y16" s="140"/>
      <c r="Z16" s="119"/>
    </row>
    <row r="17" spans="1:26" s="117" customFormat="1" x14ac:dyDescent="0.25">
      <c r="A17" s="115"/>
      <c r="B17" s="115"/>
      <c r="C17" s="115"/>
      <c r="D17" s="115"/>
      <c r="E17" s="115"/>
      <c r="F17" s="115"/>
      <c r="G17" s="115"/>
      <c r="H17" s="115"/>
      <c r="I17" s="119"/>
      <c r="J17" s="115"/>
      <c r="K17" s="139"/>
      <c r="L17" s="139"/>
      <c r="M17" s="139"/>
      <c r="X17" s="116"/>
      <c r="Y17" s="140"/>
      <c r="Z17" s="119"/>
    </row>
    <row r="18" spans="1:26" s="117" customFormat="1" x14ac:dyDescent="0.25">
      <c r="A18" s="115"/>
      <c r="B18" s="115"/>
      <c r="C18" s="115"/>
      <c r="D18" s="115"/>
      <c r="E18" s="115"/>
      <c r="F18" s="115"/>
      <c r="G18" s="115"/>
      <c r="H18" s="115"/>
      <c r="I18" s="119"/>
      <c r="J18" s="115"/>
      <c r="K18" s="139"/>
      <c r="L18" s="139"/>
      <c r="M18" s="139"/>
      <c r="X18" s="116"/>
      <c r="Y18" s="140"/>
      <c r="Z18" s="119"/>
    </row>
    <row r="19" spans="1:26" s="117" customFormat="1" x14ac:dyDescent="0.25">
      <c r="A19" s="115"/>
      <c r="B19" s="115"/>
      <c r="C19" s="115"/>
      <c r="D19" s="115"/>
      <c r="E19" s="115"/>
      <c r="F19" s="115"/>
      <c r="G19" s="115"/>
      <c r="H19" s="115"/>
      <c r="I19" s="119"/>
      <c r="J19" s="115"/>
      <c r="K19" s="139"/>
      <c r="L19" s="139"/>
      <c r="M19" s="139"/>
      <c r="X19" s="116"/>
      <c r="Y19" s="140"/>
      <c r="Z19" s="119"/>
    </row>
    <row r="20" spans="1:26" s="117" customFormat="1" x14ac:dyDescent="0.25">
      <c r="A20" s="115"/>
      <c r="B20" s="115"/>
      <c r="C20" s="115"/>
      <c r="D20" s="115"/>
      <c r="E20" s="115"/>
      <c r="F20" s="115"/>
      <c r="G20" s="115"/>
      <c r="H20" s="115"/>
      <c r="I20" s="119"/>
      <c r="J20" s="115"/>
      <c r="K20" s="139"/>
      <c r="L20" s="139"/>
      <c r="M20" s="139"/>
      <c r="X20" s="116"/>
      <c r="Y20" s="140"/>
      <c r="Z20" s="119"/>
    </row>
    <row r="21" spans="1:26" s="117" customFormat="1" x14ac:dyDescent="0.25">
      <c r="A21" s="119"/>
      <c r="B21" s="119"/>
      <c r="C21" s="119"/>
      <c r="D21" s="119"/>
      <c r="E21" s="119"/>
      <c r="F21" s="119"/>
      <c r="G21" s="119"/>
      <c r="H21" s="119"/>
      <c r="I21" s="119"/>
      <c r="J21" s="115"/>
      <c r="K21" s="139"/>
      <c r="L21" s="139"/>
      <c r="M21" s="139"/>
      <c r="X21" s="116"/>
      <c r="Y21" s="140"/>
      <c r="Z21" s="119"/>
    </row>
    <row r="22" spans="1:26" s="117" customFormat="1" x14ac:dyDescent="0.25">
      <c r="A22" s="119"/>
      <c r="B22" s="119"/>
      <c r="C22" s="119"/>
      <c r="D22" s="119"/>
      <c r="E22" s="119"/>
      <c r="F22" s="119"/>
      <c r="G22" s="119"/>
      <c r="H22" s="119"/>
      <c r="I22" s="119"/>
      <c r="J22" s="115"/>
      <c r="K22" s="139"/>
      <c r="L22" s="139"/>
      <c r="M22" s="139"/>
      <c r="X22" s="116"/>
      <c r="Y22" s="140"/>
      <c r="Z22" s="119"/>
    </row>
    <row r="23" spans="1:26" s="117" customFormat="1" x14ac:dyDescent="0.25">
      <c r="A23" s="119"/>
      <c r="B23" s="119"/>
      <c r="C23" s="119"/>
      <c r="D23" s="119"/>
      <c r="E23" s="119"/>
      <c r="F23" s="119"/>
      <c r="G23" s="119"/>
      <c r="H23" s="119"/>
      <c r="I23" s="119"/>
      <c r="J23" s="115"/>
      <c r="K23" s="139"/>
      <c r="L23" s="139"/>
      <c r="M23" s="139"/>
      <c r="X23" s="116"/>
      <c r="Y23" s="140"/>
      <c r="Z23" s="119"/>
    </row>
    <row r="24" spans="1:26" s="117" customFormat="1" x14ac:dyDescent="0.25">
      <c r="A24" s="119"/>
      <c r="B24" s="119"/>
      <c r="C24" s="119"/>
      <c r="D24" s="119"/>
      <c r="E24" s="119"/>
      <c r="F24" s="119"/>
      <c r="G24" s="119"/>
      <c r="H24" s="119"/>
      <c r="I24" s="119"/>
      <c r="J24" s="115"/>
      <c r="K24" s="139"/>
      <c r="L24" s="139"/>
      <c r="M24" s="139"/>
      <c r="X24" s="116"/>
      <c r="Y24" s="140"/>
      <c r="Z24" s="119"/>
    </row>
    <row r="25" spans="1:26" s="117" customFormat="1" x14ac:dyDescent="0.25">
      <c r="A25" s="119"/>
      <c r="B25" s="119"/>
      <c r="C25" s="119"/>
      <c r="D25" s="119"/>
      <c r="E25" s="119"/>
      <c r="F25" s="119"/>
      <c r="G25" s="119"/>
      <c r="H25" s="119"/>
      <c r="I25" s="119"/>
      <c r="J25" s="115"/>
      <c r="K25" s="139"/>
      <c r="L25" s="139"/>
      <c r="M25" s="139"/>
      <c r="X25" s="116"/>
      <c r="Y25" s="140"/>
      <c r="Z25" s="119"/>
    </row>
    <row r="26" spans="1:26" s="117" customFormat="1" x14ac:dyDescent="0.25">
      <c r="A26" s="119"/>
      <c r="B26" s="119"/>
      <c r="C26" s="119"/>
      <c r="D26" s="119"/>
      <c r="E26" s="119"/>
      <c r="F26" s="119"/>
      <c r="G26" s="119"/>
      <c r="H26" s="119"/>
      <c r="I26" s="119"/>
      <c r="J26" s="115"/>
      <c r="K26" s="139"/>
      <c r="L26" s="139"/>
      <c r="M26" s="139"/>
      <c r="X26" s="116"/>
      <c r="Y26" s="140"/>
      <c r="Z26" s="119"/>
    </row>
    <row r="27" spans="1:26" s="117" customFormat="1" x14ac:dyDescent="0.25">
      <c r="A27" s="119"/>
      <c r="B27" s="119"/>
      <c r="C27" s="119"/>
      <c r="D27" s="119"/>
      <c r="E27" s="119"/>
      <c r="F27" s="119"/>
      <c r="G27" s="119"/>
      <c r="H27" s="119"/>
      <c r="I27" s="119"/>
      <c r="J27" s="115"/>
      <c r="K27" s="139"/>
      <c r="L27" s="139"/>
      <c r="M27" s="139"/>
      <c r="X27" s="116"/>
      <c r="Y27" s="140"/>
      <c r="Z27" s="119"/>
    </row>
    <row r="28" spans="1:26" s="117" customFormat="1" x14ac:dyDescent="0.25">
      <c r="A28" s="119"/>
      <c r="B28" s="119"/>
      <c r="C28" s="119"/>
      <c r="D28" s="119"/>
      <c r="E28" s="119"/>
      <c r="F28" s="119"/>
      <c r="G28" s="119"/>
      <c r="H28" s="119"/>
      <c r="I28" s="119"/>
      <c r="J28" s="115"/>
      <c r="K28" s="139"/>
      <c r="L28" s="139"/>
      <c r="M28" s="139"/>
      <c r="X28" s="116"/>
      <c r="Y28" s="140"/>
      <c r="Z28" s="119"/>
    </row>
    <row r="29" spans="1:26" s="117" customFormat="1" x14ac:dyDescent="0.25">
      <c r="A29" s="119"/>
      <c r="B29" s="119"/>
      <c r="C29" s="119"/>
      <c r="D29" s="119"/>
      <c r="E29" s="119"/>
      <c r="F29" s="119"/>
      <c r="G29" s="119"/>
      <c r="H29" s="119"/>
      <c r="I29" s="119"/>
      <c r="J29" s="115"/>
      <c r="K29" s="139"/>
      <c r="L29" s="139"/>
      <c r="M29" s="139"/>
      <c r="X29" s="116"/>
      <c r="Y29" s="140"/>
      <c r="Z29" s="119"/>
    </row>
    <row r="30" spans="1:26" s="117" customFormat="1" x14ac:dyDescent="0.25">
      <c r="A30" s="119"/>
      <c r="B30" s="119"/>
      <c r="C30" s="119"/>
      <c r="D30" s="119"/>
      <c r="E30" s="119"/>
      <c r="F30" s="119"/>
      <c r="G30" s="119"/>
      <c r="H30" s="119"/>
      <c r="I30" s="119"/>
      <c r="J30" s="115"/>
      <c r="K30" s="139"/>
      <c r="L30" s="139"/>
      <c r="M30" s="139"/>
      <c r="X30" s="116"/>
      <c r="Y30" s="140"/>
      <c r="Z30" s="119"/>
    </row>
    <row r="31" spans="1:26" s="117" customFormat="1" x14ac:dyDescent="0.25">
      <c r="A31" s="119"/>
      <c r="B31" s="119"/>
      <c r="C31" s="119"/>
      <c r="D31" s="119"/>
      <c r="E31" s="119"/>
      <c r="F31" s="119"/>
      <c r="G31" s="119"/>
      <c r="H31" s="119"/>
      <c r="I31" s="119"/>
      <c r="J31" s="115"/>
      <c r="K31" s="139"/>
      <c r="L31" s="139"/>
      <c r="M31" s="139"/>
      <c r="X31" s="116"/>
      <c r="Y31" s="140"/>
      <c r="Z31" s="119"/>
    </row>
    <row r="32" spans="1:26" s="117" customFormat="1" x14ac:dyDescent="0.25">
      <c r="A32" s="119"/>
      <c r="B32" s="119"/>
      <c r="C32" s="119"/>
      <c r="D32" s="119"/>
      <c r="E32" s="119"/>
      <c r="F32" s="119"/>
      <c r="G32" s="119"/>
      <c r="H32" s="119"/>
      <c r="I32" s="119"/>
      <c r="J32" s="115"/>
      <c r="K32" s="139"/>
      <c r="L32" s="139"/>
      <c r="M32" s="139"/>
      <c r="X32" s="116"/>
      <c r="Y32" s="140"/>
      <c r="Z32" s="119"/>
    </row>
    <row r="33" spans="1:26" s="117" customFormat="1" x14ac:dyDescent="0.25">
      <c r="A33" s="119"/>
      <c r="B33" s="119"/>
      <c r="C33" s="119"/>
      <c r="D33" s="119"/>
      <c r="E33" s="119"/>
      <c r="F33" s="119"/>
      <c r="G33" s="119"/>
      <c r="H33" s="119"/>
      <c r="I33" s="119"/>
      <c r="J33" s="115"/>
      <c r="K33" s="139"/>
      <c r="L33" s="139"/>
      <c r="M33" s="139"/>
      <c r="X33" s="116"/>
      <c r="Y33" s="140"/>
      <c r="Z33" s="119"/>
    </row>
    <row r="34" spans="1:26" s="117" customFormat="1" x14ac:dyDescent="0.25">
      <c r="A34" s="119"/>
      <c r="B34" s="119"/>
      <c r="C34" s="119"/>
      <c r="D34" s="119"/>
      <c r="E34" s="119"/>
      <c r="F34" s="119"/>
      <c r="G34" s="119"/>
      <c r="H34" s="119"/>
      <c r="I34" s="119"/>
      <c r="J34" s="115"/>
      <c r="K34" s="139"/>
      <c r="L34" s="139"/>
      <c r="M34" s="139"/>
      <c r="X34" s="116"/>
      <c r="Y34" s="140"/>
      <c r="Z34" s="119"/>
    </row>
    <row r="35" spans="1:26" s="117" customFormat="1" x14ac:dyDescent="0.25">
      <c r="A35" s="119"/>
      <c r="B35" s="119"/>
      <c r="C35" s="119"/>
      <c r="D35" s="119"/>
      <c r="E35" s="119"/>
      <c r="F35" s="119"/>
      <c r="G35" s="119"/>
      <c r="H35" s="119"/>
      <c r="I35" s="119"/>
      <c r="J35" s="115"/>
      <c r="K35" s="139"/>
      <c r="L35" s="139"/>
      <c r="M35" s="139"/>
      <c r="X35" s="116"/>
      <c r="Y35" s="140"/>
      <c r="Z35" s="119"/>
    </row>
    <row r="36" spans="1:26" s="117" customFormat="1" x14ac:dyDescent="0.25">
      <c r="A36" s="119"/>
      <c r="B36" s="119"/>
      <c r="C36" s="119"/>
      <c r="D36" s="119"/>
      <c r="E36" s="119"/>
      <c r="F36" s="119"/>
      <c r="G36" s="119"/>
      <c r="H36" s="119"/>
      <c r="I36" s="119"/>
      <c r="J36" s="115"/>
      <c r="K36" s="139"/>
      <c r="L36" s="139"/>
      <c r="M36" s="139"/>
      <c r="X36" s="116"/>
      <c r="Y36" s="140"/>
      <c r="Z36" s="119"/>
    </row>
    <row r="37" spans="1:26" s="117" customFormat="1" x14ac:dyDescent="0.25">
      <c r="A37" s="119"/>
      <c r="B37" s="119"/>
      <c r="C37" s="119"/>
      <c r="D37" s="119"/>
      <c r="E37" s="119"/>
      <c r="F37" s="119"/>
      <c r="G37" s="119"/>
      <c r="H37" s="119"/>
      <c r="I37" s="119"/>
      <c r="J37" s="115"/>
      <c r="K37" s="139"/>
      <c r="L37" s="139"/>
      <c r="M37" s="139"/>
      <c r="X37" s="116"/>
      <c r="Y37" s="140"/>
      <c r="Z37" s="119"/>
    </row>
    <row r="38" spans="1:26" s="117" customFormat="1" x14ac:dyDescent="0.25">
      <c r="A38" s="119"/>
      <c r="B38" s="119"/>
      <c r="C38" s="119"/>
      <c r="D38" s="119"/>
      <c r="E38" s="119"/>
      <c r="F38" s="119"/>
      <c r="G38" s="119"/>
      <c r="H38" s="119"/>
      <c r="I38" s="119"/>
      <c r="J38" s="115"/>
      <c r="K38" s="139"/>
      <c r="L38" s="139"/>
      <c r="M38" s="139"/>
      <c r="X38" s="116"/>
      <c r="Y38" s="140"/>
      <c r="Z38" s="119"/>
    </row>
    <row r="39" spans="1:26" s="117" customFormat="1" x14ac:dyDescent="0.25">
      <c r="A39" s="119"/>
      <c r="B39" s="119"/>
      <c r="C39" s="119"/>
      <c r="D39" s="119"/>
      <c r="E39" s="119"/>
      <c r="F39" s="119"/>
      <c r="G39" s="119"/>
      <c r="H39" s="119"/>
      <c r="I39" s="119"/>
      <c r="J39" s="115"/>
      <c r="K39" s="139"/>
      <c r="L39" s="139"/>
      <c r="M39" s="139"/>
      <c r="X39" s="116"/>
      <c r="Y39" s="140"/>
      <c r="Z39" s="119"/>
    </row>
    <row r="40" spans="1:26" s="117" customFormat="1" x14ac:dyDescent="0.25">
      <c r="A40" s="119"/>
      <c r="B40" s="119"/>
      <c r="C40" s="119"/>
      <c r="D40" s="119"/>
      <c r="E40" s="119"/>
      <c r="F40" s="119"/>
      <c r="G40" s="119"/>
      <c r="H40" s="119"/>
      <c r="I40" s="119"/>
      <c r="J40" s="115"/>
      <c r="K40" s="139"/>
      <c r="L40" s="139"/>
      <c r="M40" s="139"/>
      <c r="X40" s="116"/>
      <c r="Y40" s="140"/>
      <c r="Z40" s="119"/>
    </row>
    <row r="41" spans="1:26" s="117" customFormat="1" x14ac:dyDescent="0.25">
      <c r="A41" s="119"/>
      <c r="B41" s="119"/>
      <c r="C41" s="119"/>
      <c r="D41" s="119"/>
      <c r="E41" s="119"/>
      <c r="F41" s="119"/>
      <c r="G41" s="119"/>
      <c r="H41" s="119"/>
      <c r="I41" s="119"/>
      <c r="J41" s="115"/>
      <c r="K41" s="139"/>
      <c r="L41" s="139"/>
      <c r="M41" s="139"/>
      <c r="X41" s="116"/>
      <c r="Y41" s="140"/>
      <c r="Z41" s="119"/>
    </row>
    <row r="42" spans="1:26" s="117" customFormat="1" x14ac:dyDescent="0.25">
      <c r="A42" s="119"/>
      <c r="B42" s="119"/>
      <c r="C42" s="119"/>
      <c r="D42" s="119"/>
      <c r="E42" s="119"/>
      <c r="F42" s="119"/>
      <c r="G42" s="119"/>
      <c r="H42" s="119"/>
      <c r="I42" s="119"/>
      <c r="J42" s="115"/>
      <c r="K42" s="139"/>
      <c r="L42" s="139"/>
      <c r="M42" s="139"/>
      <c r="X42" s="116"/>
      <c r="Y42" s="140"/>
      <c r="Z42" s="119"/>
    </row>
    <row r="43" spans="1:26" s="117" customFormat="1" x14ac:dyDescent="0.25">
      <c r="A43" s="119"/>
      <c r="B43" s="119"/>
      <c r="C43" s="119"/>
      <c r="D43" s="119"/>
      <c r="E43" s="119"/>
      <c r="F43" s="119"/>
      <c r="G43" s="119"/>
      <c r="H43" s="119"/>
      <c r="I43" s="119"/>
      <c r="J43" s="115"/>
      <c r="K43" s="139"/>
      <c r="L43" s="139"/>
      <c r="M43" s="139"/>
      <c r="X43" s="116"/>
      <c r="Y43" s="140"/>
      <c r="Z43" s="119"/>
    </row>
    <row r="44" spans="1:26" s="117" customFormat="1" x14ac:dyDescent="0.25">
      <c r="A44" s="119"/>
      <c r="B44" s="119"/>
      <c r="C44" s="119"/>
      <c r="D44" s="119"/>
      <c r="E44" s="119"/>
      <c r="F44" s="119"/>
      <c r="G44" s="119"/>
      <c r="H44" s="119"/>
      <c r="I44" s="119"/>
      <c r="J44" s="115"/>
      <c r="K44" s="139"/>
      <c r="L44" s="139"/>
      <c r="M44" s="139"/>
      <c r="X44" s="116"/>
      <c r="Y44" s="140"/>
      <c r="Z44" s="119"/>
    </row>
    <row r="45" spans="1:26" s="117" customFormat="1" x14ac:dyDescent="0.25">
      <c r="A45" s="119"/>
      <c r="B45" s="119"/>
      <c r="C45" s="119"/>
      <c r="D45" s="119"/>
      <c r="E45" s="119"/>
      <c r="F45" s="119"/>
      <c r="G45" s="119"/>
      <c r="H45" s="119"/>
      <c r="I45" s="119"/>
      <c r="J45" s="115"/>
      <c r="K45" s="139"/>
      <c r="L45" s="139"/>
      <c r="M45" s="139"/>
      <c r="X45" s="116"/>
      <c r="Y45" s="140"/>
      <c r="Z45" s="119"/>
    </row>
    <row r="46" spans="1:26" s="117" customFormat="1" x14ac:dyDescent="0.25">
      <c r="A46" s="119"/>
      <c r="B46" s="119"/>
      <c r="C46" s="119"/>
      <c r="D46" s="119"/>
      <c r="E46" s="119"/>
      <c r="F46" s="119"/>
      <c r="G46" s="119"/>
      <c r="H46" s="119"/>
      <c r="I46" s="119"/>
      <c r="J46" s="115"/>
      <c r="K46" s="139"/>
      <c r="L46" s="139"/>
      <c r="M46" s="139"/>
      <c r="X46" s="116"/>
      <c r="Y46" s="140"/>
      <c r="Z46" s="119"/>
    </row>
    <row r="47" spans="1:26" s="117" customFormat="1" x14ac:dyDescent="0.25">
      <c r="A47" s="119"/>
      <c r="B47" s="119"/>
      <c r="C47" s="119"/>
      <c r="D47" s="119"/>
      <c r="E47" s="119"/>
      <c r="F47" s="119"/>
      <c r="G47" s="119"/>
      <c r="H47" s="119"/>
      <c r="I47" s="119"/>
      <c r="J47" s="115"/>
      <c r="K47" s="139"/>
      <c r="L47" s="139"/>
      <c r="M47" s="139"/>
      <c r="X47" s="116"/>
      <c r="Y47" s="140"/>
      <c r="Z47" s="119"/>
    </row>
    <row r="48" spans="1:26" s="117" customFormat="1" x14ac:dyDescent="0.25">
      <c r="A48" s="119"/>
      <c r="B48" s="119"/>
      <c r="C48" s="119"/>
      <c r="D48" s="119"/>
      <c r="E48" s="119"/>
      <c r="F48" s="119"/>
      <c r="G48" s="119"/>
      <c r="H48" s="119"/>
      <c r="I48" s="119"/>
      <c r="J48" s="115"/>
      <c r="K48" s="139"/>
      <c r="L48" s="139"/>
      <c r="M48" s="139"/>
      <c r="X48" s="116"/>
      <c r="Y48" s="140"/>
      <c r="Z48" s="119"/>
    </row>
    <row r="49" spans="1:26" s="117" customFormat="1" x14ac:dyDescent="0.25">
      <c r="A49" s="119"/>
      <c r="B49" s="119"/>
      <c r="C49" s="119"/>
      <c r="D49" s="119"/>
      <c r="E49" s="119"/>
      <c r="F49" s="119"/>
      <c r="G49" s="119"/>
      <c r="H49" s="119"/>
      <c r="I49" s="119"/>
      <c r="J49" s="115"/>
      <c r="K49" s="139"/>
      <c r="L49" s="139"/>
      <c r="M49" s="139"/>
      <c r="X49" s="116"/>
      <c r="Y49" s="140"/>
      <c r="Z49" s="119"/>
    </row>
    <row r="50" spans="1:26" s="117" customFormat="1" x14ac:dyDescent="0.25">
      <c r="A50" s="119"/>
      <c r="B50" s="119"/>
      <c r="C50" s="119"/>
      <c r="D50" s="119"/>
      <c r="E50" s="119"/>
      <c r="F50" s="119"/>
      <c r="G50" s="119"/>
      <c r="H50" s="119"/>
      <c r="I50" s="119"/>
      <c r="J50" s="115"/>
      <c r="K50" s="139"/>
      <c r="L50" s="139"/>
      <c r="M50" s="139"/>
      <c r="X50" s="116"/>
      <c r="Y50" s="140"/>
      <c r="Z50" s="119"/>
    </row>
    <row r="51" spans="1:26" s="117" customFormat="1" x14ac:dyDescent="0.25">
      <c r="A51" s="119"/>
      <c r="B51" s="119"/>
      <c r="C51" s="119"/>
      <c r="D51" s="119"/>
      <c r="E51" s="119"/>
      <c r="F51" s="119"/>
      <c r="G51" s="119"/>
      <c r="H51" s="119"/>
      <c r="I51" s="119"/>
      <c r="J51" s="115"/>
      <c r="K51" s="139"/>
      <c r="L51" s="139"/>
      <c r="M51" s="139"/>
      <c r="X51" s="116"/>
      <c r="Y51" s="140"/>
      <c r="Z51" s="119"/>
    </row>
    <row r="52" spans="1:26" s="117" customFormat="1" x14ac:dyDescent="0.25">
      <c r="A52" s="119"/>
      <c r="B52" s="119"/>
      <c r="C52" s="119"/>
      <c r="D52" s="119"/>
      <c r="E52" s="119"/>
      <c r="F52" s="119"/>
      <c r="G52" s="119"/>
      <c r="H52" s="119"/>
      <c r="I52" s="119"/>
      <c r="J52" s="115"/>
      <c r="K52" s="139"/>
      <c r="L52" s="139"/>
      <c r="M52" s="139"/>
      <c r="X52" s="116"/>
      <c r="Y52" s="140"/>
      <c r="Z52" s="119"/>
    </row>
    <row r="53" spans="1:26" s="117" customFormat="1" x14ac:dyDescent="0.25">
      <c r="A53" s="119"/>
      <c r="B53" s="119"/>
      <c r="C53" s="119"/>
      <c r="D53" s="119"/>
      <c r="E53" s="119"/>
      <c r="F53" s="119"/>
      <c r="G53" s="119"/>
      <c r="H53" s="119"/>
      <c r="I53" s="119"/>
      <c r="J53" s="115"/>
      <c r="K53" s="139"/>
      <c r="L53" s="139"/>
      <c r="M53" s="139"/>
      <c r="X53" s="116"/>
      <c r="Y53" s="140"/>
      <c r="Z53" s="119"/>
    </row>
    <row r="54" spans="1:26" s="117" customFormat="1" x14ac:dyDescent="0.25">
      <c r="A54" s="119"/>
      <c r="B54" s="119"/>
      <c r="C54" s="119"/>
      <c r="D54" s="119"/>
      <c r="E54" s="119"/>
      <c r="F54" s="119"/>
      <c r="G54" s="119"/>
      <c r="H54" s="119"/>
      <c r="I54" s="119"/>
      <c r="J54" s="115"/>
      <c r="K54" s="139"/>
      <c r="L54" s="139"/>
      <c r="M54" s="139"/>
      <c r="X54" s="116"/>
      <c r="Y54" s="140"/>
      <c r="Z54" s="119"/>
    </row>
    <row r="55" spans="1:26" s="117" customFormat="1" x14ac:dyDescent="0.25">
      <c r="A55" s="119"/>
      <c r="B55" s="119"/>
      <c r="C55" s="119"/>
      <c r="D55" s="119"/>
      <c r="E55" s="119"/>
      <c r="F55" s="119"/>
      <c r="G55" s="119"/>
      <c r="H55" s="119"/>
      <c r="I55" s="119"/>
      <c r="J55" s="115"/>
      <c r="K55" s="139"/>
      <c r="L55" s="139"/>
      <c r="M55" s="139"/>
      <c r="X55" s="116"/>
      <c r="Y55" s="140"/>
      <c r="Z55" s="119"/>
    </row>
    <row r="56" spans="1:26" s="117" customFormat="1" x14ac:dyDescent="0.25">
      <c r="A56" s="119"/>
      <c r="B56" s="119"/>
      <c r="C56" s="119"/>
      <c r="D56" s="119"/>
      <c r="E56" s="119"/>
      <c r="F56" s="119"/>
      <c r="G56" s="119"/>
      <c r="H56" s="119"/>
      <c r="I56" s="119"/>
      <c r="J56" s="115"/>
      <c r="K56" s="139"/>
      <c r="L56" s="139"/>
      <c r="M56" s="139"/>
      <c r="X56" s="116"/>
      <c r="Y56" s="140"/>
      <c r="Z56" s="119"/>
    </row>
    <row r="57" spans="1:26" s="117" customFormat="1" x14ac:dyDescent="0.25">
      <c r="A57" s="119"/>
      <c r="B57" s="119"/>
      <c r="C57" s="119"/>
      <c r="D57" s="119"/>
      <c r="E57" s="119"/>
      <c r="F57" s="119"/>
      <c r="G57" s="119"/>
      <c r="H57" s="119"/>
      <c r="I57" s="119"/>
      <c r="J57" s="115"/>
      <c r="K57" s="139"/>
      <c r="L57" s="139"/>
      <c r="M57" s="139"/>
      <c r="X57" s="116"/>
      <c r="Y57" s="140"/>
      <c r="Z57" s="119"/>
    </row>
    <row r="58" spans="1:26" s="117" customFormat="1" x14ac:dyDescent="0.25">
      <c r="A58" s="119"/>
      <c r="B58" s="119"/>
      <c r="C58" s="119"/>
      <c r="D58" s="119"/>
      <c r="E58" s="119"/>
      <c r="F58" s="119"/>
      <c r="G58" s="119"/>
      <c r="H58" s="119"/>
      <c r="I58" s="119"/>
      <c r="J58" s="115"/>
      <c r="K58" s="139"/>
      <c r="L58" s="139"/>
      <c r="M58" s="139"/>
      <c r="X58" s="116"/>
      <c r="Y58" s="140"/>
      <c r="Z58" s="119"/>
    </row>
    <row r="59" spans="1:26" s="117" customFormat="1" x14ac:dyDescent="0.25">
      <c r="A59" s="119"/>
      <c r="B59" s="119"/>
      <c r="C59" s="119"/>
      <c r="D59" s="119"/>
      <c r="E59" s="119"/>
      <c r="F59" s="119"/>
      <c r="G59" s="119"/>
      <c r="H59" s="119"/>
      <c r="I59" s="119"/>
      <c r="J59" s="115"/>
      <c r="K59" s="139"/>
      <c r="L59" s="139"/>
      <c r="M59" s="139"/>
      <c r="X59" s="116"/>
      <c r="Y59" s="140"/>
      <c r="Z59" s="119"/>
    </row>
    <row r="60" spans="1:26" s="117" customFormat="1" x14ac:dyDescent="0.25">
      <c r="A60" s="119"/>
      <c r="B60" s="119"/>
      <c r="C60" s="119"/>
      <c r="D60" s="119"/>
      <c r="E60" s="119"/>
      <c r="F60" s="119"/>
      <c r="G60" s="119"/>
      <c r="H60" s="119"/>
      <c r="I60" s="119"/>
      <c r="J60" s="115"/>
      <c r="K60" s="139"/>
      <c r="L60" s="139"/>
      <c r="M60" s="139"/>
      <c r="X60" s="116"/>
      <c r="Y60" s="140"/>
      <c r="Z60" s="119"/>
    </row>
    <row r="61" spans="1:26" s="117" customFormat="1" x14ac:dyDescent="0.25">
      <c r="A61" s="119"/>
      <c r="B61" s="119"/>
      <c r="C61" s="119"/>
      <c r="D61" s="119"/>
      <c r="E61" s="119"/>
      <c r="F61" s="119"/>
      <c r="G61" s="119"/>
      <c r="H61" s="119"/>
      <c r="I61" s="119"/>
      <c r="J61" s="115"/>
      <c r="K61" s="139"/>
      <c r="L61" s="139"/>
      <c r="M61" s="139"/>
      <c r="X61" s="116"/>
      <c r="Y61" s="140"/>
      <c r="Z61" s="119"/>
    </row>
    <row r="62" spans="1:26" s="117" customFormat="1" x14ac:dyDescent="0.25">
      <c r="A62" s="119"/>
      <c r="B62" s="119"/>
      <c r="C62" s="119"/>
      <c r="D62" s="119"/>
      <c r="E62" s="119"/>
      <c r="F62" s="119"/>
      <c r="G62" s="119"/>
      <c r="H62" s="119"/>
      <c r="I62" s="119"/>
      <c r="J62" s="115"/>
      <c r="K62" s="139"/>
      <c r="L62" s="139"/>
      <c r="M62" s="139"/>
      <c r="X62" s="116"/>
      <c r="Y62" s="140"/>
      <c r="Z62" s="119"/>
    </row>
    <row r="63" spans="1:26" s="117" customFormat="1" x14ac:dyDescent="0.25">
      <c r="A63" s="119"/>
      <c r="B63" s="119"/>
      <c r="C63" s="119"/>
      <c r="D63" s="119"/>
      <c r="E63" s="119"/>
      <c r="F63" s="119"/>
      <c r="G63" s="119"/>
      <c r="H63" s="119"/>
      <c r="I63" s="119"/>
      <c r="J63" s="115"/>
      <c r="K63" s="139"/>
      <c r="L63" s="139"/>
      <c r="M63" s="139"/>
      <c r="X63" s="116"/>
      <c r="Y63" s="140"/>
      <c r="Z63" s="119"/>
    </row>
    <row r="64" spans="1:26" s="117" customFormat="1" x14ac:dyDescent="0.25">
      <c r="A64" s="119"/>
      <c r="B64" s="119"/>
      <c r="C64" s="119"/>
      <c r="D64" s="119"/>
      <c r="E64" s="119"/>
      <c r="F64" s="119"/>
      <c r="G64" s="119"/>
      <c r="H64" s="119"/>
      <c r="I64" s="119"/>
      <c r="J64" s="115"/>
      <c r="K64" s="139"/>
      <c r="L64" s="139"/>
      <c r="M64" s="139"/>
      <c r="X64" s="116"/>
      <c r="Y64" s="140"/>
      <c r="Z64" s="119"/>
    </row>
    <row r="65" spans="1:26" s="117" customFormat="1" x14ac:dyDescent="0.25">
      <c r="A65" s="119"/>
      <c r="B65" s="119"/>
      <c r="C65" s="119"/>
      <c r="D65" s="119"/>
      <c r="E65" s="119"/>
      <c r="F65" s="119"/>
      <c r="G65" s="119"/>
      <c r="H65" s="119"/>
      <c r="I65" s="119"/>
      <c r="J65" s="115"/>
      <c r="K65" s="139"/>
      <c r="L65" s="139"/>
      <c r="M65" s="139"/>
      <c r="X65" s="116"/>
      <c r="Y65" s="140"/>
      <c r="Z65" s="119"/>
    </row>
    <row r="66" spans="1:26" s="117" customFormat="1" x14ac:dyDescent="0.25">
      <c r="A66" s="119"/>
      <c r="B66" s="119"/>
      <c r="C66" s="119"/>
      <c r="D66" s="119"/>
      <c r="E66" s="119"/>
      <c r="F66" s="119"/>
      <c r="G66" s="119"/>
      <c r="H66" s="119"/>
      <c r="I66" s="119"/>
      <c r="J66" s="115"/>
      <c r="K66" s="139"/>
      <c r="L66" s="139"/>
      <c r="M66" s="139"/>
      <c r="X66" s="116"/>
      <c r="Y66" s="140"/>
      <c r="Z66" s="119"/>
    </row>
    <row r="67" spans="1:26" s="117" customFormat="1" x14ac:dyDescent="0.25">
      <c r="A67" s="119"/>
      <c r="B67" s="119"/>
      <c r="C67" s="119"/>
      <c r="D67" s="119"/>
      <c r="E67" s="119"/>
      <c r="F67" s="119"/>
      <c r="G67" s="119"/>
      <c r="H67" s="119"/>
      <c r="I67" s="119"/>
      <c r="J67" s="115"/>
      <c r="K67" s="139"/>
      <c r="L67" s="139"/>
      <c r="M67" s="139"/>
      <c r="X67" s="116"/>
      <c r="Y67" s="140"/>
      <c r="Z67" s="119"/>
    </row>
    <row r="68" spans="1:26" s="117" customFormat="1" x14ac:dyDescent="0.25">
      <c r="A68" s="119"/>
      <c r="B68" s="119"/>
      <c r="C68" s="119"/>
      <c r="D68" s="119"/>
      <c r="E68" s="119"/>
      <c r="F68" s="119"/>
      <c r="G68" s="119"/>
      <c r="H68" s="119"/>
      <c r="I68" s="119"/>
      <c r="J68" s="115"/>
      <c r="K68" s="139"/>
      <c r="L68" s="139"/>
      <c r="M68" s="139"/>
      <c r="X68" s="116"/>
      <c r="Y68" s="140"/>
      <c r="Z68" s="119"/>
    </row>
    <row r="69" spans="1:26" s="117" customFormat="1" x14ac:dyDescent="0.25">
      <c r="A69" s="119"/>
      <c r="B69" s="119"/>
      <c r="C69" s="119"/>
      <c r="D69" s="119"/>
      <c r="E69" s="119"/>
      <c r="F69" s="119"/>
      <c r="G69" s="119"/>
      <c r="H69" s="119"/>
      <c r="I69" s="119"/>
      <c r="J69" s="115"/>
      <c r="K69" s="139"/>
      <c r="L69" s="139"/>
      <c r="M69" s="139"/>
      <c r="X69" s="116"/>
      <c r="Y69" s="140"/>
      <c r="Z69" s="119"/>
    </row>
    <row r="70" spans="1:26" s="117" customFormat="1" x14ac:dyDescent="0.25">
      <c r="A70" s="119"/>
      <c r="B70" s="119"/>
      <c r="C70" s="119"/>
      <c r="D70" s="119"/>
      <c r="E70" s="119"/>
      <c r="F70" s="119"/>
      <c r="G70" s="119"/>
      <c r="H70" s="119"/>
      <c r="I70" s="119"/>
      <c r="J70" s="115"/>
      <c r="K70" s="139"/>
      <c r="L70" s="139"/>
      <c r="M70" s="139"/>
      <c r="X70" s="116"/>
      <c r="Y70" s="140"/>
      <c r="Z70" s="119"/>
    </row>
    <row r="71" spans="1:26" s="117" customFormat="1" x14ac:dyDescent="0.25">
      <c r="A71" s="119"/>
      <c r="B71" s="119"/>
      <c r="C71" s="119"/>
      <c r="D71" s="119"/>
      <c r="E71" s="119"/>
      <c r="F71" s="119"/>
      <c r="G71" s="119"/>
      <c r="H71" s="119"/>
      <c r="I71" s="119"/>
      <c r="J71" s="115"/>
      <c r="K71" s="139"/>
      <c r="L71" s="139"/>
      <c r="M71" s="139"/>
      <c r="X71" s="116"/>
      <c r="Y71" s="140"/>
      <c r="Z71" s="119"/>
    </row>
    <row r="72" spans="1:26" s="117" customFormat="1" x14ac:dyDescent="0.25">
      <c r="A72" s="119"/>
      <c r="B72" s="119"/>
      <c r="C72" s="119"/>
      <c r="D72" s="119"/>
      <c r="E72" s="119"/>
      <c r="F72" s="119"/>
      <c r="G72" s="119"/>
      <c r="H72" s="119"/>
      <c r="I72" s="119"/>
      <c r="J72" s="115"/>
      <c r="K72" s="139"/>
      <c r="L72" s="139"/>
      <c r="M72" s="139"/>
      <c r="X72" s="116"/>
      <c r="Y72" s="140"/>
      <c r="Z72" s="119"/>
    </row>
  </sheetData>
  <mergeCells count="24">
    <mergeCell ref="O6:O7"/>
    <mergeCell ref="A5:Y5"/>
    <mergeCell ref="A6:A7"/>
    <mergeCell ref="B6:B7"/>
    <mergeCell ref="C6:C7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X6:X7"/>
    <mergeCell ref="Y6:Y7"/>
    <mergeCell ref="P6:P7"/>
    <mergeCell ref="Q6:Q7"/>
    <mergeCell ref="R6:S6"/>
    <mergeCell ref="T6:T7"/>
    <mergeCell ref="U6:V6"/>
    <mergeCell ref="W6:W7"/>
  </mergeCells>
  <printOptions horizontalCentered="1"/>
  <pageMargins left="0.70866141732283472" right="0.70866141732283472" top="0.78740157480314965" bottom="0.78740157480314965" header="0.31496062992125984" footer="0.31496062992125984"/>
  <pageSetup paperSize="9" scale="37" firstPageNumber="146" orientation="landscape" useFirstPageNumber="1" r:id="rId1"/>
  <headerFooter>
    <oddFooter xml:space="preserve">&amp;L&amp;"Arial,Kurzíva"Zastupitelstvo  Olomouckého kraje 13-12-2021
13. - Rozpočet Olomouckého kraje na rok 2022 - návrh rozpočtu
Příloha č. 5f) Projekty - neinvestiční&amp;R&amp;"Arial,Kurzíva"Strana &amp;P (Celkem 176) 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14</vt:i4>
      </vt:variant>
      <vt:variant>
        <vt:lpstr>Pojmenované oblasti</vt:lpstr>
      </vt:variant>
      <vt:variant>
        <vt:i4>15</vt:i4>
      </vt:variant>
    </vt:vector>
  </HeadingPairs>
  <TitlesOfParts>
    <vt:vector size="29" baseType="lpstr">
      <vt:lpstr>Souhrn</vt:lpstr>
      <vt:lpstr>Oblast školství - ORJ 10</vt:lpstr>
      <vt:lpstr>Oblast školství - ORJ 64</vt:lpstr>
      <vt:lpstr>Oblast sociální - ORJ 11</vt:lpstr>
      <vt:lpstr>Oblast sociální - ORJ 60</vt:lpstr>
      <vt:lpstr>Oblast sociální - ORJ 64</vt:lpstr>
      <vt:lpstr>Oblast kultury - ORJ 13</vt:lpstr>
      <vt:lpstr>Oblast životní prostředí-ORJ 59</vt:lpstr>
      <vt:lpstr>Oblast životní prostředí-ORJ 64</vt:lpstr>
      <vt:lpstr>Oblast cestovní ruch - ORJ 59</vt:lpstr>
      <vt:lpstr>Oblast region. rozvoj - ORJ 74</vt:lpstr>
      <vt:lpstr>Oblast region. rozvoj - ORJ 33</vt:lpstr>
      <vt:lpstr>Oblast lidské zdroje -  ORJ 76</vt:lpstr>
      <vt:lpstr>ORJ 30</vt:lpstr>
      <vt:lpstr>'Oblast region. rozvoj - ORJ 74'!Názvy_tisku</vt:lpstr>
      <vt:lpstr>'Oblast cestovní ruch - ORJ 59'!Oblast_tisku</vt:lpstr>
      <vt:lpstr>'Oblast kultury - ORJ 13'!Oblast_tisku</vt:lpstr>
      <vt:lpstr>'Oblast lidské zdroje -  ORJ 76'!Oblast_tisku</vt:lpstr>
      <vt:lpstr>'Oblast region. rozvoj - ORJ 33'!Oblast_tisku</vt:lpstr>
      <vt:lpstr>'Oblast region. rozvoj - ORJ 74'!Oblast_tisku</vt:lpstr>
      <vt:lpstr>'Oblast sociální - ORJ 11'!Oblast_tisku</vt:lpstr>
      <vt:lpstr>'Oblast sociální - ORJ 60'!Oblast_tisku</vt:lpstr>
      <vt:lpstr>'Oblast sociální - ORJ 64'!Oblast_tisku</vt:lpstr>
      <vt:lpstr>'Oblast školství - ORJ 10'!Oblast_tisku</vt:lpstr>
      <vt:lpstr>'Oblast školství - ORJ 64'!Oblast_tisku</vt:lpstr>
      <vt:lpstr>'Oblast životní prostředí-ORJ 59'!Oblast_tisku</vt:lpstr>
      <vt:lpstr>'Oblast životní prostředí-ORJ 64'!Oblast_tisku</vt:lpstr>
      <vt:lpstr>'ORJ 30'!Oblast_tisku</vt:lpstr>
      <vt:lpstr>Souhrn!Oblast_tisku</vt:lpstr>
    </vt:vector>
  </TitlesOfParts>
  <Company>KÚOK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Vítková Petra</dc:creator>
  <cp:lastModifiedBy>Vítková Petra</cp:lastModifiedBy>
  <cp:lastPrinted>2021-11-24T10:29:48Z</cp:lastPrinted>
  <dcterms:created xsi:type="dcterms:W3CDTF">2018-04-30T07:38:17Z</dcterms:created>
  <dcterms:modified xsi:type="dcterms:W3CDTF">2021-11-24T10:29:51Z</dcterms:modified>
</cp:coreProperties>
</file>