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13.12.2021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3" i="5" l="1"/>
  <c r="B53" i="5"/>
  <c r="C52" i="5"/>
  <c r="C54" i="5" s="1"/>
  <c r="B52" i="5"/>
  <c r="B54" i="5" s="1"/>
  <c r="B47" i="5"/>
  <c r="B49" i="5" s="1"/>
  <c r="B57" i="5" s="1"/>
  <c r="C46" i="5"/>
  <c r="C45" i="5"/>
  <c r="C44" i="5"/>
  <c r="C40" i="5"/>
  <c r="C37" i="5"/>
  <c r="C35" i="5"/>
  <c r="C34" i="5"/>
  <c r="C47" i="5" s="1"/>
  <c r="C49" i="5" s="1"/>
  <c r="C57" i="5" s="1"/>
  <c r="C32" i="5"/>
  <c r="B27" i="5"/>
  <c r="B29" i="5" s="1"/>
  <c r="B56" i="5" s="1"/>
  <c r="C26" i="5"/>
  <c r="C25" i="5"/>
  <c r="C21" i="5"/>
  <c r="C18" i="5"/>
  <c r="C16" i="5"/>
  <c r="C9" i="5"/>
  <c r="C6" i="5"/>
  <c r="C27" i="5" s="1"/>
  <c r="C29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310+9804  DzPPO
341-150000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408+105
550+4387 LODM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553+15
554+3100
55+157
556+3773
587+1587
588+2969
592+243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549+114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259+4
493+29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209+43
254+212
354+41
355+9
371+53
372+193
395+682
396+800
406+715
407+9
447+677
485+343
539+6786
540+3532
573+180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373+2700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258+45
448+312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238+3228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468+219
469+550
508+974
532+32856
533+143000
561-395
548+564
563+917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470+181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466+812
492+42
509+420
529+1155
564+78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472+45830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471+1608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518+867
534+799
580+674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 kompenzace
343+58082 kompenzace
439+1000
467+15
531+3198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236+124796
237+9364
239+1608
240+4818
241+20433
242+10433
277+31
278+3170
309+52208
337+579
338+33619
339+520
346+2933
350+11
365+1749
383+1748
351+14
352+234
389+240
405-787
436+2344
440+954
473+2454
474+6586
475+6559
476+7747
477+837
478+1452
479+1347
480+23878
481+1425
535+7289
536+426
537+4051
538+19036
565+20977
566+13577
567+15562
568+2062
569+239
582-78923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200+27
226+444
227+3018
228+1208
229+36344
280+17
281+1148
282+2338
283+4317
326+28
341+60401
342+17
357+54
391+4
482+663
483+112
484+4019
505+1785
510+6000
528+2574
571+364
572+13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258+45
240+1398
310+9804  DzPPO
341+17312
339+520
343+58082 kompenzace
351+14
352+234
354+41
355+9
373+2700
408+105
439+1000
448+312
447+677
493+29
510+6000
528+2574
531+3198 kompenzace
550+4387 LODM
583-32782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200+27
226+444
227+3018
228+1208
229+36344
209+43
254+212
282+2338
395+682
396+800
485+343
505+1785
535+7289
539+6786
540+3532
549+114
553+15
554+3100
55+157
556+3773
573+180
587+1587
588+2969
592+243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468+219
469+550
508+974
532+32856
533+143000
561-395
548+564
563+917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470+181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466+812
492+42
509+420
529+1155
564+78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472+45830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471+1608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518+867
534+799
580+674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467+15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336+4293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335+6872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146+74
193+194
259+4
238+3228
371+53
372+193
406+715
407+9
585-100000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236+124796
237+9364
241+20433
242+10433
236+124796
237+9364
241+20433
242+10433
277+31
278+3170
309+52208
337+579
338+33619
346+2933
350+11
365+1749
383+1748
389+240
405-787
436+2344
440+954
473+2454
474+2264
475+656
476+7747
477+837
478+1452
479+1347
480+23878
481+1425
536+426
537+4051
538+19036
565+20977
569+239
582-78923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
280+17
281+1148
283+4317
326+28
342+17
357+54
391+4
482+663
483+112
484+4019
571+364
572+13
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147+22802
335+6872
336+4293
341+106911
585-100000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239+1608
240+3420
566+13577
567+15562
568+2062
583+32782
</t>
        </r>
      </text>
    </comment>
  </commentList>
</comments>
</file>

<file path=xl/sharedStrings.xml><?xml version="1.0" encoding="utf-8"?>
<sst xmlns="http://schemas.openxmlformats.org/spreadsheetml/2006/main" count="58" uniqueCount="44">
  <si>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</si>
  <si>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</si>
  <si>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</si>
  <si>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</si>
  <si>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</si>
  <si>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</si>
  <si>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</si>
  <si>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</si>
  <si>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</si>
  <si>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</si>
  <si>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</si>
  <si>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</si>
  <si>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</si>
  <si>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</si>
  <si>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</si>
  <si>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</si>
  <si>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</si>
  <si>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</si>
  <si>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</si>
  <si>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</si>
  <si>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</si>
  <si>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</si>
  <si>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</si>
  <si>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</si>
  <si>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</si>
  <si>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</si>
  <si>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</si>
  <si>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</si>
  <si>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</si>
  <si>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</si>
  <si>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</si>
  <si>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</si>
  <si>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</si>
  <si>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</si>
  <si>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</si>
  <si>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</si>
  <si>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</si>
  <si>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</si>
  <si>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</si>
  <si>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</si>
  <si>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Zapojení finančního vypořádání, depozita</t>
  </si>
  <si>
    <t>Dotace do oblasti kultury</t>
  </si>
  <si>
    <t>Dotace do oblasti dopravy</t>
  </si>
  <si>
    <t>OPŽP, OPZ, NorF, OPPMP, OPVVV, IROP, OPTP, PPS, Inter, NPPCR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</si>
</sst>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4694308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6072</v>
      </c>
    </row>
    <row r="6" spans="1:3" ht="14.25" customHeight="1" x14ac:dyDescent="0.2">
      <c r="A6" s="8" t="s">
        <v>31</v>
      </c>
      <c r="B6" s="18">
        <v>283803</v>
      </c>
      <c r="C6" s="7">
        <f>292816+1587+2969+243</f>
        <v>297615</v>
      </c>
    </row>
    <row r="7" spans="1:3" ht="14.25" customHeight="1" x14ac:dyDescent="0.2">
      <c r="A7" s="6" t="s">
        <v>5</v>
      </c>
      <c r="B7" s="18">
        <v>33258.299999999996</v>
      </c>
      <c r="C7" s="7">
        <v>33566.300000000003</v>
      </c>
    </row>
    <row r="8" spans="1:3" ht="14.25" customHeight="1" x14ac:dyDescent="0.2">
      <c r="A8" s="6" t="s">
        <v>6</v>
      </c>
      <c r="B8" s="18">
        <v>2920</v>
      </c>
      <c r="C8" s="7">
        <v>3002</v>
      </c>
    </row>
    <row r="9" spans="1:3" ht="14.25" customHeight="1" x14ac:dyDescent="0.2">
      <c r="A9" s="6" t="s">
        <v>30</v>
      </c>
      <c r="B9" s="18">
        <v>166571</v>
      </c>
      <c r="C9" s="7">
        <f>182363+180</f>
        <v>182543</v>
      </c>
    </row>
    <row r="10" spans="1:3" ht="14.25" customHeight="1" x14ac:dyDescent="0.2">
      <c r="A10" s="10" t="s">
        <v>10</v>
      </c>
      <c r="B10" s="18">
        <v>300</v>
      </c>
      <c r="C10" s="7">
        <v>2850</v>
      </c>
    </row>
    <row r="11" spans="1:3" ht="14.25" customHeight="1" x14ac:dyDescent="0.2">
      <c r="A11" s="6" t="s">
        <v>7</v>
      </c>
      <c r="B11" s="18">
        <v>8360</v>
      </c>
      <c r="C11" s="7">
        <v>8717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v>29769</v>
      </c>
    </row>
    <row r="16" spans="1:3" ht="14.25" customHeight="1" x14ac:dyDescent="0.2">
      <c r="A16" s="6" t="s">
        <v>35</v>
      </c>
      <c r="B16" s="18">
        <v>0</v>
      </c>
      <c r="C16" s="7">
        <f>10946498+917</f>
        <v>10947415</v>
      </c>
    </row>
    <row r="17" spans="1:3" ht="14.25" customHeight="1" x14ac:dyDescent="0.2">
      <c r="A17" s="6" t="s">
        <v>36</v>
      </c>
      <c r="B17" s="18">
        <v>0</v>
      </c>
      <c r="C17" s="7">
        <v>1804567</v>
      </c>
    </row>
    <row r="18" spans="1:3" ht="14.25" customHeight="1" x14ac:dyDescent="0.2">
      <c r="A18" s="6" t="s">
        <v>41</v>
      </c>
      <c r="B18" s="18">
        <v>0</v>
      </c>
      <c r="C18" s="7">
        <f>3520+78</f>
        <v>3598</v>
      </c>
    </row>
    <row r="19" spans="1:3" ht="14.25" customHeight="1" x14ac:dyDescent="0.2">
      <c r="A19" s="6" t="s">
        <v>42</v>
      </c>
      <c r="B19" s="18">
        <v>0</v>
      </c>
      <c r="C19" s="7">
        <v>650893</v>
      </c>
    </row>
    <row r="20" spans="1:3" ht="14.25" customHeight="1" x14ac:dyDescent="0.2">
      <c r="A20" s="6" t="s">
        <v>37</v>
      </c>
      <c r="B20" s="18">
        <v>0</v>
      </c>
      <c r="C20" s="7">
        <v>53484</v>
      </c>
    </row>
    <row r="21" spans="1:3" ht="14.25" customHeight="1" x14ac:dyDescent="0.2">
      <c r="A21" s="6" t="s">
        <v>38</v>
      </c>
      <c r="B21" s="18">
        <v>0</v>
      </c>
      <c r="C21" s="7">
        <f>43667+674</f>
        <v>44341</v>
      </c>
    </row>
    <row r="22" spans="1:3" ht="14.25" customHeight="1" x14ac:dyDescent="0.2">
      <c r="A22" s="6" t="s">
        <v>39</v>
      </c>
      <c r="B22" s="18">
        <v>0</v>
      </c>
      <c r="C22" s="7">
        <v>87656</v>
      </c>
    </row>
    <row r="23" spans="1:3" ht="14.25" customHeight="1" x14ac:dyDescent="0.2">
      <c r="A23" s="10" t="s">
        <v>18</v>
      </c>
      <c r="B23" s="19">
        <v>11062</v>
      </c>
      <c r="C23" s="11">
        <v>11282</v>
      </c>
    </row>
    <row r="24" spans="1:3" ht="14.25" customHeight="1" x14ac:dyDescent="0.2">
      <c r="A24" s="10" t="s">
        <v>9</v>
      </c>
      <c r="B24" s="19">
        <v>34300</v>
      </c>
      <c r="C24" s="11">
        <v>34300</v>
      </c>
    </row>
    <row r="25" spans="1:3" ht="14.25" customHeight="1" x14ac:dyDescent="0.2">
      <c r="A25" s="10" t="s">
        <v>43</v>
      </c>
      <c r="B25" s="19">
        <v>0</v>
      </c>
      <c r="C25" s="11">
        <f>522555+20977+13577+15562+2062+239-78923</f>
        <v>496049</v>
      </c>
    </row>
    <row r="26" spans="1:3" ht="14.25" customHeight="1" x14ac:dyDescent="0.2">
      <c r="A26" s="10" t="s">
        <v>40</v>
      </c>
      <c r="B26" s="19">
        <v>0</v>
      </c>
      <c r="C26" s="11">
        <f>194547+364+13</f>
        <v>194924</v>
      </c>
    </row>
    <row r="27" spans="1:3" ht="14.25" customHeight="1" x14ac:dyDescent="0.25">
      <c r="A27" s="4" t="s">
        <v>11</v>
      </c>
      <c r="B27" s="20">
        <f>SUM(B3:B26)</f>
        <v>5867450</v>
      </c>
      <c r="C27" s="12">
        <f>SUM(C3:C26)</f>
        <v>19923601</v>
      </c>
    </row>
    <row r="28" spans="1:3" ht="14.25" customHeight="1" x14ac:dyDescent="0.2">
      <c r="A28" s="13" t="s">
        <v>12</v>
      </c>
      <c r="B28" s="24">
        <v>-11058</v>
      </c>
      <c r="C28" s="24">
        <v>-11278</v>
      </c>
    </row>
    <row r="29" spans="1:3" ht="15.75" thickBot="1" x14ac:dyDescent="0.3">
      <c r="A29" s="14" t="s">
        <v>13</v>
      </c>
      <c r="B29" s="15">
        <f>B27+B28</f>
        <v>5856392</v>
      </c>
      <c r="C29" s="15">
        <f>C27+C28</f>
        <v>19912323</v>
      </c>
    </row>
    <row r="30" spans="1:3" ht="13.5" thickTop="1" x14ac:dyDescent="0.2">
      <c r="A30" s="16"/>
      <c r="B30" s="21"/>
    </row>
    <row r="31" spans="1:3" ht="15.75" customHeight="1" x14ac:dyDescent="0.25">
      <c r="A31" s="4" t="s">
        <v>15</v>
      </c>
      <c r="B31" s="22" t="s">
        <v>2</v>
      </c>
      <c r="C31" s="5" t="s">
        <v>3</v>
      </c>
    </row>
    <row r="32" spans="1:3" ht="14.25" x14ac:dyDescent="0.2">
      <c r="A32" s="8" t="s">
        <v>26</v>
      </c>
      <c r="B32" s="23">
        <v>932961</v>
      </c>
      <c r="C32" s="25">
        <f>1152890-32782</f>
        <v>1120108</v>
      </c>
    </row>
    <row r="33" spans="1:3" ht="14.25" x14ac:dyDescent="0.2">
      <c r="A33" s="8" t="s">
        <v>27</v>
      </c>
      <c r="B33" s="23">
        <v>439507</v>
      </c>
      <c r="C33" s="25">
        <v>439507</v>
      </c>
    </row>
    <row r="34" spans="1:3" ht="14.25" x14ac:dyDescent="0.2">
      <c r="A34" s="8" t="s">
        <v>28</v>
      </c>
      <c r="B34" s="23">
        <v>3455913</v>
      </c>
      <c r="C34" s="25">
        <f>3616864+180+1587+2969+243</f>
        <v>3621843</v>
      </c>
    </row>
    <row r="35" spans="1:3" ht="14.25" x14ac:dyDescent="0.2">
      <c r="A35" s="8" t="s">
        <v>35</v>
      </c>
      <c r="B35" s="23">
        <v>0</v>
      </c>
      <c r="C35" s="25">
        <f>10946498+917</f>
        <v>10947415</v>
      </c>
    </row>
    <row r="36" spans="1:3" ht="14.25" x14ac:dyDescent="0.2">
      <c r="A36" s="8" t="s">
        <v>36</v>
      </c>
      <c r="B36" s="23">
        <v>0</v>
      </c>
      <c r="C36" s="25">
        <v>1804567</v>
      </c>
    </row>
    <row r="37" spans="1:3" ht="14.25" x14ac:dyDescent="0.2">
      <c r="A37" s="6" t="s">
        <v>41</v>
      </c>
      <c r="B37" s="23">
        <v>0</v>
      </c>
      <c r="C37" s="25">
        <f>3520+78</f>
        <v>3598</v>
      </c>
    </row>
    <row r="38" spans="1:3" ht="14.25" x14ac:dyDescent="0.2">
      <c r="A38" s="6" t="s">
        <v>42</v>
      </c>
      <c r="B38" s="23">
        <v>0</v>
      </c>
      <c r="C38" s="25">
        <v>650893</v>
      </c>
    </row>
    <row r="39" spans="1:3" ht="14.25" x14ac:dyDescent="0.2">
      <c r="A39" s="8" t="s">
        <v>37</v>
      </c>
      <c r="B39" s="23">
        <v>0</v>
      </c>
      <c r="C39" s="25">
        <v>53484</v>
      </c>
    </row>
    <row r="40" spans="1:3" ht="14.25" x14ac:dyDescent="0.2">
      <c r="A40" s="8" t="s">
        <v>38</v>
      </c>
      <c r="B40" s="23">
        <v>0</v>
      </c>
      <c r="C40" s="25">
        <f>43667+674</f>
        <v>44341</v>
      </c>
    </row>
    <row r="41" spans="1:3" ht="14.25" x14ac:dyDescent="0.2">
      <c r="A41" s="8" t="s">
        <v>39</v>
      </c>
      <c r="B41" s="23">
        <v>0</v>
      </c>
      <c r="C41" s="25">
        <v>10515</v>
      </c>
    </row>
    <row r="42" spans="1:3" ht="14.25" x14ac:dyDescent="0.2">
      <c r="A42" s="10" t="s">
        <v>18</v>
      </c>
      <c r="B42" s="23">
        <v>11062</v>
      </c>
      <c r="C42" s="25">
        <v>15575</v>
      </c>
    </row>
    <row r="43" spans="1:3" ht="14.25" x14ac:dyDescent="0.2">
      <c r="A43" s="10" t="s">
        <v>9</v>
      </c>
      <c r="B43" s="23">
        <v>34300</v>
      </c>
      <c r="C43" s="25">
        <v>41172</v>
      </c>
    </row>
    <row r="44" spans="1:3" ht="14.25" x14ac:dyDescent="0.2">
      <c r="A44" s="10" t="s">
        <v>29</v>
      </c>
      <c r="B44" s="23">
        <v>1093366</v>
      </c>
      <c r="C44" s="25">
        <f>1352896-100000</f>
        <v>1252896</v>
      </c>
    </row>
    <row r="45" spans="1:3" ht="14.25" x14ac:dyDescent="0.2">
      <c r="A45" s="10" t="s">
        <v>43</v>
      </c>
      <c r="B45" s="23">
        <v>0</v>
      </c>
      <c r="C45" s="25">
        <f>377138+20977+239-78923</f>
        <v>319431</v>
      </c>
    </row>
    <row r="46" spans="1:3" ht="13.5" customHeight="1" x14ac:dyDescent="0.2">
      <c r="A46" s="10" t="s">
        <v>40</v>
      </c>
      <c r="B46" s="23">
        <v>0</v>
      </c>
      <c r="C46" s="25">
        <f>44517+364+13</f>
        <v>44894</v>
      </c>
    </row>
    <row r="47" spans="1:3" ht="14.25" customHeight="1" x14ac:dyDescent="0.25">
      <c r="A47" s="4" t="s">
        <v>16</v>
      </c>
      <c r="B47" s="20">
        <f>SUM(B32:B46)</f>
        <v>5967109</v>
      </c>
      <c r="C47" s="12">
        <f>SUM(C32:C46)</f>
        <v>20370239</v>
      </c>
    </row>
    <row r="48" spans="1:3" ht="14.25" x14ac:dyDescent="0.2">
      <c r="A48" s="13" t="s">
        <v>12</v>
      </c>
      <c r="B48" s="24">
        <v>-11058</v>
      </c>
      <c r="C48" s="24">
        <v>-11278</v>
      </c>
    </row>
    <row r="49" spans="1:3" ht="15.75" thickBot="1" x14ac:dyDescent="0.3">
      <c r="A49" s="14" t="s">
        <v>17</v>
      </c>
      <c r="B49" s="15">
        <f>+B47+B48</f>
        <v>5956051</v>
      </c>
      <c r="C49" s="15">
        <f>+C47+C48</f>
        <v>20358961</v>
      </c>
    </row>
    <row r="50" spans="1:3" ht="13.5" thickTop="1" x14ac:dyDescent="0.2">
      <c r="A50" s="16" t="s">
        <v>14</v>
      </c>
      <c r="B50" s="21"/>
    </row>
    <row r="51" spans="1:3" ht="14.25" x14ac:dyDescent="0.2">
      <c r="B51" s="1"/>
      <c r="C51" s="9"/>
    </row>
    <row r="52" spans="1:3" ht="14.25" x14ac:dyDescent="0.2">
      <c r="A52" s="10" t="s">
        <v>20</v>
      </c>
      <c r="B52" s="19">
        <f>121000+100000+400000</f>
        <v>621000</v>
      </c>
      <c r="C52" s="11">
        <f>1210901-100000</f>
        <v>1110901</v>
      </c>
    </row>
    <row r="53" spans="1:3" ht="14.25" x14ac:dyDescent="0.2">
      <c r="A53" s="26" t="s">
        <v>19</v>
      </c>
      <c r="B53" s="27">
        <f>271341+250000</f>
        <v>521341</v>
      </c>
      <c r="C53" s="28">
        <f>600280+13577+15562+2062+32782</f>
        <v>664263</v>
      </c>
    </row>
    <row r="54" spans="1:3" ht="15.75" thickBot="1" x14ac:dyDescent="0.3">
      <c r="A54" s="14" t="s">
        <v>21</v>
      </c>
      <c r="B54" s="15">
        <f>+B52-B53</f>
        <v>99659</v>
      </c>
      <c r="C54" s="15">
        <f>+C52-C53</f>
        <v>446638</v>
      </c>
    </row>
    <row r="55" spans="1:3" ht="15.75" thickTop="1" thickBot="1" x14ac:dyDescent="0.25">
      <c r="A55" s="10"/>
      <c r="B55" s="29"/>
      <c r="C55" s="30"/>
    </row>
    <row r="56" spans="1:3" ht="15.75" thickBot="1" x14ac:dyDescent="0.3">
      <c r="A56" s="31" t="s">
        <v>22</v>
      </c>
      <c r="B56" s="32">
        <f>+B29+B52</f>
        <v>6477392</v>
      </c>
      <c r="C56" s="33">
        <f>+C29+C52</f>
        <v>21023224</v>
      </c>
    </row>
    <row r="57" spans="1:3" ht="15.75" thickBot="1" x14ac:dyDescent="0.3">
      <c r="A57" s="31" t="s">
        <v>23</v>
      </c>
      <c r="B57" s="32">
        <f>+B49+B53</f>
        <v>6477392</v>
      </c>
      <c r="C57" s="33">
        <f>+C49+C53</f>
        <v>21023224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71" orientation="portrait" useFirstPageNumber="1" r:id="rId1"/>
  <headerFooter alignWithMargins="0">
    <oddHeader>&amp;C&amp;"Arial,Kurzíva"Příloha č.1 DZ - Upravený rozpočet Olomouckého kraje na rok 2021 po schválení rozpočtových změn</oddHeader>
    <oddFooter xml:space="preserve">&amp;L&amp;"Arial,Kurzíva"Zastupitelstvo OK 13.12.2021
11.1. - Rozpočet Olomouckého kraje 2021 - rozpočtové změny 
Příloha č.1 DZ: Upravený rozpočet OK na rok 2021 po schválení rozpočtových změn&amp;R&amp;"Arial,Kurzíva"Strana &amp;P (celkem 71)&amp;"Arial,Obyčejné"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2021-11-24T14:30:22Z</cp:lastPrinted>
  <dcterms:created xsi:type="dcterms:W3CDTF">2007-02-21T09:44:06Z</dcterms:created>
  <dcterms:modified xsi:type="dcterms:W3CDTF">2021-11-24T14:31:03Z</dcterms:modified>
</cp:coreProperties>
</file>