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OdRF\Rozpočet Olomouckého kraje\2023\ZOK 12.12.2022\"/>
    </mc:Choice>
  </mc:AlternateContent>
  <bookViews>
    <workbookView xWindow="0" yWindow="0" windowWidth="28800" windowHeight="11700"/>
  </bookViews>
  <sheets>
    <sheet name="Souhrn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Print_Area" localSheetId="0">'Souhrn '!$A$1:$H$21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C11" i="1"/>
  <c r="J11" i="1" l="1"/>
  <c r="G10" i="1"/>
  <c r="D10" i="1"/>
  <c r="I10" i="1" l="1"/>
  <c r="G9" i="1"/>
  <c r="I9" i="1" l="1"/>
  <c r="G8" i="1"/>
  <c r="F8" i="1"/>
  <c r="E8" i="1"/>
  <c r="J8" i="1" l="1"/>
  <c r="G7" i="1"/>
  <c r="F7" i="1"/>
  <c r="E7" i="1"/>
  <c r="I7" i="1" l="1"/>
  <c r="G6" i="1"/>
  <c r="E6" i="1"/>
  <c r="J6" i="1" l="1"/>
  <c r="J12" i="1" s="1"/>
  <c r="G5" i="1"/>
  <c r="I5" i="1" l="1"/>
  <c r="I12" i="1" s="1"/>
  <c r="G16" i="1"/>
  <c r="G12" i="1"/>
  <c r="C12" i="1"/>
  <c r="D12" i="1"/>
  <c r="G15" i="1" l="1"/>
  <c r="G17" i="1" s="1"/>
  <c r="I13" i="1"/>
  <c r="E12" i="1"/>
  <c r="H7" i="1" l="1"/>
  <c r="H10" i="1" l="1"/>
  <c r="H6" i="1"/>
  <c r="H9" i="1" l="1"/>
  <c r="H8" i="1" l="1"/>
  <c r="F12" i="1" l="1"/>
  <c r="G13" i="1" s="1"/>
  <c r="H11" i="1" l="1"/>
  <c r="H5" i="1"/>
  <c r="H12" i="1" l="1"/>
</calcChain>
</file>

<file path=xl/sharedStrings.xml><?xml version="1.0" encoding="utf-8"?>
<sst xmlns="http://schemas.openxmlformats.org/spreadsheetml/2006/main" count="31" uniqueCount="31">
  <si>
    <t>v tis. Kč</t>
  </si>
  <si>
    <t>Předfinancování - úvěr</t>
  </si>
  <si>
    <t>Předfinancování - rozpočet OK</t>
  </si>
  <si>
    <t>IF PO</t>
  </si>
  <si>
    <t>Nájemné SMN</t>
  </si>
  <si>
    <t>Požadavky na rozpočet OK</t>
  </si>
  <si>
    <t>CELKEM</t>
  </si>
  <si>
    <t xml:space="preserve">Příloha </t>
  </si>
  <si>
    <t>nákupy</t>
  </si>
  <si>
    <t>rozpracované opravy</t>
  </si>
  <si>
    <t>rozpracované investice</t>
  </si>
  <si>
    <t>nové opravy</t>
  </si>
  <si>
    <t>nové investice</t>
  </si>
  <si>
    <t>projekty - neinvestiční</t>
  </si>
  <si>
    <t>projekty - investiční</t>
  </si>
  <si>
    <t xml:space="preserve">a) </t>
  </si>
  <si>
    <t xml:space="preserve">b) </t>
  </si>
  <si>
    <t>c)</t>
  </si>
  <si>
    <t xml:space="preserve">d) </t>
  </si>
  <si>
    <t>e)</t>
  </si>
  <si>
    <t xml:space="preserve">f) </t>
  </si>
  <si>
    <t>g)</t>
  </si>
  <si>
    <t>Návrh rozpočtu Olomouckého kraje na rok 2023</t>
  </si>
  <si>
    <t>Celkové náklady v roce 2023</t>
  </si>
  <si>
    <t>třída 5</t>
  </si>
  <si>
    <t>třída 6</t>
  </si>
  <si>
    <t xml:space="preserve">hrazeno z rozpočtu Olomouckého kraje celkem </t>
  </si>
  <si>
    <t>běžné výdaje</t>
  </si>
  <si>
    <t xml:space="preserve">kapitálové výdaje </t>
  </si>
  <si>
    <t>celkem</t>
  </si>
  <si>
    <t xml:space="preserve">Příloha č. 5 - Opravy, investice, nákupy a projekty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</si>
</sst>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i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2" fillId="0" borderId="0" xfId="1" applyFont="1"/>
    <xf numFmtId="0" fontId="1" fillId="0" borderId="0" xfId="1"/>
    <xf numFmtId="3" fontId="3" fillId="0" borderId="2" xfId="1" applyNumberFormat="1" applyFont="1" applyBorder="1"/>
    <xf numFmtId="0" fontId="1" fillId="2" borderId="0" xfId="1" applyFill="1" applyBorder="1"/>
    <xf numFmtId="0" fontId="4" fillId="0" borderId="4" xfId="1" applyFont="1" applyFill="1" applyBorder="1"/>
    <xf numFmtId="0" fontId="4" fillId="0" borderId="5" xfId="1" applyFont="1" applyFill="1" applyBorder="1"/>
    <xf numFmtId="3" fontId="4" fillId="0" borderId="5" xfId="1" applyNumberFormat="1" applyFont="1" applyFill="1" applyBorder="1"/>
    <xf numFmtId="0" fontId="1" fillId="0" borderId="0" xfId="1" applyFill="1"/>
    <xf numFmtId="0" fontId="4" fillId="0" borderId="6" xfId="1" applyFont="1" applyFill="1" applyBorder="1"/>
    <xf numFmtId="3" fontId="4" fillId="0" borderId="7" xfId="1" applyNumberFormat="1" applyFont="1" applyFill="1" applyBorder="1"/>
    <xf numFmtId="0" fontId="5" fillId="0" borderId="0" xfId="1" applyFont="1" applyAlignment="1">
      <alignment horizontal="right"/>
    </xf>
    <xf numFmtId="4" fontId="5" fillId="0" borderId="0" xfId="1" applyNumberFormat="1" applyFont="1"/>
    <xf numFmtId="3" fontId="1" fillId="0" borderId="0" xfId="1" applyNumberFormat="1"/>
    <xf numFmtId="3" fontId="4" fillId="4" borderId="5" xfId="1" applyNumberFormat="1" applyFont="1" applyFill="1" applyBorder="1"/>
    <xf numFmtId="3" fontId="4" fillId="4" borderId="7" xfId="1" applyNumberFormat="1" applyFont="1" applyFill="1" applyBorder="1"/>
    <xf numFmtId="3" fontId="3" fillId="4" borderId="2" xfId="1" applyNumberFormat="1" applyFont="1" applyFill="1" applyBorder="1"/>
    <xf numFmtId="0" fontId="2" fillId="5" borderId="2" xfId="1" applyFont="1" applyFill="1" applyBorder="1" applyAlignment="1">
      <alignment horizontal="center" vertical="center" wrapText="1"/>
    </xf>
    <xf numFmtId="0" fontId="2" fillId="5" borderId="3" xfId="1" applyFont="1" applyFill="1" applyBorder="1" applyAlignment="1">
      <alignment horizontal="center" vertical="center" wrapText="1"/>
    </xf>
    <xf numFmtId="4" fontId="1" fillId="0" borderId="0" xfId="1" applyNumberFormat="1"/>
    <xf numFmtId="3" fontId="1" fillId="0" borderId="7" xfId="1" applyNumberFormat="1" applyFont="1" applyFill="1" applyBorder="1"/>
    <xf numFmtId="0" fontId="1" fillId="0" borderId="7" xfId="1" applyFont="1" applyFill="1" applyBorder="1"/>
    <xf numFmtId="0" fontId="7" fillId="0" borderId="7" xfId="1" applyFont="1" applyFill="1" applyBorder="1"/>
    <xf numFmtId="0" fontId="6" fillId="0" borderId="7" xfId="1" applyFont="1" applyBorder="1"/>
    <xf numFmtId="3" fontId="6" fillId="0" borderId="7" xfId="1" applyNumberFormat="1" applyFont="1" applyBorder="1"/>
    <xf numFmtId="0" fontId="1" fillId="0" borderId="0" xfId="1" applyFont="1" applyAlignment="1">
      <alignment horizontal="right"/>
    </xf>
    <xf numFmtId="0" fontId="6" fillId="0" borderId="11" xfId="1" applyFont="1" applyBorder="1"/>
    <xf numFmtId="3" fontId="1" fillId="0" borderId="11" xfId="1" applyNumberFormat="1" applyFont="1" applyFill="1" applyBorder="1"/>
    <xf numFmtId="0" fontId="1" fillId="0" borderId="11" xfId="1" applyFont="1" applyFill="1" applyBorder="1"/>
    <xf numFmtId="3" fontId="1" fillId="3" borderId="11" xfId="1" applyNumberFormat="1" applyFont="1" applyFill="1" applyBorder="1"/>
    <xf numFmtId="3" fontId="6" fillId="0" borderId="11" xfId="1" applyNumberFormat="1" applyFont="1" applyBorder="1"/>
    <xf numFmtId="0" fontId="2" fillId="5" borderId="10" xfId="1" applyFont="1" applyFill="1" applyBorder="1" applyAlignment="1">
      <alignment horizontal="center" vertical="center" wrapText="1"/>
    </xf>
    <xf numFmtId="3" fontId="4" fillId="0" borderId="12" xfId="1" applyNumberFormat="1" applyFont="1" applyFill="1" applyBorder="1"/>
    <xf numFmtId="3" fontId="4" fillId="0" borderId="13" xfId="1" applyNumberFormat="1" applyFont="1" applyFill="1" applyBorder="1"/>
    <xf numFmtId="3" fontId="3" fillId="0" borderId="10" xfId="1" applyNumberFormat="1" applyFont="1" applyBorder="1"/>
    <xf numFmtId="3" fontId="3" fillId="0" borderId="0" xfId="1" applyNumberFormat="1" applyFont="1"/>
    <xf numFmtId="3" fontId="1" fillId="0" borderId="7" xfId="3" applyNumberFormat="1" applyBorder="1"/>
    <xf numFmtId="0" fontId="1" fillId="2" borderId="7" xfId="3" applyFill="1" applyBorder="1" applyAlignment="1">
      <alignment horizontal="left"/>
    </xf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2" fillId="5" borderId="8" xfId="2" applyFont="1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3" fontId="1" fillId="0" borderId="0" xfId="1" applyNumberFormat="1" applyAlignment="1">
      <alignment horizontal="center"/>
    </xf>
    <xf numFmtId="0" fontId="1" fillId="0" borderId="0" xfId="1" applyAlignment="1">
      <alignment horizontal="center"/>
    </xf>
    <xf numFmtId="0" fontId="1" fillId="0" borderId="7" xfId="3" applyBorder="1" applyAlignment="1">
      <alignment horizontal="left"/>
    </xf>
  </cellXfs>
  <cellStyles count="4">
    <cellStyle name="Normální" xfId="0" builtinId="0"/>
    <cellStyle name="Normální 2" xfId="1"/>
    <cellStyle name="Normální 2 2" xfId="3"/>
    <cellStyle name="normální_Požadavky na investice 2005 a plnění 2004-úprava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nesen&#237;_p&#345;&#237;loha%20&#269;.%2005a)%20-%20Rozpracovan&#233;%20oprav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Usnesen&#237;_p&#345;&#237;loha%20&#269;.%2005b)%20-%20Rozpracovan&#233;%20investic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Usnesen&#237;_p&#345;&#237;loha%20&#269;.%2005c)%20-%20Nov&#233;%20opravy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Usnesen&#237;_p&#345;&#237;loha%20&#269;.%2005d)%20-%20Nov&#233;%20investic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Usnesen&#237;_p&#345;&#237;loha%20&#269;.%2005e)%20-%20Nov&#233;%20n&#225;kupy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Usnesen&#237;_p&#345;&#237;loha%20&#269;.%2005f)%20-%20Projekty%20-%20neinvesti&#269;n&#237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Usnesen&#237;_p&#345;&#237;loha%20&#269;.%2005g)%20-%20Projekty%20-%20investi&#269;n&#23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hrn"/>
      <sheetName val="Oblast školství - ORJ 17"/>
      <sheetName val="Oblast dopravy - ORJ 17  "/>
      <sheetName val="Oblast kultury - ORJ 17  "/>
    </sheetNames>
    <sheetDataSet>
      <sheetData sheetId="0">
        <row r="12">
          <cell r="G12">
            <v>7886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hrn"/>
      <sheetName val="Oblast školství - ORJ 17"/>
      <sheetName val="Oblast sociální - ORJ 17 "/>
      <sheetName val="Oblast dopravy - ORJ 12 "/>
      <sheetName val="Oblast dopravy - ORJ 17 "/>
      <sheetName val="Oblast kultury - ORJ 17"/>
      <sheetName val="Oblast zdravotnictví - ORJ 17 "/>
      <sheetName val="Oblast ostatní - ORJ 17"/>
    </sheetNames>
    <sheetDataSet>
      <sheetData sheetId="0">
        <row r="13">
          <cell r="E13">
            <v>24661</v>
          </cell>
          <cell r="G13">
            <v>239023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hrn"/>
      <sheetName val="Oblast školství - ORJ 10 ž "/>
      <sheetName val="Oblast školství - ORJ 17"/>
      <sheetName val="Oblast sociální - ORJ 11 ž"/>
      <sheetName val="Oblast kultury - ORJ 13 ž"/>
      <sheetName val="Oblast zdravotnictví - ORJ 17"/>
      <sheetName val="Oblast KÚOK - ORJ 03"/>
    </sheetNames>
    <sheetDataSet>
      <sheetData sheetId="0">
        <row r="15">
          <cell r="E15">
            <v>280</v>
          </cell>
          <cell r="F15">
            <v>1937</v>
          </cell>
          <cell r="G15">
            <v>30043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hrn"/>
      <sheetName val="Oblast školství - ORJ 10 ž "/>
      <sheetName val="Oblast školství - ORJ 17 ž "/>
      <sheetName val="Oblast školství - ORJ 17  "/>
      <sheetName val="Oblast sociální - ORJ 11 ž"/>
      <sheetName val="Oblast sociální - ORJ 17  ž"/>
      <sheetName val="Oblast sociální - ORJ 17"/>
      <sheetName val="Oblast dopravy - ORJ 12 "/>
      <sheetName val="Oblast dopravy - ORJ 17"/>
      <sheetName val="Oblast kultury - ORJ 17"/>
      <sheetName val="Oblast zdravotnictví - ORJ 14 ž"/>
      <sheetName val="Oblast zdravotnictví - ORJ 17"/>
      <sheetName val="Oblast KÚOK - ORJ 03"/>
      <sheetName val="Oblast IT - ORJ 06 "/>
      <sheetName val="Oblast krizého řízení-ORJ 18 "/>
    </sheetNames>
    <sheetDataSet>
      <sheetData sheetId="0">
        <row r="22">
          <cell r="E22">
            <v>1703</v>
          </cell>
          <cell r="F22">
            <v>20136</v>
          </cell>
          <cell r="G22">
            <v>386065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hrn"/>
      <sheetName val="ORJ 10 - nákupy"/>
      <sheetName val="ORJ 11 - nákupy"/>
      <sheetName val="ORJ 12 - nákupy"/>
      <sheetName val="ORJ 13 - nákupy"/>
      <sheetName val="ORJ 14 - nákupy"/>
    </sheetNames>
    <sheetDataSet>
      <sheetData sheetId="0">
        <row r="13">
          <cell r="G13">
            <v>25408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hrn"/>
      <sheetName val="Školství - ORJ 64"/>
      <sheetName val="Sociální - ORJ 60"/>
      <sheetName val="Sociální - ORJ 64"/>
      <sheetName val="Životní prostředí - ORJ 59"/>
      <sheetName val="Cestovní ruch - ORJ 59"/>
      <sheetName val="Reg. rozvoj - ORJ 33"/>
      <sheetName val="Reg. rozvoj - ORJ 74"/>
      <sheetName val="Vzdělávání - ORJ 76"/>
      <sheetName val="Projekt. příprava - ORJ 30"/>
    </sheetNames>
    <sheetDataSet>
      <sheetData sheetId="0">
        <row r="18">
          <cell r="D18">
            <v>19681</v>
          </cell>
          <cell r="G18">
            <v>27419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hrn"/>
      <sheetName val="Oblast školství - ORJ 10"/>
      <sheetName val="Oblast školství - ORJ 52"/>
      <sheetName val="Oblast školství - ORJ 59"/>
      <sheetName val="Oblast sociální - ORJ 52 "/>
      <sheetName val="Sociální - ORJ 59 "/>
      <sheetName val="Oblast dopravy - ORJ 12"/>
      <sheetName val="Oblast dopravy - ORJ 50"/>
      <sheetName val="Oblast kultury - ORJ 52"/>
      <sheetName val="Oblast kultury - ORJ 59"/>
      <sheetName val="Oblast zdravotnictví - ORJ 52"/>
      <sheetName val="Zdravotnictví - ORJ 59 "/>
      <sheetName val="Úz. plánování - ORJ 59"/>
    </sheetNames>
    <sheetDataSet>
      <sheetData sheetId="0">
        <row r="20">
          <cell r="C20">
            <v>470000</v>
          </cell>
          <cell r="F20">
            <v>7334</v>
          </cell>
          <cell r="G20">
            <v>303314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showGridLines="0" tabSelected="1" view="pageBreakPreview" zoomScaleNormal="100" zoomScaleSheetLayoutView="100" workbookViewId="0">
      <selection activeCell="H20" sqref="H20"/>
    </sheetView>
  </sheetViews>
  <sheetFormatPr defaultColWidth="9.140625" defaultRowHeight="12.75" x14ac:dyDescent="0.2"/>
  <cols>
    <col min="1" max="1" width="9.28515625" style="2" customWidth="1"/>
    <col min="2" max="2" width="25.28515625" style="2" customWidth="1"/>
    <col min="3" max="3" width="25.7109375" style="2" customWidth="1"/>
    <col min="4" max="4" width="24.5703125" style="2" customWidth="1"/>
    <col min="5" max="5" width="20.42578125" style="2" customWidth="1"/>
    <col min="6" max="6" width="18.5703125" style="2" customWidth="1"/>
    <col min="7" max="7" width="24.140625" style="2" customWidth="1"/>
    <col min="8" max="8" width="27" style="2" customWidth="1"/>
    <col min="9" max="9" width="12.85546875" style="2" customWidth="1"/>
    <col min="10" max="10" width="11.140625" style="2" customWidth="1"/>
    <col min="11" max="16384" width="9.140625" style="2"/>
  </cols>
  <sheetData>
    <row r="1" spans="1:10" ht="18" x14ac:dyDescent="0.25">
      <c r="A1" s="1" t="s">
        <v>22</v>
      </c>
    </row>
    <row r="2" spans="1:10" ht="18" x14ac:dyDescent="0.25">
      <c r="A2" s="1" t="s">
        <v>30</v>
      </c>
    </row>
    <row r="3" spans="1:10" ht="13.5" thickBot="1" x14ac:dyDescent="0.25">
      <c r="H3" s="25" t="s">
        <v>0</v>
      </c>
    </row>
    <row r="4" spans="1:10" ht="36.75" thickBot="1" x14ac:dyDescent="0.25">
      <c r="A4" s="40" t="s">
        <v>7</v>
      </c>
      <c r="B4" s="41"/>
      <c r="C4" s="17" t="s">
        <v>1</v>
      </c>
      <c r="D4" s="17" t="s">
        <v>2</v>
      </c>
      <c r="E4" s="17" t="s">
        <v>3</v>
      </c>
      <c r="F4" s="17" t="s">
        <v>4</v>
      </c>
      <c r="G4" s="18" t="s">
        <v>5</v>
      </c>
      <c r="H4" s="31" t="s">
        <v>23</v>
      </c>
      <c r="I4" s="26" t="s">
        <v>24</v>
      </c>
      <c r="J4" s="23" t="s">
        <v>25</v>
      </c>
    </row>
    <row r="5" spans="1:10" s="8" customFormat="1" ht="15" x14ac:dyDescent="0.2">
      <c r="A5" s="5" t="s">
        <v>15</v>
      </c>
      <c r="B5" s="6" t="s">
        <v>9</v>
      </c>
      <c r="C5" s="14"/>
      <c r="D5" s="14"/>
      <c r="E5" s="7"/>
      <c r="F5" s="14"/>
      <c r="G5" s="14">
        <f>[1]Souhrn!$G$12</f>
        <v>7886</v>
      </c>
      <c r="H5" s="32">
        <f>SUM(C5:G5)</f>
        <v>7886</v>
      </c>
      <c r="I5" s="27">
        <f>SUM(G5)</f>
        <v>7886</v>
      </c>
      <c r="J5" s="21"/>
    </row>
    <row r="6" spans="1:10" s="8" customFormat="1" ht="15" x14ac:dyDescent="0.2">
      <c r="A6" s="9" t="s">
        <v>16</v>
      </c>
      <c r="B6" s="6" t="s">
        <v>10</v>
      </c>
      <c r="C6" s="15"/>
      <c r="D6" s="15"/>
      <c r="E6" s="10">
        <f>[2]Souhrn!$E$13</f>
        <v>24661</v>
      </c>
      <c r="F6" s="15"/>
      <c r="G6" s="15">
        <f>[2]Souhrn!$G$13</f>
        <v>239023</v>
      </c>
      <c r="H6" s="33">
        <f t="shared" ref="H6:H11" si="0">SUM(C6:G6)</f>
        <v>263684</v>
      </c>
      <c r="I6" s="28">
        <v>500</v>
      </c>
      <c r="J6" s="20">
        <f>G6-500</f>
        <v>238523</v>
      </c>
    </row>
    <row r="7" spans="1:10" s="8" customFormat="1" ht="15" x14ac:dyDescent="0.2">
      <c r="A7" s="9" t="s">
        <v>17</v>
      </c>
      <c r="B7" s="6" t="s">
        <v>11</v>
      </c>
      <c r="C7" s="15"/>
      <c r="D7" s="15"/>
      <c r="E7" s="10">
        <f>[3]Souhrn!$E$15</f>
        <v>280</v>
      </c>
      <c r="F7" s="15">
        <f>[3]Souhrn!$F$15</f>
        <v>1937</v>
      </c>
      <c r="G7" s="15">
        <f>[3]Souhrn!$G$15</f>
        <v>30043</v>
      </c>
      <c r="H7" s="33">
        <f>SUM(C7:G7)</f>
        <v>32260</v>
      </c>
      <c r="I7" s="27">
        <f>SUM(F7:G7)</f>
        <v>31980</v>
      </c>
      <c r="J7" s="21"/>
    </row>
    <row r="8" spans="1:10" s="8" customFormat="1" ht="15" x14ac:dyDescent="0.2">
      <c r="A8" s="9" t="s">
        <v>18</v>
      </c>
      <c r="B8" s="6" t="s">
        <v>12</v>
      </c>
      <c r="C8" s="15"/>
      <c r="D8" s="15"/>
      <c r="E8" s="10">
        <f>[4]Souhrn!$E$22</f>
        <v>1703</v>
      </c>
      <c r="F8" s="15">
        <f>[4]Souhrn!$F$22</f>
        <v>20136</v>
      </c>
      <c r="G8" s="15">
        <f>[4]Souhrn!$G$22</f>
        <v>386065</v>
      </c>
      <c r="H8" s="33">
        <f t="shared" si="0"/>
        <v>407904</v>
      </c>
      <c r="I8" s="28"/>
      <c r="J8" s="20">
        <f>SUM(F8:G8)</f>
        <v>406201</v>
      </c>
    </row>
    <row r="9" spans="1:10" s="8" customFormat="1" ht="15" x14ac:dyDescent="0.2">
      <c r="A9" s="9" t="s">
        <v>19</v>
      </c>
      <c r="B9" s="6" t="s">
        <v>8</v>
      </c>
      <c r="C9" s="15"/>
      <c r="D9" s="15"/>
      <c r="E9" s="10"/>
      <c r="F9" s="15"/>
      <c r="G9" s="15">
        <f>[5]Souhrn!$G$13</f>
        <v>25408</v>
      </c>
      <c r="H9" s="33">
        <f t="shared" si="0"/>
        <v>25408</v>
      </c>
      <c r="I9" s="29">
        <f>SUM(G9)</f>
        <v>25408</v>
      </c>
      <c r="J9" s="22"/>
    </row>
    <row r="10" spans="1:10" s="8" customFormat="1" ht="15" x14ac:dyDescent="0.2">
      <c r="A10" s="9" t="s">
        <v>20</v>
      </c>
      <c r="B10" s="6" t="s">
        <v>13</v>
      </c>
      <c r="C10" s="15"/>
      <c r="D10" s="15">
        <f>[6]Souhrn!$D$18</f>
        <v>19681</v>
      </c>
      <c r="E10" s="10"/>
      <c r="F10" s="15"/>
      <c r="G10" s="15">
        <f>[6]Souhrn!$G$18</f>
        <v>27419</v>
      </c>
      <c r="H10" s="33">
        <f t="shared" si="0"/>
        <v>47100</v>
      </c>
      <c r="I10" s="27">
        <f>SUM(D10,G10)</f>
        <v>47100</v>
      </c>
      <c r="J10" s="21"/>
    </row>
    <row r="11" spans="1:10" s="8" customFormat="1" ht="15.75" thickBot="1" x14ac:dyDescent="0.25">
      <c r="A11" s="9" t="s">
        <v>21</v>
      </c>
      <c r="B11" s="6" t="s">
        <v>14</v>
      </c>
      <c r="C11" s="15">
        <f>[7]Souhrn!$C$20</f>
        <v>470000</v>
      </c>
      <c r="D11" s="15"/>
      <c r="E11" s="10"/>
      <c r="F11" s="15">
        <f>[7]Souhrn!$F$20</f>
        <v>7334</v>
      </c>
      <c r="G11" s="15">
        <f>[7]Souhrn!$G$20</f>
        <v>303314</v>
      </c>
      <c r="H11" s="33">
        <f t="shared" si="0"/>
        <v>780648</v>
      </c>
      <c r="I11" s="28"/>
      <c r="J11" s="20">
        <f>SUM(C11,F11:G11)</f>
        <v>780648</v>
      </c>
    </row>
    <row r="12" spans="1:10" ht="16.5" thickBot="1" x14ac:dyDescent="0.3">
      <c r="A12" s="38" t="s">
        <v>6</v>
      </c>
      <c r="B12" s="39"/>
      <c r="C12" s="16">
        <f t="shared" ref="C12:G12" si="1">SUM(C5:C11)</f>
        <v>470000</v>
      </c>
      <c r="D12" s="16">
        <f t="shared" si="1"/>
        <v>19681</v>
      </c>
      <c r="E12" s="3">
        <f t="shared" si="1"/>
        <v>26644</v>
      </c>
      <c r="F12" s="16">
        <f t="shared" si="1"/>
        <v>29407</v>
      </c>
      <c r="G12" s="16">
        <f t="shared" si="1"/>
        <v>1019158</v>
      </c>
      <c r="H12" s="34">
        <f>SUM(H5:H11)</f>
        <v>1564890</v>
      </c>
      <c r="I12" s="30">
        <f>SUM(I5:I11)</f>
        <v>112874</v>
      </c>
      <c r="J12" s="24">
        <f>SUM(J5:J11)</f>
        <v>1425372</v>
      </c>
    </row>
    <row r="13" spans="1:10" ht="21" customHeight="1" x14ac:dyDescent="0.25">
      <c r="E13" s="2" t="s">
        <v>26</v>
      </c>
      <c r="G13" s="35">
        <f>SUM(C12,D12,F12,G12)</f>
        <v>1538246</v>
      </c>
      <c r="I13" s="42">
        <f>SUM(I12:J12)</f>
        <v>1538246</v>
      </c>
      <c r="J13" s="43"/>
    </row>
    <row r="14" spans="1:10" x14ac:dyDescent="0.2">
      <c r="E14" s="11"/>
      <c r="F14" s="12"/>
      <c r="G14" s="13"/>
    </row>
    <row r="15" spans="1:10" x14ac:dyDescent="0.2">
      <c r="E15" s="44" t="s">
        <v>27</v>
      </c>
      <c r="F15" s="44"/>
      <c r="G15" s="36">
        <f>SUM(I12)</f>
        <v>112874</v>
      </c>
    </row>
    <row r="16" spans="1:10" x14ac:dyDescent="0.2">
      <c r="E16" s="44" t="s">
        <v>28</v>
      </c>
      <c r="F16" s="44"/>
      <c r="G16" s="36">
        <f>SUM('Souhrn '!$J$12)</f>
        <v>1425372</v>
      </c>
    </row>
    <row r="17" spans="5:7" x14ac:dyDescent="0.2">
      <c r="E17" s="37" t="s">
        <v>29</v>
      </c>
      <c r="F17" s="37"/>
      <c r="G17" s="36">
        <f>SUM(G15:G16)</f>
        <v>1538246</v>
      </c>
    </row>
    <row r="18" spans="5:7" x14ac:dyDescent="0.2">
      <c r="E18" s="4"/>
      <c r="F18" s="19"/>
    </row>
    <row r="19" spans="5:7" x14ac:dyDescent="0.2">
      <c r="F19" s="19"/>
    </row>
    <row r="20" spans="5:7" x14ac:dyDescent="0.2">
      <c r="F20" s="19"/>
    </row>
  </sheetData>
  <mergeCells count="6">
    <mergeCell ref="E17:F17"/>
    <mergeCell ref="A12:B12"/>
    <mergeCell ref="A4:B4"/>
    <mergeCell ref="I13:J13"/>
    <mergeCell ref="E15:F15"/>
    <mergeCell ref="E16:F16"/>
  </mergeCells>
  <pageMargins left="0.39370078740157483" right="0.39370078740157483" top="0.78740157480314965" bottom="0.78740157480314965" header="0.31496062992125984" footer="0.31496062992125984"/>
  <pageSetup paperSize="9" scale="79" firstPageNumber="108" fitToHeight="0" orientation="landscape" useFirstPageNumber="1" r:id="rId1"/>
  <headerFooter>
    <oddFooter>&amp;L&amp;"Arial,Kurzíva"Zastupitelstvo Olomouckého kraje 12.12.2022
11.1. - Rozpočet OK na rok  2023 - návrh rozpočtu  
Příloha č. 5 - Opravy, investice a projekty&amp;R&amp;"Arial,Kurzíva"Strana &amp;P (celkem 193)</oddFooter>
  </headerFooter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Souhrn </vt:lpstr>
      <vt:lpstr>'Souhrn '!Oblast_tisku</vt:lpstr>
    </vt:vector>
  </TitlesOfParts>
  <Company>VDI0101W10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Kypusová Marta</dc:creator>
  <cp:lastModifiedBy>Foret Oldřich</cp:lastModifiedBy>
  <cp:lastPrinted>2022-11-16T08:10:01Z</cp:lastPrinted>
  <dcterms:created xsi:type="dcterms:W3CDTF">2021-08-18T10:28:17Z</dcterms:created>
  <dcterms:modified xsi:type="dcterms:W3CDTF">2022-11-23T09:44:06Z</dcterms:modified>
</cp:coreProperties>
</file>