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Rozpočet Olomouckého kraje\2023\ZOK 12.12.2022\"/>
    </mc:Choice>
  </mc:AlternateContent>
  <bookViews>
    <workbookView xWindow="0" yWindow="0" windowWidth="28800" windowHeight="11700"/>
  </bookViews>
  <sheets>
    <sheet name="Souhrn" sheetId="3" r:id="rId1"/>
    <sheet name="Školství - ORJ 64" sheetId="9" r:id="rId2"/>
    <sheet name="Sociální - ORJ 60" sheetId="8" r:id="rId3"/>
    <sheet name="Sociální - ORJ 64" sheetId="10" r:id="rId4"/>
    <sheet name="Životní prostředí - ORJ 59" sheetId="7" r:id="rId5"/>
    <sheet name="Cestovní ruch - ORJ 59" sheetId="6" r:id="rId6"/>
    <sheet name="Reg. rozvoj - ORJ 33" sheetId="11" r:id="rId7"/>
    <sheet name="Reg. rozvoj - ORJ 74" sheetId="12" r:id="rId8"/>
    <sheet name="Vzdělávání - ORJ 76" sheetId="13" r:id="rId9"/>
    <sheet name="Projekt. příprava - ORJ 30" sheetId="5" r:id="rId10"/>
  </sheets>
  <definedNames>
    <definedName name="_xlnm.Print_Titles" localSheetId="7">'Reg. rozvoj - ORJ 74'!$1:$7</definedName>
    <definedName name="_xlnm.Print_Titles" localSheetId="8">'Vzdělávání - ORJ 76'!$1:$7</definedName>
    <definedName name="_xlnm.Print_Area" localSheetId="5">'Cestovní ruch - ORJ 59'!$A$1:$W$10</definedName>
    <definedName name="_xlnm.Print_Area" localSheetId="9">'Projekt. příprava - ORJ 30'!$A$1:$W$10</definedName>
    <definedName name="_xlnm.Print_Area" localSheetId="6">'Reg. rozvoj - ORJ 33'!$A$1:$W$12</definedName>
    <definedName name="_xlnm.Print_Area" localSheetId="7">'Reg. rozvoj - ORJ 74'!$A$1:$W$47</definedName>
    <definedName name="_xlnm.Print_Area" localSheetId="2">'Sociální - ORJ 60'!$A$1:$W$10</definedName>
    <definedName name="_xlnm.Print_Area" localSheetId="3">'Sociální - ORJ 64'!$A$1:$W$17</definedName>
    <definedName name="_xlnm.Print_Area" localSheetId="0">Souhrn!$A$1:$H$18</definedName>
    <definedName name="_xlnm.Print_Area" localSheetId="1">'Školství - ORJ 64'!$A$1:$W$13</definedName>
    <definedName name="_xlnm.Print_Area" localSheetId="8">'Vzdělávání - ORJ 76'!$A$1:$W$35</definedName>
    <definedName name="_xlnm.Print_Area" localSheetId="4">'Životní prostředí - ORJ 59'!$A$1:$W$10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0" l="1"/>
  <c r="R8" i="12" l="1"/>
  <c r="C18" i="3" l="1"/>
  <c r="F18" i="3"/>
  <c r="E18" i="3"/>
  <c r="Q9" i="5"/>
  <c r="Q32" i="13"/>
  <c r="Q31" i="13"/>
  <c r="W9" i="8" l="1"/>
  <c r="T11" i="12" l="1"/>
  <c r="T10" i="12"/>
  <c r="T9" i="12"/>
  <c r="T12" i="10"/>
  <c r="P8" i="9" l="1"/>
  <c r="O8" i="9"/>
  <c r="M8" i="9"/>
  <c r="L8" i="9"/>
  <c r="G15" i="3" l="1"/>
  <c r="H15" i="3" s="1"/>
  <c r="D14" i="3"/>
  <c r="D18" i="3" s="1"/>
  <c r="H13" i="3"/>
  <c r="H16" i="3"/>
  <c r="D13" i="3"/>
  <c r="G13" i="3"/>
  <c r="W9" i="7" l="1"/>
  <c r="W9" i="10"/>
  <c r="W11" i="10"/>
  <c r="W9" i="9"/>
  <c r="W11" i="9"/>
  <c r="V8" i="9" l="1"/>
  <c r="U8" i="9"/>
  <c r="T8" i="9"/>
  <c r="S8" i="9"/>
  <c r="R8" i="9"/>
  <c r="Q8" i="9"/>
  <c r="K8" i="9"/>
  <c r="W8" i="10"/>
  <c r="V8" i="10"/>
  <c r="U8" i="10"/>
  <c r="T8" i="10"/>
  <c r="S8" i="10"/>
  <c r="R8" i="10"/>
  <c r="Q8" i="10"/>
  <c r="P8" i="10"/>
  <c r="O8" i="10"/>
  <c r="M8" i="10"/>
  <c r="L8" i="10"/>
  <c r="K8" i="10"/>
  <c r="W42" i="12"/>
  <c r="V42" i="12"/>
  <c r="U42" i="12"/>
  <c r="T42" i="12"/>
  <c r="S42" i="12"/>
  <c r="R42" i="12"/>
  <c r="Q42" i="12"/>
  <c r="P42" i="12"/>
  <c r="O42" i="12"/>
  <c r="M42" i="12"/>
  <c r="L42" i="12"/>
  <c r="K42" i="12"/>
  <c r="W44" i="12"/>
  <c r="V44" i="12"/>
  <c r="U44" i="12"/>
  <c r="S44" i="12"/>
  <c r="R44" i="12"/>
  <c r="Q44" i="12"/>
  <c r="Q8" i="12" s="1"/>
  <c r="O44" i="12"/>
  <c r="M44" i="12"/>
  <c r="L44" i="12"/>
  <c r="K44" i="12"/>
  <c r="W29" i="12"/>
  <c r="V29" i="12"/>
  <c r="U29" i="12"/>
  <c r="T29" i="12"/>
  <c r="S29" i="12"/>
  <c r="R29" i="12"/>
  <c r="Q29" i="12"/>
  <c r="P29" i="12"/>
  <c r="O29" i="12"/>
  <c r="M29" i="12"/>
  <c r="L29" i="12"/>
  <c r="K29" i="12"/>
  <c r="W24" i="12"/>
  <c r="V24" i="12"/>
  <c r="U24" i="12"/>
  <c r="T24" i="12"/>
  <c r="S24" i="12"/>
  <c r="R24" i="12"/>
  <c r="Q24" i="12"/>
  <c r="P24" i="12"/>
  <c r="O24" i="12"/>
  <c r="M24" i="12"/>
  <c r="M8" i="12" s="1"/>
  <c r="L24" i="12"/>
  <c r="L8" i="12" s="1"/>
  <c r="K24" i="12"/>
  <c r="W19" i="12"/>
  <c r="V19" i="12"/>
  <c r="U19" i="12"/>
  <c r="T19" i="12"/>
  <c r="S19" i="12"/>
  <c r="R19" i="12"/>
  <c r="Q19" i="12"/>
  <c r="M19" i="12"/>
  <c r="L19" i="12"/>
  <c r="K19" i="12"/>
  <c r="W8" i="12"/>
  <c r="V8" i="12"/>
  <c r="U8" i="12"/>
  <c r="S8" i="12"/>
  <c r="K8" i="12"/>
  <c r="W14" i="13" l="1"/>
  <c r="V14" i="13"/>
  <c r="U14" i="13"/>
  <c r="T14" i="13"/>
  <c r="S14" i="13"/>
  <c r="R14" i="13"/>
  <c r="Q14" i="13"/>
  <c r="P14" i="13"/>
  <c r="O14" i="13"/>
  <c r="M14" i="13"/>
  <c r="L14" i="13"/>
  <c r="K14" i="13"/>
  <c r="W32" i="13"/>
  <c r="V32" i="13"/>
  <c r="U32" i="13"/>
  <c r="T32" i="13"/>
  <c r="S32" i="13"/>
  <c r="R32" i="13"/>
  <c r="P32" i="13"/>
  <c r="O32" i="13"/>
  <c r="M32" i="13"/>
  <c r="L32" i="13"/>
  <c r="K32" i="13"/>
  <c r="K8" i="13"/>
  <c r="K35" i="13" s="1"/>
  <c r="V8" i="13" l="1"/>
  <c r="V35" i="13" s="1"/>
  <c r="R8" i="13"/>
  <c r="R35" i="13" s="1"/>
  <c r="M30" i="13"/>
  <c r="L30" i="13"/>
  <c r="M29" i="13"/>
  <c r="L29" i="13"/>
  <c r="M28" i="13"/>
  <c r="L28" i="13"/>
  <c r="Q27" i="13"/>
  <c r="M27" i="13"/>
  <c r="L27" i="13"/>
  <c r="M26" i="13"/>
  <c r="L26" i="13"/>
  <c r="Q25" i="13"/>
  <c r="M24" i="13"/>
  <c r="L24" i="13"/>
  <c r="M23" i="13"/>
  <c r="L23" i="13"/>
  <c r="M22" i="13"/>
  <c r="L22" i="13"/>
  <c r="Q21" i="13"/>
  <c r="M21" i="13"/>
  <c r="L21" i="13"/>
  <c r="M20" i="13"/>
  <c r="L20" i="13"/>
  <c r="M19" i="13"/>
  <c r="L19" i="13"/>
  <c r="M17" i="13"/>
  <c r="L17" i="13"/>
  <c r="M16" i="13"/>
  <c r="U8" i="13"/>
  <c r="U35" i="13" s="1"/>
  <c r="P8" i="13"/>
  <c r="P35" i="13" s="1"/>
  <c r="M13" i="13"/>
  <c r="L13" i="13"/>
  <c r="M12" i="13"/>
  <c r="L12" i="13"/>
  <c r="M11" i="13"/>
  <c r="L11" i="13"/>
  <c r="M10" i="13"/>
  <c r="L10" i="13"/>
  <c r="M9" i="13"/>
  <c r="M8" i="13" s="1"/>
  <c r="M35" i="13" s="1"/>
  <c r="L9" i="13"/>
  <c r="W8" i="13"/>
  <c r="W35" i="13" s="1"/>
  <c r="S8" i="13"/>
  <c r="S35" i="13" s="1"/>
  <c r="O8" i="13"/>
  <c r="O35" i="13" s="1"/>
  <c r="T46" i="12"/>
  <c r="Q46" i="12"/>
  <c r="Q45" i="12" s="1"/>
  <c r="V45" i="12"/>
  <c r="U45" i="12"/>
  <c r="S45" i="12"/>
  <c r="R45" i="12"/>
  <c r="R47" i="12" s="1"/>
  <c r="O45" i="12"/>
  <c r="M45" i="12"/>
  <c r="M47" i="12" s="1"/>
  <c r="L45" i="12"/>
  <c r="L47" i="12" s="1"/>
  <c r="K45" i="12"/>
  <c r="T43" i="12"/>
  <c r="T44" i="12" s="1"/>
  <c r="T8" i="12" s="1"/>
  <c r="Q43" i="12"/>
  <c r="M43" i="12"/>
  <c r="L43" i="12"/>
  <c r="T41" i="12"/>
  <c r="Q41" i="12"/>
  <c r="P41" i="12"/>
  <c r="K41" i="12"/>
  <c r="O41" i="12" s="1"/>
  <c r="T40" i="12"/>
  <c r="Q40" i="12"/>
  <c r="P40" i="12" s="1"/>
  <c r="K40" i="12"/>
  <c r="O40" i="12" s="1"/>
  <c r="T39" i="12"/>
  <c r="P39" i="12" s="1"/>
  <c r="Q39" i="12"/>
  <c r="K39" i="12"/>
  <c r="O39" i="12" s="1"/>
  <c r="T38" i="12"/>
  <c r="Q38" i="12"/>
  <c r="P38" i="12"/>
  <c r="O38" i="12"/>
  <c r="K38" i="12"/>
  <c r="T37" i="12"/>
  <c r="Q37" i="12"/>
  <c r="P37" i="12"/>
  <c r="K37" i="12"/>
  <c r="O37" i="12" s="1"/>
  <c r="T36" i="12"/>
  <c r="Q36" i="12"/>
  <c r="P36" i="12" s="1"/>
  <c r="K36" i="12"/>
  <c r="O36" i="12" s="1"/>
  <c r="T35" i="12"/>
  <c r="P35" i="12" s="1"/>
  <c r="Q35" i="12"/>
  <c r="K35" i="12"/>
  <c r="T34" i="12"/>
  <c r="Q34" i="12"/>
  <c r="P34" i="12"/>
  <c r="O34" i="12"/>
  <c r="K34" i="12"/>
  <c r="T33" i="12"/>
  <c r="Q33" i="12"/>
  <c r="P33" i="12"/>
  <c r="K33" i="12"/>
  <c r="O33" i="12" s="1"/>
  <c r="T32" i="12"/>
  <c r="Q32" i="12"/>
  <c r="K32" i="12"/>
  <c r="T31" i="12"/>
  <c r="P31" i="12" s="1"/>
  <c r="Q31" i="12"/>
  <c r="K31" i="12"/>
  <c r="T30" i="12"/>
  <c r="Q30" i="12"/>
  <c r="P30" i="12"/>
  <c r="O30" i="12"/>
  <c r="L30" i="12"/>
  <c r="K30" i="12"/>
  <c r="T28" i="12"/>
  <c r="Q28" i="12"/>
  <c r="P28" i="12"/>
  <c r="K28" i="12"/>
  <c r="O28" i="12" s="1"/>
  <c r="T27" i="12"/>
  <c r="Q27" i="12"/>
  <c r="K27" i="12"/>
  <c r="O27" i="12" s="1"/>
  <c r="T26" i="12"/>
  <c r="P26" i="12" s="1"/>
  <c r="Q26" i="12"/>
  <c r="K26" i="12"/>
  <c r="O26" i="12" s="1"/>
  <c r="T25" i="12"/>
  <c r="Q25" i="12"/>
  <c r="P25" i="12"/>
  <c r="O25" i="12"/>
  <c r="K25" i="12"/>
  <c r="T23" i="12"/>
  <c r="Q23" i="12"/>
  <c r="P23" i="12"/>
  <c r="O23" i="12"/>
  <c r="K23" i="12"/>
  <c r="T22" i="12"/>
  <c r="Q22" i="12"/>
  <c r="P22" i="12"/>
  <c r="K22" i="12"/>
  <c r="O22" i="12" s="1"/>
  <c r="T21" i="12"/>
  <c r="Q21" i="12"/>
  <c r="P21" i="12" s="1"/>
  <c r="K21" i="12"/>
  <c r="O21" i="12" s="1"/>
  <c r="T20" i="12"/>
  <c r="Q20" i="12"/>
  <c r="K20" i="12"/>
  <c r="U47" i="12"/>
  <c r="T18" i="12"/>
  <c r="Q18" i="12"/>
  <c r="P18" i="12"/>
  <c r="O18" i="12"/>
  <c r="K18" i="12"/>
  <c r="T17" i="12"/>
  <c r="Q17" i="12"/>
  <c r="P17" i="12"/>
  <c r="K17" i="12"/>
  <c r="O17" i="12" s="1"/>
  <c r="T16" i="12"/>
  <c r="Q16" i="12"/>
  <c r="P16" i="12" s="1"/>
  <c r="K16" i="12"/>
  <c r="O16" i="12" s="1"/>
  <c r="T15" i="12"/>
  <c r="P15" i="12" s="1"/>
  <c r="Q15" i="12"/>
  <c r="K15" i="12"/>
  <c r="O15" i="12" s="1"/>
  <c r="T14" i="12"/>
  <c r="Q14" i="12"/>
  <c r="P14" i="12"/>
  <c r="O14" i="12"/>
  <c r="K14" i="12"/>
  <c r="T13" i="12"/>
  <c r="Q13" i="12"/>
  <c r="P13" i="12"/>
  <c r="K13" i="12"/>
  <c r="O13" i="12" s="1"/>
  <c r="T12" i="12"/>
  <c r="Q12" i="12"/>
  <c r="P12" i="12" s="1"/>
  <c r="K12" i="12"/>
  <c r="O12" i="12" s="1"/>
  <c r="Q11" i="12"/>
  <c r="K11" i="12"/>
  <c r="Q10" i="12"/>
  <c r="P10" i="12"/>
  <c r="O10" i="12"/>
  <c r="K10" i="12"/>
  <c r="Q9" i="12"/>
  <c r="P9" i="12"/>
  <c r="K9" i="12"/>
  <c r="O9" i="12" s="1"/>
  <c r="V47" i="12"/>
  <c r="S47" i="12"/>
  <c r="W10" i="11"/>
  <c r="V10" i="11"/>
  <c r="U10" i="11"/>
  <c r="T10" i="11"/>
  <c r="S10" i="11"/>
  <c r="R10" i="11"/>
  <c r="Q10" i="11"/>
  <c r="P10" i="11"/>
  <c r="O10" i="11"/>
  <c r="M10" i="11"/>
  <c r="L10" i="11"/>
  <c r="K10" i="11"/>
  <c r="W8" i="11"/>
  <c r="W12" i="11" s="1"/>
  <c r="V8" i="11"/>
  <c r="V12" i="11" s="1"/>
  <c r="U8" i="11"/>
  <c r="U12" i="11" s="1"/>
  <c r="T8" i="11"/>
  <c r="T12" i="11" s="1"/>
  <c r="S8" i="11"/>
  <c r="S12" i="11" s="1"/>
  <c r="R8" i="11"/>
  <c r="R12" i="11" s="1"/>
  <c r="Q8" i="11"/>
  <c r="Q12" i="11" s="1"/>
  <c r="P8" i="11"/>
  <c r="P12" i="11" s="1"/>
  <c r="O8" i="11"/>
  <c r="O12" i="11" s="1"/>
  <c r="M8" i="11"/>
  <c r="M12" i="11" s="1"/>
  <c r="L8" i="11"/>
  <c r="L12" i="11" s="1"/>
  <c r="K8" i="11"/>
  <c r="K12" i="11" s="1"/>
  <c r="P46" i="12" l="1"/>
  <c r="T8" i="13"/>
  <c r="T35" i="13" s="1"/>
  <c r="Q8" i="13"/>
  <c r="Q35" i="13" s="1"/>
  <c r="O35" i="12"/>
  <c r="O31" i="12"/>
  <c r="W46" i="12"/>
  <c r="W45" i="12" s="1"/>
  <c r="W47" i="12" s="1"/>
  <c r="P45" i="12"/>
  <c r="K47" i="12"/>
  <c r="O20" i="12"/>
  <c r="Q47" i="12"/>
  <c r="P11" i="12"/>
  <c r="P20" i="12"/>
  <c r="T45" i="12"/>
  <c r="T47" i="12" s="1"/>
  <c r="G14" i="3" s="1"/>
  <c r="P27" i="12"/>
  <c r="P32" i="12"/>
  <c r="O32" i="12" s="1"/>
  <c r="P43" i="12"/>
  <c r="P44" i="12" s="1"/>
  <c r="H14" i="3" l="1"/>
  <c r="O11" i="12"/>
  <c r="O19" i="12" s="1"/>
  <c r="O8" i="12" s="1"/>
  <c r="O47" i="12" s="1"/>
  <c r="P19" i="12"/>
  <c r="P8" i="12" s="1"/>
  <c r="P47" i="12" s="1"/>
  <c r="L8" i="13"/>
  <c r="L35" i="13" s="1"/>
  <c r="T10" i="10" l="1"/>
  <c r="T11" i="10"/>
  <c r="T9" i="10"/>
  <c r="W8" i="9" l="1"/>
  <c r="T12" i="9" l="1"/>
  <c r="V10" i="7" l="1"/>
  <c r="U10" i="7"/>
  <c r="T10" i="7"/>
  <c r="S10" i="7"/>
  <c r="V8" i="7"/>
  <c r="U8" i="7"/>
  <c r="T8" i="7"/>
  <c r="S8" i="7"/>
  <c r="P8" i="7"/>
  <c r="P10" i="7" s="1"/>
  <c r="O8" i="7"/>
  <c r="O10" i="7" s="1"/>
  <c r="M8" i="7"/>
  <c r="L8" i="7"/>
  <c r="K8" i="7"/>
  <c r="Q8" i="7" l="1"/>
  <c r="Q10" i="7" s="1"/>
  <c r="R8" i="7"/>
  <c r="R10" i="7" s="1"/>
  <c r="T9" i="9" l="1"/>
  <c r="U13" i="9"/>
  <c r="W8" i="7" l="1"/>
  <c r="W10" i="7" s="1"/>
  <c r="G12" i="3" l="1"/>
  <c r="D12" i="3"/>
  <c r="T15" i="10"/>
  <c r="T14" i="10" s="1"/>
  <c r="T17" i="10" s="1"/>
  <c r="G7" i="3" s="1"/>
  <c r="G18" i="3" s="1"/>
  <c r="Q15" i="10"/>
  <c r="V14" i="10"/>
  <c r="U14" i="10"/>
  <c r="S14" i="10"/>
  <c r="R14" i="10"/>
  <c r="O14" i="10"/>
  <c r="O17" i="10" s="1"/>
  <c r="M14" i="10"/>
  <c r="L14" i="10"/>
  <c r="K14" i="10"/>
  <c r="Q12" i="10"/>
  <c r="Q11" i="10"/>
  <c r="Q10" i="10"/>
  <c r="Q9" i="10"/>
  <c r="U17" i="10"/>
  <c r="Y13" i="9"/>
  <c r="X13" i="9"/>
  <c r="S13" i="9"/>
  <c r="Q12" i="9"/>
  <c r="T11" i="9"/>
  <c r="Q11" i="9"/>
  <c r="M11" i="9"/>
  <c r="L11" i="9"/>
  <c r="T10" i="9"/>
  <c r="Q10" i="9"/>
  <c r="Q9" i="9"/>
  <c r="M9" i="9"/>
  <c r="L9" i="9"/>
  <c r="L13" i="9" s="1"/>
  <c r="V13" i="9"/>
  <c r="R13" i="9"/>
  <c r="O13" i="9"/>
  <c r="M13" i="9"/>
  <c r="K13" i="9"/>
  <c r="T8" i="8"/>
  <c r="V8" i="8"/>
  <c r="V10" i="8" s="1"/>
  <c r="U8" i="8"/>
  <c r="U10" i="8" s="1"/>
  <c r="S8" i="8"/>
  <c r="S10" i="8" s="1"/>
  <c r="R8" i="8"/>
  <c r="R10" i="8" s="1"/>
  <c r="O8" i="8"/>
  <c r="O10" i="8" s="1"/>
  <c r="X10" i="7"/>
  <c r="G11" i="3"/>
  <c r="D11" i="3"/>
  <c r="M10" i="7"/>
  <c r="L10" i="7"/>
  <c r="K10" i="7"/>
  <c r="U10" i="6"/>
  <c r="Q10" i="6"/>
  <c r="L10" i="6"/>
  <c r="W9" i="6"/>
  <c r="W8" i="6" s="1"/>
  <c r="W10" i="6" s="1"/>
  <c r="V8" i="6"/>
  <c r="V10" i="6" s="1"/>
  <c r="U8" i="6"/>
  <c r="T8" i="6"/>
  <c r="T10" i="6" s="1"/>
  <c r="S8" i="6"/>
  <c r="S10" i="6" s="1"/>
  <c r="R8" i="6"/>
  <c r="R10" i="6" s="1"/>
  <c r="Q8" i="6"/>
  <c r="P8" i="6"/>
  <c r="P10" i="6" s="1"/>
  <c r="O8" i="6"/>
  <c r="O10" i="6" s="1"/>
  <c r="M8" i="6"/>
  <c r="M10" i="6" s="1"/>
  <c r="L8" i="6"/>
  <c r="K8" i="6"/>
  <c r="K10" i="6" s="1"/>
  <c r="U10" i="5"/>
  <c r="T10" i="5"/>
  <c r="G16" i="3" s="1"/>
  <c r="P8" i="5"/>
  <c r="P10" i="5" s="1"/>
  <c r="W9" i="5"/>
  <c r="V8" i="5"/>
  <c r="V10" i="5" s="1"/>
  <c r="U8" i="5"/>
  <c r="T8" i="5"/>
  <c r="S8" i="5"/>
  <c r="S10" i="5" s="1"/>
  <c r="R8" i="5"/>
  <c r="R10" i="5" s="1"/>
  <c r="O8" i="5"/>
  <c r="O10" i="5" s="1"/>
  <c r="M8" i="5"/>
  <c r="M10" i="5" s="1"/>
  <c r="L8" i="5"/>
  <c r="L10" i="5" s="1"/>
  <c r="K8" i="5"/>
  <c r="K10" i="5" s="1"/>
  <c r="T13" i="9" l="1"/>
  <c r="G5" i="3" s="1"/>
  <c r="H5" i="3" s="1"/>
  <c r="P9" i="9"/>
  <c r="P8" i="8"/>
  <c r="P10" i="8" s="1"/>
  <c r="K17" i="10"/>
  <c r="P15" i="10"/>
  <c r="W15" i="10" s="1"/>
  <c r="W14" i="10" s="1"/>
  <c r="W17" i="10" s="1"/>
  <c r="H11" i="3"/>
  <c r="Q8" i="5"/>
  <c r="Q10" i="5" s="1"/>
  <c r="H12" i="3"/>
  <c r="L17" i="10"/>
  <c r="S17" i="10"/>
  <c r="Q14" i="10"/>
  <c r="Q17" i="10" s="1"/>
  <c r="M17" i="10"/>
  <c r="R17" i="10"/>
  <c r="V17" i="10"/>
  <c r="M9" i="8"/>
  <c r="K8" i="8"/>
  <c r="K10" i="8" s="1"/>
  <c r="T10" i="8"/>
  <c r="G6" i="3" s="1"/>
  <c r="Q13" i="9"/>
  <c r="P11" i="9"/>
  <c r="W8" i="5"/>
  <c r="W10" i="5" s="1"/>
  <c r="Q8" i="8"/>
  <c r="Q10" i="8" s="1"/>
  <c r="W13" i="9" l="1"/>
  <c r="P14" i="10"/>
  <c r="P17" i="10" s="1"/>
  <c r="H7" i="3"/>
  <c r="H18" i="3" s="1"/>
  <c r="L8" i="8"/>
  <c r="L10" i="8" s="1"/>
  <c r="W8" i="8"/>
  <c r="W10" i="8" s="1"/>
  <c r="H6" i="3"/>
  <c r="M8" i="8"/>
  <c r="M10" i="8" s="1"/>
  <c r="P13" i="9"/>
  <c r="H17" i="3" l="1"/>
  <c r="H10" i="3"/>
  <c r="H9" i="3"/>
  <c r="H8" i="3"/>
</calcChain>
</file>

<file path=xl/comments1.xml><?xml version="1.0" encoding="utf-8"?>
<comments xmlns="http://schemas.openxmlformats.org/spreadsheetml/2006/main">
  <authors>
    <author>Kypusová Marta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comments2.xml><?xml version="1.0" encoding="utf-8"?>
<comments xmlns="http://schemas.openxmlformats.org/spreadsheetml/2006/main">
  <authors>
    <author>Kypusová Marta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comments3.xml><?xml version="1.0" encoding="utf-8"?>
<comments xmlns="http://schemas.openxmlformats.org/spreadsheetml/2006/main">
  <authors>
    <author>Kypusová Marta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comments4.xml><?xml version="1.0" encoding="utf-8"?>
<comments xmlns="http://schemas.openxmlformats.org/spreadsheetml/2006/main">
  <authors>
    <author>Kypusová Marta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comments5.xml><?xml version="1.0" encoding="utf-8"?>
<comments xmlns="http://schemas.openxmlformats.org/spreadsheetml/2006/main">
  <authors>
    <author>Kypusová Marta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comments6.xml><?xml version="1.0" encoding="utf-8"?>
<comments xmlns="http://schemas.openxmlformats.org/spreadsheetml/2006/main">
  <authors>
    <author>Kypusová Marta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sharedStrings.xml><?xml version="1.0" encoding="utf-8"?>
<sst xmlns="http://schemas.openxmlformats.org/spreadsheetml/2006/main" count="776" uniqueCount="211">
  <si>
    <t>Správce:</t>
  </si>
  <si>
    <t>v tis. Kč</t>
  </si>
  <si>
    <t>Poř. číslo</t>
  </si>
  <si>
    <t>Oblast</t>
  </si>
  <si>
    <t>§</t>
  </si>
  <si>
    <t>pol.</t>
  </si>
  <si>
    <t>Sesk. pol.</t>
  </si>
  <si>
    <t>ORG</t>
  </si>
  <si>
    <t>Název akce:</t>
  </si>
  <si>
    <t>Popis:</t>
  </si>
  <si>
    <t>Stávající dokumentace</t>
  </si>
  <si>
    <t>K zajištění</t>
  </si>
  <si>
    <t xml:space="preserve">Celkové náklady s DPH v tis. Kč           </t>
  </si>
  <si>
    <t>Dotace</t>
  </si>
  <si>
    <t>Podíl OK</t>
  </si>
  <si>
    <t>poznámka</t>
  </si>
  <si>
    <t>Realizace</t>
  </si>
  <si>
    <t>Projektová dokumentace</t>
  </si>
  <si>
    <t>podíl OK (uznatelné náklady)</t>
  </si>
  <si>
    <t>Podíl OK (neuznatelné náklady)</t>
  </si>
  <si>
    <t>z toho:</t>
  </si>
  <si>
    <t>Termín realizace od - do (měsíc/ rok)</t>
  </si>
  <si>
    <t>Návrh rozpočtu - předfinancování (EU + SR) z rozpočtu OK</t>
  </si>
  <si>
    <t xml:space="preserve"> předfinancování (EU + SR) z revolvingu KB</t>
  </si>
  <si>
    <t>Název listu přílohy</t>
  </si>
  <si>
    <t>Předfinancování - úvěr</t>
  </si>
  <si>
    <t>Předfinancování - rozpočet OK</t>
  </si>
  <si>
    <t>IF PO</t>
  </si>
  <si>
    <t>Nájemné SMN</t>
  </si>
  <si>
    <t>Požadavky na rozpočet OK</t>
  </si>
  <si>
    <t>školství</t>
  </si>
  <si>
    <t>OI - ORJ 52</t>
  </si>
  <si>
    <t>sociální</t>
  </si>
  <si>
    <t>dopravy</t>
  </si>
  <si>
    <t>OI - ORJ 50</t>
  </si>
  <si>
    <t>kultury</t>
  </si>
  <si>
    <t>zdravotnictví</t>
  </si>
  <si>
    <t>CELKEM</t>
  </si>
  <si>
    <t>vedoucí odboru</t>
  </si>
  <si>
    <t>Odbor strategického rozvoje kraje</t>
  </si>
  <si>
    <t>ORJ 30</t>
  </si>
  <si>
    <t>ORJ 30 - projekty spolufinancované z evropských fondů a národních fondů - neinvestiční</t>
  </si>
  <si>
    <t>pol</t>
  </si>
  <si>
    <t>kategorie</t>
  </si>
  <si>
    <t>předfinancování         ( podíl EU)</t>
  </si>
  <si>
    <t>předfinancování (podíl SR)</t>
  </si>
  <si>
    <t>Příprava a projektová dokumentace</t>
  </si>
  <si>
    <t>OK</t>
  </si>
  <si>
    <t>Projektová příprava</t>
  </si>
  <si>
    <t>Projektová dokumentace na projekty z EU 2021-2027 a národních fondů</t>
  </si>
  <si>
    <t>Příprava</t>
  </si>
  <si>
    <t xml:space="preserve">zpracování SP pro IROP, a dalších PD projekty a náklady spojené s VZ </t>
  </si>
  <si>
    <t>Celkem za ORJ 30 - příprava projektů</t>
  </si>
  <si>
    <t xml:space="preserve">Správce:  </t>
  </si>
  <si>
    <t>Ing. Radek Dosoudil</t>
  </si>
  <si>
    <t>ORJ 59</t>
  </si>
  <si>
    <t>ORJ 59  - Oblast cestovního ruchu - projekty spolufinancované z evropských fondů a národních fondů - neinvestiční</t>
  </si>
  <si>
    <t>E-turista</t>
  </si>
  <si>
    <t xml:space="preserve">Jedná se o ex-post financování - 85% Evropský fond pro regionální rozvoj, 5% státní rozpočet a 10% Olomoucký kraj. Jedná se o Operační program Interreg V-A Česká republika - Polsko. </t>
  </si>
  <si>
    <t>realizace</t>
  </si>
  <si>
    <t>neinvestiční, mezinárodní projekt hlavní partner Opolské vojvodství, RoPD vydáno , uzavřena dohoda s partnerem, příprava VZ</t>
  </si>
  <si>
    <t>Celkem za ORJ 59 - oblast cestovního ruchu</t>
  </si>
  <si>
    <t>ORJ 59 - Oblast životního prostředí - projekty spolufinancované z evropských fondů a národních fondů - neinvestiční</t>
  </si>
  <si>
    <t>Celkem za ORJ 59 - oblast životního prostředí</t>
  </si>
  <si>
    <t xml:space="preserve">Správce: </t>
  </si>
  <si>
    <t>ORJ 60</t>
  </si>
  <si>
    <t>ORJ 60 - Oblast sociální  - projekty spolufinancované z evropských fondů a národních fondů - neinvestiční</t>
  </si>
  <si>
    <t xml:space="preserve">Celkem za ORJ 60 - oblast sociální </t>
  </si>
  <si>
    <t>ORJ 64</t>
  </si>
  <si>
    <t>ORJ 64 - Oblast školství a veřejná správa- projekty spolufinancované z evropských fondů a národních fondů - neinvestiční</t>
  </si>
  <si>
    <t>Rovné příležitosti ve vzdělávání v Olomouckém kraji</t>
  </si>
  <si>
    <t>Jedná se o 5 % spolufinancování podílu Olomouckého kraje. Hrazeny budou platy zaměstnanců v pracovním poměru vykonávajících činnost spojenou s realizací projektu v roce 2021 v rámci nepřímých výdajů a investiční náklady kraje, náklady spojené s aktivitami, které zajišťuje pro kraj partner projektu Univerzita Palackého v Olomouci, které tvoří mzdové výdaje, nákup investic pro školy a pořízení drobného hmotného majetku pro školy.</t>
  </si>
  <si>
    <t>11/2020-11/2023</t>
  </si>
  <si>
    <t>neinvestiční, RoPD vydáno dne 5. 11. 2020, realizace</t>
  </si>
  <si>
    <t>Implementace krajského akčního plánu v Olomouckém kraji II - IKAPOK II</t>
  </si>
  <si>
    <t xml:space="preserve">Jedná se o 5 % spolufinancování podílu Olomouckého kraje. Hrazeny budou platy zaměstnanců v pracovním poměru vykonávajících činnost spojenou s realizací projektu v rámci nepřímých výdajů. Dále pak náklady spojené s aktivitami, které zajišťuje pro kraj partner projektu IKAP4OK, což jsou  mzdové výdaje, nákup investic pro školy a pořízení drobného hmotného majetku pro školy.   </t>
  </si>
  <si>
    <t>11/2020-10/2023</t>
  </si>
  <si>
    <t>neinvestiční, RoPD vydáno dne 5. 11. 2020</t>
  </si>
  <si>
    <t>Celkem za ORJ 64 - oblast školství a veřejná správa</t>
  </si>
  <si>
    <t>ORJ 64 - Oblast sociální - projekty spolufinancované z evropských fondů a národních fondů - neinvestiční</t>
  </si>
  <si>
    <t>07/2022-06/2025</t>
  </si>
  <si>
    <t>Celkem za ORJ 64 - oblast sociální</t>
  </si>
  <si>
    <t>OSR - ORJ 64</t>
  </si>
  <si>
    <t>OSR - ORJ 60</t>
  </si>
  <si>
    <t>životní prostředí</t>
  </si>
  <si>
    <t>cestovní ruch</t>
  </si>
  <si>
    <t>OSR - ORJ 59</t>
  </si>
  <si>
    <t>OSR - ORJ 30</t>
  </si>
  <si>
    <t xml:space="preserve"> </t>
  </si>
  <si>
    <t>04/2019-12/2023</t>
  </si>
  <si>
    <t>Projekt bude financován prostřednictvím kombinovaných plateb v rámci OP ŽP - dotace ve výši 100 % způsobilých výdajů</t>
  </si>
  <si>
    <t>Podpora biodiverzity v Olomouckém kraji - péče o vybrané evropsky významné lokality</t>
  </si>
  <si>
    <t>f) Projekty - neinvestiční</t>
  </si>
  <si>
    <t>Očekávaná skutečnost 
 31. 12. 2022</t>
  </si>
  <si>
    <t xml:space="preserve">Předfinancování celkem 2023                             (EU + SR) </t>
  </si>
  <si>
    <r>
      <rPr>
        <b/>
        <sz val="12"/>
        <rFont val="Arial"/>
        <family val="2"/>
        <charset val="238"/>
      </rPr>
      <t xml:space="preserve">Návrh rozpočtu 2023 </t>
    </r>
    <r>
      <rPr>
        <b/>
        <sz val="10"/>
        <rFont val="Arial"/>
        <family val="2"/>
        <charset val="238"/>
      </rPr>
      <t xml:space="preserve">
(podíl OK + neuznatelné náklady)</t>
    </r>
  </si>
  <si>
    <t>Pokračování v roce 2024 a dalších</t>
  </si>
  <si>
    <r>
      <t xml:space="preserve">Celkem v roce 2023 </t>
    </r>
    <r>
      <rPr>
        <b/>
        <sz val="9"/>
        <rFont val="Arial"/>
        <family val="2"/>
        <charset val="238"/>
      </rPr>
      <t xml:space="preserve">(předfinancování +  podíl OK + neuznatené náklady)              </t>
    </r>
  </si>
  <si>
    <t xml:space="preserve">Předfinancování celkem 2023                            (EU + SR) </t>
  </si>
  <si>
    <r>
      <rPr>
        <b/>
        <sz val="12"/>
        <rFont val="Arial"/>
        <family val="2"/>
        <charset val="238"/>
      </rPr>
      <t>Návrh rozpočtu 2023</t>
    </r>
    <r>
      <rPr>
        <b/>
        <sz val="10"/>
        <rFont val="Arial"/>
        <family val="2"/>
        <charset val="238"/>
      </rPr>
      <t xml:space="preserve">
(podíl OK + neuznatelné náklady)</t>
    </r>
  </si>
  <si>
    <t>1/2023-12/2023</t>
  </si>
  <si>
    <t>Podpora plánování sociálních služeb na území Olomouckého kraje</t>
  </si>
  <si>
    <t>Azylové domy v Olomouckém kraji II</t>
  </si>
  <si>
    <t>9/2022-2/2025</t>
  </si>
  <si>
    <t>Jedná se o 10 % spolufinancování podílu Olomouckého kraje. Projekt bude financován z OP Zaměstnanost+ formou zálohových plateb.</t>
  </si>
  <si>
    <t>Jedná se o 10 % spolufinancování podílu Olomouckého kraje. Projekt je financován z OP Zaměstnanost+ formou zálohových plateb.</t>
  </si>
  <si>
    <t>Obědy do škol v Olomouckém kraji IV.</t>
  </si>
  <si>
    <t>09/2023-07/2024</t>
  </si>
  <si>
    <t>Jedná se o spolufinancování podílu Olomouckého kraje. Projekt bude financován z OP Zaměstnanost+ formou zálohových plateb.</t>
  </si>
  <si>
    <t>01/2021 - 06/2023</t>
  </si>
  <si>
    <t>neinvestiční/investiční,RoPD vydáno dne 30.9.2020, vysoutěženo</t>
  </si>
  <si>
    <t>neinvestiční</t>
  </si>
  <si>
    <t>neinvestiční, schváleno podání žádosti o podporu a realizace projektu</t>
  </si>
  <si>
    <t>Celkové náklady v roce 2023</t>
  </si>
  <si>
    <t>Podpora sociální práce, sociálních služeb a neformálně pečujících na území Olomouckého kraje</t>
  </si>
  <si>
    <t>ORJ 33</t>
  </si>
  <si>
    <t xml:space="preserve">vedoucí odboru </t>
  </si>
  <si>
    <t>ORJ 33 - Oblast podpory venkova  - projekty spolufinancované z evropských fondů a národních fondů - neinvestiční</t>
  </si>
  <si>
    <t>Návrh rozpočtu - předfinancování (EU + SR) z rozpočtu OK 2023</t>
  </si>
  <si>
    <t>SU</t>
  </si>
  <si>
    <t>Obchůdek 2022 v Olomouckém kraji</t>
  </si>
  <si>
    <t>Udržení provozu maloobchodu (prodejna s převahou potravin, nápojů a tabákových výrobků) v obci do 1000 obyvatel , nebo v obci do 3000 obyvatel, jejíž část/ti obce (místní část) mají do 1000 obyvatel</t>
  </si>
  <si>
    <t>1/2023 - 6/2023</t>
  </si>
  <si>
    <t>Celkem za ORJ 33 - oblast podpory venkova</t>
  </si>
  <si>
    <t>ORJ 74</t>
  </si>
  <si>
    <t>ORJ 74 - Oblast regionálního rozvoje - projekty spolufinancované z evropských fondů a národních fondů - neinvestiční</t>
  </si>
  <si>
    <t>Projekt technické pomoci Olomouckého kraje v rámci INTERREG V-A ČR-Polsko</t>
  </si>
  <si>
    <t>Platy členů projektového týmu včetně odměn - úvazek 1 FTE (resp. 2x 0,5 úvazku).</t>
  </si>
  <si>
    <t>x</t>
  </si>
  <si>
    <t>7/2015-12/2023</t>
  </si>
  <si>
    <t>dotace ex-post, 
podíl spolufinancování OK 10 % z výdajů</t>
  </si>
  <si>
    <t xml:space="preserve">Povinné odvody zaměstnavatele na sociální pojištění z platů členů projektového týmu a z náhrad mezd v době nemoci - úvazek 1 FTE (resp. 2x 0,5 úvazku). </t>
  </si>
  <si>
    <t xml:space="preserve">Povinné odvody zaměstnavatele na zdravotní pojištění z platů členů projektového týmu a z náhrad mezd v době nemoci - úvazek 1 FTE (resp. 2x 0,5 úvazku). </t>
  </si>
  <si>
    <t>Výdaje na spotřebu pohonných hmot vozidel v rámci pracovních cest uskutečněných v rámci projektu.</t>
  </si>
  <si>
    <t>Pronájem prostor a techniky na informativní semináře a konzultační dny pro potenciální žadatele a příjemce Programu, burzy partnerství a případné konference, a to v souvislosti s vyhlášením výzev ve spolupráci se Společným sekretariátem (JS) Programu.</t>
  </si>
  <si>
    <t>Výdaje na úhradu účasti (poplatky, zápisné) členů projektového týmu na školeních a odborné přípravě v rámci projektu.</t>
  </si>
  <si>
    <t>Výdaje na propagaci Programu, formou inzerce v tisku, případně formou reklamní kampaně v médiích aj.  
Výdaje na zajištění tlumočnických služeb a překlady, dle potřeby.
Výdaje na externí přednášející na seminářích, konzultačních dnech.</t>
  </si>
  <si>
    <t xml:space="preserve">Výdaje na cestovní náhrady projektového týmu z pracovních cest uskutečněných v rámci plnění cílů projektu či Programu. </t>
  </si>
  <si>
    <t>Výdaje na pohoštění účastníků informativních seminářů, konzultačních dnů pro potenciální žadatele Programu, burzy partnerství a případné konference, a to v souvislosti s vyhlášením výzev ve spolupráci se Společným sekretariátem (JS) Programu, nebo ve spolupráci s CRR-kontrolorem v případě organizace seminářů pro příjemce.</t>
  </si>
  <si>
    <t>Výdaje na případnou dočasnou pracovní neschopnost členů projektového týmu - související s úvazkem 1 FTE (resp. 2x 0,5 úvazku).</t>
  </si>
  <si>
    <t>Celkem</t>
  </si>
  <si>
    <t>Smart Akcelerátor Olomouckého kraje II (přímé)</t>
  </si>
  <si>
    <t>Platy členů RIS3 týmu (Krajský RIS3 koordinátor - úvazek 0,6) za 12/2022 včetně odměn (přímé náklady).</t>
  </si>
  <si>
    <t>11/2019-12/2022</t>
  </si>
  <si>
    <t>dotace ex-ante,v návrhu rozpočtu požadován pouze podíl spolufinancování OK 
15 % z výdajů</t>
  </si>
  <si>
    <t>Povinné odvody zaměstnavatele na sociální pojištění z platů Krajského RIS3 koordinátora (úvazek 0,6) - refundace za 12/2022 (přímé náklady).</t>
  </si>
  <si>
    <t>Povinné odvody zaměstnavatele na zdravotní pojištění z platů Krajského RIS3 koordinátora (úvazek 0,6) - refundace za 12/2022 (přímé náklady).</t>
  </si>
  <si>
    <t>Výdaje na případnou dočasnou pracovní neschopnost Krajského RIS3 koordinátora (úvazek 0,6) - refundace za 12/2022.</t>
  </si>
  <si>
    <t>Smart Akcelerátor Olomouckého kraje II (nepřímé)</t>
  </si>
  <si>
    <t>Platy členů RIS3 týmu projektového manažera (úvazek 0,35) a Finanční RIS3 koordinátora (úvazek 0,5)  včetně odměn - refudnace za 12/2022  (nepřímé náklady).</t>
  </si>
  <si>
    <t>Povinné odvody zaměstnavatele na sociální pojištění z platů členů RIS3 týmu projektového manažera (úvazek 0,35) a Finanční RIS3 koordinátora (úvazek 0,5) - refundace za 12/2022 (nepřímé náklady).</t>
  </si>
  <si>
    <t>Povinné odvody zaměstnavatele na zdravotní pojištění z platů členů RIS3 týmu projektového manažera (úvazek 0,35) a Finanční RIS3 koordinátora (úvazek 0,5) - refudnace za 12/2022 (nepřímé náklady).</t>
  </si>
  <si>
    <t>Výdaje na případnou dočasnou pracovní neschopnost projektového manažera (úvazek 0,35) a Finanční RIS3 koordinátora (úvazek 0,5) - refudnace za 12/2022.</t>
  </si>
  <si>
    <t>Rozvoj regionálního partnerství v programovém období EU 2014-20 - IV.</t>
  </si>
  <si>
    <t>Platy členů projektového týmu vč. odměn - 3 úvazky za období 12/2022-11/2023 refundované v 1/2023-12/2023.</t>
  </si>
  <si>
    <t>1/2022-12/2023</t>
  </si>
  <si>
    <t>dotace ex-post 
100% výdajů</t>
  </si>
  <si>
    <t xml:space="preserve">Práce nebo činnosti odborníků, dle potřeby zejména pro zajištění vzdělávacích akcí, pro přípravu podkladů a materiálů pro stanoviska RSK OK, podkladů a materiálů pro zpracování RAP, řešení odborných témat, problematika hospodářsky a sociálně ohrožených území v OK, apod. V kalkulaci předpokládáno 67 hodin při hodinové sazbě 350 Kč/hodina (DPP/DPČ). </t>
  </si>
  <si>
    <t>Povinné odvody zaměstnavatele na sociální pojištění z platů, případně z náhrad v době nemoci členů projektového týmu - 3 úvazky za období 12/2022-11/2023 refundované v 1/2023-12/2023.</t>
  </si>
  <si>
    <t>Povinné odvody zaměstnavatele na veřejné zdravotní pojištění z platů, případně z náhrad v době nemoci členů projektového týmu - 3 úvazky  za období 12/2022-11/2023 refundované v 1/2023-12/2023.</t>
  </si>
  <si>
    <t xml:space="preserve">Výdaje na grafické zpracování a tisk prezentačních materiálů (po písemném odsouhlasení ŘO OP TP), grafické úpravy a tisk materiálů a podkladů vztahujících se ke zpracování a aktualizaci RAP OK, k problematice hospodářsky a sociálně ohrožených území v OK a dokumentům, které  související s činností RSK OK. </t>
  </si>
  <si>
    <t>Pronájem prostor a zajištění techniky pro zasedání RSK OK, pracovních skupin RSK OK, vzdělávací aktivity, semináře, školení, kulaté stoly, diskusní setkání a konference, které budou určeny pro zástupce RSK OK, PS RSK OK, pro potenciální žadatele a příjemce podpory z OP ČR v rámci programového období EU 2021-2027 z evropských i národních dotačních titulů a pro odbornou veřejnost - budou zaměřeny na posílení absorpční kapacity v území, prezentaci a diskusi nad výstupy RAP OK, pro pracovní jednání k problematice hospodářsky a sociálně ohrožených území v OK.</t>
  </si>
  <si>
    <t>Výdaje na přípravu, zpracování a aktualizaci RAP OK. Předpokládá se zajištění podkladových analýz a studií. Materiály budou realizovány vždy podle aktuální potřeby při práci s RAP OK. Dále se bude jednat o podkladové materiály a analýzy k rešení problematiky hospodářsky a sociálně ohrožených území v OK. Další materiály a dokumenty budou zpracovány dle aktuální potřeby, zejména v souvislosti s Akčními plány Strategie regionálního rozvoje ČR 21+.</t>
  </si>
  <si>
    <t>Výdaje na expertní a poradenské služby ve vazbě na zasedání RSK OK a jednání PS RSK OK, pro řízení a vedení vzdělávacích akcí a konferencí, akce v návaznosti na RAP OK, akce pořádané v rámci projektu pro potenciální žadatele a příjemce podpory z OP ČR v rámci programového období EU 2021-2027 z evropských i národních dotačních titulů a pro pracovní jednání k problematice hospodářsky a sociálně ohrožených území v OK (část zaměstnanci KÚOK).</t>
  </si>
  <si>
    <t>Výdaje na expertní a poradenské služby ve vazbě na zasedání RSK OK a jednání PS RSK OK, pro řízení a vedení vzdělávacích akcí a konferencí, akce v návaznosti na RAP OK, akce pořádané v rámci projektu pro potenciální žadatele a příjemce podpory z OP ČR v rámci programového období EU 2021-2027 z evropských i národních dotačních titulů a pro pracovní jednání k problematice hospodářsky a sociálně ohrožených území v OK (část externí účastníci).</t>
  </si>
  <si>
    <t>Výdaje na cestovní náhrady projektového týmu v rámci cest uskutečněných v rámci plnění aktivit projektu, za období 12/2022-11/2023 refundované v 1/2023-12/2023. Cestovní náhrady jsou vztažené k členům projektového týmu, pracovníkům sekretariátu RSK OK. Jedná se zejména o zasedání RSK OK, jednání PS RSK OK, realizaci vzdělávacích akcí, setkání se členy RSK OK a členy PS RSK OK, akce v návaznosti na RAP OK, pro pracovní jednání k problematice hospodářsky a sociálně ohrožených území v OK, zasedání Národní stálé konference, setkávání s ostatními sekretariáty RSK v rámci předávání zkušeností apod.</t>
  </si>
  <si>
    <t>Výdaje na občerstvení pro zasedání RSK OK, pracovních skupin RSK OK, vzdělávací aktivity, semináře, školení, kulaté stoly, diskusní setkání a konference, které budou určeny pro zástupce RSK OK, PS RSK OK, pro potenciální žadatele a příjemce podpory z OP ČR v rámci programového období EU 2021-2027 z evropských i národních dotačních titulů a pro odbornou veřejnost - budou zaměřeny na posílení absorpční kapacity v území, prezentaci a diskusi nad výstupy RAP OK, pro pracovní jednání k problematice hospodářsky a sociálně ohrožených území v OK.</t>
  </si>
  <si>
    <t>Výdaje na případnou dočasnou pracovní neschopnost členů projektového týmu - 3 úvazky za období 12/2022-11/2023 refundované v 1/2023-12/2023.</t>
  </si>
  <si>
    <t>OL</t>
  </si>
  <si>
    <t>60010xxxxxx</t>
  </si>
  <si>
    <t>Smart Akcelerátor Olomouckého kraje III</t>
  </si>
  <si>
    <r>
      <t xml:space="preserve">Výdaje projektu navazujícícho na projekt Smart akcelerátor Olomouckého kraje II.
Financování z OP JAK (programové období 2021-2027) ex-ante dotace ve výši 85 % (65,05 % EFRR, 19,95 % SR). Spolufinancování příjemce ve výši 15 %. Nárokovaná částka vychází z maximální možné výše rozpočtu projektu pro Olomoucký kraj definovaných ve výzvě (65 mil. Kč) s předpokladem nutnosti předfinancovat aktivity projektu zrealizovaných od 1.1.2023 do přijetí 1. zálohové dotace. 
Rozdělení jednotlivých aktivit a rozpočtu (poměr financování) projektu mezi přímce a partnera (Inovační centrum Olomouckého kraje) bude řešeno partnerskou smlouvou. 
</t>
    </r>
    <r>
      <rPr>
        <u/>
        <sz val="12"/>
        <rFont val="Arial"/>
        <family val="2"/>
        <charset val="238"/>
      </rPr>
      <t>V návrhu rozpočtu na r. 2023</t>
    </r>
    <r>
      <rPr>
        <sz val="12"/>
        <rFont val="Arial"/>
        <family val="2"/>
        <charset val="238"/>
      </rPr>
      <t>:
- podíl OK - nárokovaná částka ve výši 15 % z ¼ celkového maximálně možného rozpočtu projektu tj. 2 438 tis. Kč
- předfinancování aktivit projektu příjemce i partnera po dobu cca 7 měsíců ve výši 8 060 tis. Kč (u partnera např. využitím NFV).</t>
    </r>
  </si>
  <si>
    <t>1/2023-12/2026</t>
  </si>
  <si>
    <t>dotace 85 %, ex-ante, spolufinancování OK 15 % výdajů</t>
  </si>
  <si>
    <t>Celkem za ORJ 74 - oblast Oblast regionálního rozvoje</t>
  </si>
  <si>
    <t>OSR</t>
  </si>
  <si>
    <t xml:space="preserve">ORJ </t>
  </si>
  <si>
    <t>ORJ 76 - Oblast vzdělávání/rozvoj lidských zdrojů - projekty spolufinancované z evropských fondů a národních fondů</t>
  </si>
  <si>
    <t>Poznámka</t>
  </si>
  <si>
    <t>60006101507</t>
  </si>
  <si>
    <t>Krajský akční plán rozvoje vzdělávání Olomouckého kraje III - přímé</t>
  </si>
  <si>
    <t xml:space="preserve">Platy členů realizačního týmu včetně odměn - úvazek 1x1,0 z OSR a úvazek 1x0,7 a 1x0,9 z OŠM </t>
  </si>
  <si>
    <t>1/2022-11/2023</t>
  </si>
  <si>
    <t>ex-ante dotace, 
podíl spolufinancování OK 5 %</t>
  </si>
  <si>
    <t xml:space="preserve">Ostatní osobní výdaje - plat finančního manažera a metodika pro spolupráci s MAP na DPČ, platy odborných spolupracovníků v oblasti vzdělávání na DPP </t>
  </si>
  <si>
    <t>Povinné odvody zaměstnavatele na sociální pojištění z platů členů realizačního týmu a z náhrad mezd v době nemoci - 1 x 1,0 úvazku z OSR, 1x0,7 a 1x0,9 úvazku z OŠM a DPČ</t>
  </si>
  <si>
    <t>Povinné odvody zaměstnavatele na zdravotní pojištění z platů členů realizačního týmu a z náhrad mezd v době nemoci - 1 x 1,0 úvazku z OSR a 1x0,7 a 1x0,9 úvazku z OŠM a DPČ</t>
  </si>
  <si>
    <t>Náhrady mezd v době nemoci - 1x1,0 úvazku z OSR, 1x0,7 a 1x0,9 úvazku z OŠM a DPČ</t>
  </si>
  <si>
    <t>60006101508</t>
  </si>
  <si>
    <t>Krajský akční plán rozvoje vzdělávání Olomouckého kraje III - paušál</t>
  </si>
  <si>
    <t>Prostředky na úhradu výdajů na drobné technické vybavení do 40 000 Kč realizačního týmu KAP III.</t>
  </si>
  <si>
    <t>Prostředky na úhradu výdajů na propagační předměty projektu KAP III a tiskoviny KAP III a jiného drobného majetku</t>
  </si>
  <si>
    <t>Prostředky na úhradu výdajů za studenou vodu (kancelář RT KAP III)</t>
  </si>
  <si>
    <t>Prostředky na úhradu výdajů za teplo (kancelář RT KAP III)</t>
  </si>
  <si>
    <t>Prostředky na úhradu výdajů za elektrickou energii (kancelář RT KAP III)</t>
  </si>
  <si>
    <t>Prostředky na úhradu výdajů za teplou vodu (kancelář RT KAP III)</t>
  </si>
  <si>
    <t>Služby peněžních ústavů</t>
  </si>
  <si>
    <t>Prostředky na úhradu výdajů spojených s pronájmem prostor (včetně techniky) pro workshopy, semináře, konference atd.</t>
  </si>
  <si>
    <t xml:space="preserve">Výdaje na úhradu případné účasti členů realizačního týmu na školeních a odborné přípravě v rámci projektu. </t>
  </si>
  <si>
    <t xml:space="preserve">Výdaje na úhradu zpracování dat a služeb souvisejících s informačními a komunikačními technologiemi </t>
  </si>
  <si>
    <t>Prostředky na úhradu výdajů spojených s organizací a zajišťováním seminářů a konferencí , na úhradu výroby videospotů, případné zpracování propagačních a grafických materiálů, na úhradu audiovizuálních služeb</t>
  </si>
  <si>
    <t>Prostředky na úhradu výdajů spojených se zajištěním občerstvení na akci (semináře, workshopy, konference apod.)</t>
  </si>
  <si>
    <t xml:space="preserve">Výdaje na refundaci účastnických poplatků na konferenciích </t>
  </si>
  <si>
    <t>regionální rozvoj</t>
  </si>
  <si>
    <t>OSR - ORJ 33</t>
  </si>
  <si>
    <t>OSR - ORJ 74</t>
  </si>
  <si>
    <t>vzdělávání</t>
  </si>
  <si>
    <t>OSR - ORJ 76</t>
  </si>
  <si>
    <t>upraveny celkové náklady a dotace dle email z 5.9.2022</t>
  </si>
  <si>
    <t xml:space="preserve">5. Opravy, investice, projekty a nákupy </t>
  </si>
  <si>
    <t>5321/5336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</si>
</sst>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4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0"/>
      <color rgb="FFFF000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4"/>
      <color indexed="81"/>
      <name val="Tahoma"/>
      <family val="2"/>
      <charset val="238"/>
    </font>
    <font>
      <b/>
      <sz val="12"/>
      <name val="Arial CE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14"/>
      <color rgb="FFFF0000"/>
      <name val="Arial"/>
      <family val="2"/>
      <charset val="238"/>
    </font>
    <font>
      <b/>
      <sz val="10"/>
      <name val="Arial CE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sz val="10"/>
      <color theme="1"/>
      <name val="Arial"/>
      <family val="2"/>
      <charset val="238"/>
    </font>
    <font>
      <u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 CE"/>
      <charset val="238"/>
    </font>
    <font>
      <b/>
      <sz val="12"/>
      <color rgb="FFFF0000"/>
      <name val="Arial"/>
      <family val="2"/>
      <charset val="238"/>
    </font>
    <font>
      <sz val="12"/>
      <color rgb="FF00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CE4D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371">
    <xf numFmtId="0" fontId="0" fillId="0" borderId="0" xfId="0"/>
    <xf numFmtId="0" fontId="1" fillId="0" borderId="0" xfId="1" applyFill="1"/>
    <xf numFmtId="0" fontId="1" fillId="0" borderId="0" xfId="1" applyFill="1" applyAlignment="1">
      <alignment horizontal="center"/>
    </xf>
    <xf numFmtId="0" fontId="1" fillId="0" borderId="0" xfId="1" applyFill="1" applyAlignment="1"/>
    <xf numFmtId="3" fontId="1" fillId="0" borderId="0" xfId="1" applyNumberFormat="1" applyFill="1"/>
    <xf numFmtId="3" fontId="1" fillId="0" borderId="0" xfId="1" applyNumberFormat="1" applyFill="1" applyAlignment="1">
      <alignment horizontal="right" vertical="center"/>
    </xf>
    <xf numFmtId="0" fontId="1" fillId="0" borderId="0" xfId="1" applyFill="1" applyAlignment="1">
      <alignment vertical="center" wrapText="1"/>
    </xf>
    <xf numFmtId="0" fontId="0" fillId="0" borderId="0" xfId="0" applyFill="1"/>
    <xf numFmtId="0" fontId="5" fillId="0" borderId="0" xfId="2" applyFont="1" applyFill="1" applyAlignment="1">
      <alignment horizontal="center"/>
    </xf>
    <xf numFmtId="3" fontId="4" fillId="0" borderId="0" xfId="2" applyNumberFormat="1" applyFont="1" applyFill="1" applyAlignment="1">
      <alignment horizontal="right" vertical="center"/>
    </xf>
    <xf numFmtId="0" fontId="4" fillId="0" borderId="0" xfId="2" applyFont="1" applyFill="1" applyAlignment="1">
      <alignment vertical="center" wrapText="1"/>
    </xf>
    <xf numFmtId="3" fontId="8" fillId="5" borderId="1" xfId="4" applyNumberFormat="1" applyFont="1" applyFill="1" applyBorder="1" applyAlignment="1">
      <alignment horizontal="right" vertical="center" wrapText="1"/>
    </xf>
    <xf numFmtId="3" fontId="8" fillId="5" borderId="1" xfId="5" applyNumberFormat="1" applyFont="1" applyFill="1" applyBorder="1" applyAlignment="1">
      <alignment horizontal="right" vertical="center" wrapText="1"/>
    </xf>
    <xf numFmtId="0" fontId="8" fillId="5" borderId="1" xfId="5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3" fontId="14" fillId="5" borderId="1" xfId="4" applyNumberFormat="1" applyFont="1" applyFill="1" applyBorder="1" applyAlignment="1">
      <alignment horizontal="right" vertical="center" wrapText="1"/>
    </xf>
    <xf numFmtId="3" fontId="15" fillId="5" borderId="1" xfId="4" applyNumberFormat="1" applyFont="1" applyFill="1" applyBorder="1" applyAlignment="1">
      <alignment horizontal="right" vertical="center" wrapText="1"/>
    </xf>
    <xf numFmtId="3" fontId="7" fillId="5" borderId="1" xfId="5" applyNumberFormat="1" applyFont="1" applyFill="1" applyBorder="1" applyAlignment="1">
      <alignment horizontal="right" vertical="center" wrapText="1"/>
    </xf>
    <xf numFmtId="3" fontId="7" fillId="5" borderId="1" xfId="4" applyNumberFormat="1" applyFont="1" applyFill="1" applyBorder="1" applyAlignment="1">
      <alignment horizontal="right" vertical="center" wrapText="1"/>
    </xf>
    <xf numFmtId="0" fontId="3" fillId="5" borderId="1" xfId="5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vertical="center"/>
    </xf>
    <xf numFmtId="3" fontId="11" fillId="0" borderId="1" xfId="6" applyNumberFormat="1" applyFont="1" applyFill="1" applyBorder="1" applyAlignment="1">
      <alignment horizontal="right" vertical="center" indent="1"/>
    </xf>
    <xf numFmtId="0" fontId="8" fillId="5" borderId="1" xfId="4" applyFont="1" applyFill="1" applyBorder="1" applyAlignment="1">
      <alignment horizontal="left" vertical="center"/>
    </xf>
    <xf numFmtId="3" fontId="14" fillId="5" borderId="1" xfId="5" applyNumberFormat="1" applyFont="1" applyFill="1" applyBorder="1" applyAlignment="1">
      <alignment horizontal="right" vertical="center" wrapText="1"/>
    </xf>
    <xf numFmtId="0" fontId="19" fillId="0" borderId="0" xfId="1" applyFont="1" applyFill="1"/>
    <xf numFmtId="0" fontId="11" fillId="0" borderId="0" xfId="2" applyFont="1" applyFill="1"/>
    <xf numFmtId="0" fontId="11" fillId="0" borderId="0" xfId="2" applyFont="1" applyFill="1" applyAlignment="1">
      <alignment horizontal="center"/>
    </xf>
    <xf numFmtId="0" fontId="11" fillId="0" borderId="0" xfId="2" applyFont="1" applyFill="1" applyAlignment="1">
      <alignment horizontal="left"/>
    </xf>
    <xf numFmtId="0" fontId="5" fillId="0" borderId="0" xfId="2" applyFont="1" applyFill="1" applyAlignment="1">
      <alignment horizontal="right"/>
    </xf>
    <xf numFmtId="0" fontId="11" fillId="2" borderId="0" xfId="1" applyFont="1" applyFill="1"/>
    <xf numFmtId="3" fontId="11" fillId="0" borderId="0" xfId="2" applyNumberFormat="1" applyFont="1" applyFill="1"/>
    <xf numFmtId="3" fontId="5" fillId="0" borderId="0" xfId="2" applyNumberFormat="1" applyFont="1" applyFill="1"/>
    <xf numFmtId="0" fontId="17" fillId="2" borderId="0" xfId="1" applyFont="1" applyFill="1"/>
    <xf numFmtId="0" fontId="2" fillId="0" borderId="0" xfId="0" applyFont="1"/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6" borderId="10" xfId="0" applyFont="1" applyFill="1" applyBorder="1"/>
    <xf numFmtId="0" fontId="11" fillId="6" borderId="7" xfId="0" applyFont="1" applyFill="1" applyBorder="1"/>
    <xf numFmtId="0" fontId="11" fillId="7" borderId="10" xfId="0" applyFont="1" applyFill="1" applyBorder="1"/>
    <xf numFmtId="0" fontId="11" fillId="7" borderId="7" xfId="0" applyFont="1" applyFill="1" applyBorder="1"/>
    <xf numFmtId="0" fontId="11" fillId="8" borderId="10" xfId="0" applyFont="1" applyFill="1" applyBorder="1"/>
    <xf numFmtId="0" fontId="11" fillId="8" borderId="7" xfId="0" applyFont="1" applyFill="1" applyBorder="1"/>
    <xf numFmtId="0" fontId="11" fillId="9" borderId="10" xfId="0" applyFont="1" applyFill="1" applyBorder="1"/>
    <xf numFmtId="0" fontId="11" fillId="9" borderId="7" xfId="0" applyFont="1" applyFill="1" applyBorder="1"/>
    <xf numFmtId="0" fontId="11" fillId="0" borderId="10" xfId="0" applyFont="1" applyBorder="1"/>
    <xf numFmtId="0" fontId="11" fillId="0" borderId="1" xfId="0" applyFont="1" applyBorder="1"/>
    <xf numFmtId="0" fontId="11" fillId="0" borderId="13" xfId="0" applyFont="1" applyBorder="1"/>
    <xf numFmtId="0" fontId="11" fillId="0" borderId="14" xfId="0" applyFont="1" applyBorder="1"/>
    <xf numFmtId="3" fontId="3" fillId="4" borderId="1" xfId="5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 applyProtection="1">
      <alignment horizontal="left" vertical="center" wrapText="1"/>
      <protection locked="0"/>
    </xf>
    <xf numFmtId="0" fontId="20" fillId="0" borderId="0" xfId="7" applyFill="1" applyAlignment="1">
      <alignment wrapText="1"/>
    </xf>
    <xf numFmtId="3" fontId="20" fillId="0" borderId="0" xfId="7" applyNumberFormat="1" applyFill="1" applyAlignment="1">
      <alignment horizontal="center" vertical="center"/>
    </xf>
    <xf numFmtId="3" fontId="20" fillId="0" borderId="0" xfId="7" applyNumberFormat="1" applyFill="1" applyAlignment="1">
      <alignment horizontal="right" vertical="center"/>
    </xf>
    <xf numFmtId="0" fontId="3" fillId="0" borderId="0" xfId="7" applyFont="1" applyFill="1" applyAlignment="1">
      <alignment horizontal="center"/>
    </xf>
    <xf numFmtId="0" fontId="20" fillId="0" borderId="0" xfId="7" applyFill="1"/>
    <xf numFmtId="0" fontId="6" fillId="0" borderId="0" xfId="7" applyFont="1" applyAlignment="1">
      <alignment horizontal="left" vertical="center" wrapText="1"/>
    </xf>
    <xf numFmtId="0" fontId="6" fillId="0" borderId="0" xfId="7" applyFont="1" applyAlignment="1">
      <alignment horizontal="center" vertical="center" wrapText="1"/>
    </xf>
    <xf numFmtId="0" fontId="9" fillId="0" borderId="0" xfId="7" applyFont="1" applyFill="1"/>
    <xf numFmtId="0" fontId="10" fillId="0" borderId="1" xfId="7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left" vertical="center" wrapText="1"/>
    </xf>
    <xf numFmtId="0" fontId="12" fillId="0" borderId="1" xfId="7" applyFont="1" applyFill="1" applyBorder="1" applyAlignment="1">
      <alignment horizontal="center" vertical="center" wrapText="1"/>
    </xf>
    <xf numFmtId="0" fontId="18" fillId="0" borderId="1" xfId="7" applyNumberFormat="1" applyFont="1" applyFill="1" applyBorder="1" applyAlignment="1">
      <alignment horizontal="center" vertical="center"/>
    </xf>
    <xf numFmtId="3" fontId="10" fillId="0" borderId="1" xfId="7" applyNumberFormat="1" applyFont="1" applyFill="1" applyBorder="1" applyAlignment="1">
      <alignment horizontal="right" vertical="center" indent="1"/>
    </xf>
    <xf numFmtId="3" fontId="5" fillId="0" borderId="1" xfId="7" applyNumberFormat="1" applyFont="1" applyFill="1" applyBorder="1" applyAlignment="1">
      <alignment horizontal="right" vertical="center" indent="1"/>
    </xf>
    <xf numFmtId="3" fontId="11" fillId="0" borderId="1" xfId="7" applyNumberFormat="1" applyFont="1" applyFill="1" applyBorder="1" applyAlignment="1">
      <alignment horizontal="right" vertical="center" indent="1"/>
    </xf>
    <xf numFmtId="3" fontId="0" fillId="0" borderId="1" xfId="7" applyNumberFormat="1" applyFont="1" applyFill="1" applyBorder="1" applyAlignment="1">
      <alignment horizontal="center" vertical="center" wrapText="1"/>
    </xf>
    <xf numFmtId="0" fontId="20" fillId="0" borderId="0" xfId="7" applyFont="1" applyFill="1"/>
    <xf numFmtId="0" fontId="11" fillId="0" borderId="1" xfId="7" applyFont="1" applyFill="1" applyBorder="1" applyAlignment="1">
      <alignment horizontal="center" vertical="center" wrapText="1" shrinkToFit="1"/>
    </xf>
    <xf numFmtId="0" fontId="5" fillId="0" borderId="1" xfId="7" applyFont="1" applyFill="1" applyBorder="1" applyAlignment="1">
      <alignment vertical="center" wrapText="1"/>
    </xf>
    <xf numFmtId="0" fontId="20" fillId="0" borderId="0" xfId="7" applyFill="1" applyAlignment="1">
      <alignment horizontal="right" wrapText="1"/>
    </xf>
    <xf numFmtId="3" fontId="20" fillId="0" borderId="0" xfId="7" applyNumberFormat="1" applyFill="1" applyAlignment="1">
      <alignment horizontal="right" vertical="center" indent="1"/>
    </xf>
    <xf numFmtId="0" fontId="20" fillId="0" borderId="0" xfId="7" applyFill="1" applyAlignment="1">
      <alignment vertical="center" wrapText="1"/>
    </xf>
    <xf numFmtId="0" fontId="20" fillId="0" borderId="0" xfId="7" applyFill="1" applyAlignment="1">
      <alignment horizontal="center"/>
    </xf>
    <xf numFmtId="3" fontId="8" fillId="5" borderId="1" xfId="5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 applyProtection="1">
      <alignment horizontal="center" vertical="center" wrapText="1"/>
      <protection locked="0"/>
    </xf>
    <xf numFmtId="3" fontId="11" fillId="0" borderId="1" xfId="6" applyNumberFormat="1" applyFont="1" applyFill="1" applyBorder="1" applyAlignment="1">
      <alignment vertical="center"/>
    </xf>
    <xf numFmtId="0" fontId="20" fillId="0" borderId="1" xfId="7" applyNumberFormat="1" applyFont="1" applyFill="1" applyBorder="1" applyAlignment="1">
      <alignment horizontal="center" vertical="center"/>
    </xf>
    <xf numFmtId="3" fontId="10" fillId="0" borderId="1" xfId="7" applyNumberFormat="1" applyFont="1" applyFill="1" applyBorder="1" applyAlignment="1">
      <alignment vertical="center"/>
    </xf>
    <xf numFmtId="3" fontId="5" fillId="0" borderId="1" xfId="7" applyNumberFormat="1" applyFont="1" applyFill="1" applyBorder="1" applyAlignment="1">
      <alignment vertical="center"/>
    </xf>
    <xf numFmtId="3" fontId="24" fillId="5" borderId="1" xfId="7" applyNumberFormat="1" applyFont="1" applyFill="1" applyBorder="1" applyAlignment="1">
      <alignment vertical="center"/>
    </xf>
    <xf numFmtId="3" fontId="5" fillId="5" borderId="1" xfId="7" applyNumberFormat="1" applyFont="1" applyFill="1" applyBorder="1" applyAlignment="1">
      <alignment vertical="center"/>
    </xf>
    <xf numFmtId="3" fontId="11" fillId="0" borderId="1" xfId="7" applyNumberFormat="1" applyFont="1" applyFill="1" applyBorder="1" applyAlignment="1">
      <alignment vertical="center"/>
    </xf>
    <xf numFmtId="3" fontId="11" fillId="0" borderId="1" xfId="7" applyNumberFormat="1" applyFont="1" applyFill="1" applyBorder="1" applyAlignment="1">
      <alignment horizontal="center" vertical="center"/>
    </xf>
    <xf numFmtId="3" fontId="7" fillId="5" borderId="1" xfId="5" applyNumberFormat="1" applyFont="1" applyFill="1" applyBorder="1" applyAlignment="1">
      <alignment horizontal="center" vertical="center" wrapText="1"/>
    </xf>
    <xf numFmtId="3" fontId="8" fillId="5" borderId="1" xfId="4" applyNumberFormat="1" applyFont="1" applyFill="1" applyBorder="1" applyAlignment="1">
      <alignment horizontal="center" vertical="center" wrapText="1"/>
    </xf>
    <xf numFmtId="3" fontId="13" fillId="0" borderId="1" xfId="7" applyNumberFormat="1" applyFont="1" applyFill="1" applyBorder="1" applyAlignment="1">
      <alignment horizontal="center" vertical="center" wrapText="1"/>
    </xf>
    <xf numFmtId="3" fontId="11" fillId="6" borderId="1" xfId="0" applyNumberFormat="1" applyFont="1" applyFill="1" applyBorder="1"/>
    <xf numFmtId="3" fontId="11" fillId="6" borderId="11" xfId="0" applyNumberFormat="1" applyFont="1" applyFill="1" applyBorder="1"/>
    <xf numFmtId="3" fontId="11" fillId="6" borderId="12" xfId="0" applyNumberFormat="1" applyFont="1" applyFill="1" applyBorder="1"/>
    <xf numFmtId="3" fontId="11" fillId="7" borderId="1" xfId="0" applyNumberFormat="1" applyFont="1" applyFill="1" applyBorder="1"/>
    <xf numFmtId="3" fontId="11" fillId="7" borderId="11" xfId="0" applyNumberFormat="1" applyFont="1" applyFill="1" applyBorder="1"/>
    <xf numFmtId="3" fontId="11" fillId="7" borderId="12" xfId="0" applyNumberFormat="1" applyFont="1" applyFill="1" applyBorder="1"/>
    <xf numFmtId="3" fontId="11" fillId="8" borderId="1" xfId="0" applyNumberFormat="1" applyFont="1" applyFill="1" applyBorder="1"/>
    <xf numFmtId="3" fontId="11" fillId="8" borderId="11" xfId="0" applyNumberFormat="1" applyFont="1" applyFill="1" applyBorder="1"/>
    <xf numFmtId="3" fontId="11" fillId="8" borderId="12" xfId="0" applyNumberFormat="1" applyFont="1" applyFill="1" applyBorder="1"/>
    <xf numFmtId="3" fontId="11" fillId="9" borderId="1" xfId="0" applyNumberFormat="1" applyFont="1" applyFill="1" applyBorder="1"/>
    <xf numFmtId="3" fontId="11" fillId="9" borderId="11" xfId="0" applyNumberFormat="1" applyFont="1" applyFill="1" applyBorder="1"/>
    <xf numFmtId="3" fontId="11" fillId="9" borderId="12" xfId="0" applyNumberFormat="1" applyFont="1" applyFill="1" applyBorder="1"/>
    <xf numFmtId="3" fontId="11" fillId="0" borderId="1" xfId="0" applyNumberFormat="1" applyFont="1" applyBorder="1"/>
    <xf numFmtId="3" fontId="11" fillId="0" borderId="11" xfId="0" applyNumberFormat="1" applyFont="1" applyBorder="1"/>
    <xf numFmtId="3" fontId="11" fillId="0" borderId="14" xfId="0" applyNumberFormat="1" applyFont="1" applyBorder="1"/>
    <xf numFmtId="3" fontId="11" fillId="0" borderId="15" xfId="0" applyNumberFormat="1" applyFont="1" applyBorder="1"/>
    <xf numFmtId="3" fontId="11" fillId="0" borderId="16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0" borderId="5" xfId="0" applyNumberFormat="1" applyFont="1" applyBorder="1"/>
    <xf numFmtId="0" fontId="11" fillId="0" borderId="10" xfId="0" applyFont="1" applyFill="1" applyBorder="1"/>
    <xf numFmtId="0" fontId="11" fillId="0" borderId="7" xfId="0" applyFont="1" applyFill="1" applyBorder="1"/>
    <xf numFmtId="3" fontId="11" fillId="0" borderId="1" xfId="0" applyNumberFormat="1" applyFont="1" applyFill="1" applyBorder="1"/>
    <xf numFmtId="3" fontId="11" fillId="0" borderId="11" xfId="0" applyNumberFormat="1" applyFont="1" applyFill="1" applyBorder="1"/>
    <xf numFmtId="3" fontId="11" fillId="0" borderId="12" xfId="0" applyNumberFormat="1" applyFont="1" applyFill="1" applyBorder="1"/>
    <xf numFmtId="0" fontId="0" fillId="0" borderId="0" xfId="7" applyFont="1" applyFill="1" applyAlignment="1">
      <alignment wrapText="1"/>
    </xf>
    <xf numFmtId="0" fontId="17" fillId="0" borderId="0" xfId="7" applyFont="1" applyFill="1"/>
    <xf numFmtId="0" fontId="10" fillId="0" borderId="1" xfId="7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3" fontId="11" fillId="0" borderId="1" xfId="7" applyNumberFormat="1" applyFont="1" applyFill="1" applyBorder="1" applyAlignment="1">
      <alignment horizontal="center" vertical="center"/>
    </xf>
    <xf numFmtId="3" fontId="1" fillId="0" borderId="1" xfId="7" applyNumberFormat="1" applyFont="1" applyFill="1" applyBorder="1" applyAlignment="1">
      <alignment horizontal="center" vertical="center" wrapText="1"/>
    </xf>
    <xf numFmtId="3" fontId="11" fillId="0" borderId="1" xfId="7" applyNumberFormat="1" applyFont="1" applyFill="1" applyBorder="1" applyAlignment="1">
      <alignment vertical="center"/>
    </xf>
    <xf numFmtId="0" fontId="11" fillId="0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left" vertical="center" wrapText="1"/>
    </xf>
    <xf numFmtId="0" fontId="11" fillId="0" borderId="1" xfId="6" applyFont="1" applyFill="1" applyBorder="1" applyAlignment="1" applyProtection="1">
      <alignment horizontal="left" vertical="center" wrapText="1"/>
      <protection locked="0"/>
    </xf>
    <xf numFmtId="0" fontId="0" fillId="0" borderId="1" xfId="1" applyFont="1" applyFill="1" applyBorder="1" applyAlignment="1">
      <alignment horizontal="center" vertical="center" wrapText="1"/>
    </xf>
    <xf numFmtId="0" fontId="11" fillId="0" borderId="14" xfId="7" applyFont="1" applyFill="1" applyBorder="1" applyAlignment="1">
      <alignment horizontal="center" vertical="center"/>
    </xf>
    <xf numFmtId="0" fontId="10" fillId="0" borderId="1" xfId="7" applyFont="1" applyFill="1" applyBorder="1" applyAlignment="1">
      <alignment horizontal="center" vertical="center" wrapText="1"/>
    </xf>
    <xf numFmtId="0" fontId="0" fillId="0" borderId="1" xfId="7" applyNumberFormat="1" applyFont="1" applyFill="1" applyBorder="1" applyAlignment="1">
      <alignment horizontal="center" vertical="center"/>
    </xf>
    <xf numFmtId="3" fontId="11" fillId="0" borderId="1" xfId="7" applyNumberFormat="1" applyFont="1" applyFill="1" applyBorder="1" applyAlignment="1">
      <alignment horizontal="center" vertical="center"/>
    </xf>
    <xf numFmtId="3" fontId="1" fillId="0" borderId="1" xfId="7" applyNumberFormat="1" applyFont="1" applyFill="1" applyBorder="1" applyAlignment="1">
      <alignment horizontal="center" vertical="center" wrapText="1"/>
    </xf>
    <xf numFmtId="3" fontId="11" fillId="0" borderId="14" xfId="6" applyNumberFormat="1" applyFont="1" applyFill="1" applyBorder="1" applyAlignment="1">
      <alignment horizontal="center" vertical="center"/>
    </xf>
    <xf numFmtId="0" fontId="18" fillId="0" borderId="14" xfId="7" applyNumberFormat="1" applyFont="1" applyFill="1" applyBorder="1" applyAlignment="1">
      <alignment horizontal="center" vertical="center"/>
    </xf>
    <xf numFmtId="0" fontId="10" fillId="0" borderId="14" xfId="7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/>
    </xf>
    <xf numFmtId="0" fontId="12" fillId="0" borderId="14" xfId="7" applyFont="1" applyFill="1" applyBorder="1" applyAlignment="1">
      <alignment horizontal="center" vertical="center" wrapText="1"/>
    </xf>
    <xf numFmtId="3" fontId="3" fillId="4" borderId="1" xfId="5" applyNumberFormat="1" applyFont="1" applyFill="1" applyBorder="1" applyAlignment="1">
      <alignment horizontal="center" vertical="center" wrapText="1"/>
    </xf>
    <xf numFmtId="3" fontId="11" fillId="0" borderId="1" xfId="6" applyNumberFormat="1" applyFont="1" applyFill="1" applyBorder="1" applyAlignment="1">
      <alignment horizontal="right" vertical="center"/>
    </xf>
    <xf numFmtId="3" fontId="11" fillId="0" borderId="1" xfId="6" applyNumberFormat="1" applyFont="1" applyFill="1" applyBorder="1" applyAlignment="1">
      <alignment horizontal="right" vertical="center" indent="1"/>
    </xf>
    <xf numFmtId="0" fontId="11" fillId="0" borderId="1" xfId="6" applyFont="1" applyFill="1" applyBorder="1" applyAlignment="1" applyProtection="1">
      <alignment horizontal="left" vertical="center" wrapText="1"/>
      <protection locked="0"/>
    </xf>
    <xf numFmtId="0" fontId="0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9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5" borderId="1" xfId="0" applyNumberFormat="1" applyFont="1" applyFill="1" applyBorder="1" applyAlignment="1">
      <alignment horizontal="right" vertical="center" indent="1"/>
    </xf>
    <xf numFmtId="3" fontId="11" fillId="0" borderId="1" xfId="0" applyNumberFormat="1" applyFont="1" applyFill="1" applyBorder="1" applyAlignment="1">
      <alignment horizontal="right" vertical="center" indent="1"/>
    </xf>
    <xf numFmtId="3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1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 wrapText="1"/>
    </xf>
    <xf numFmtId="0" fontId="27" fillId="0" borderId="0" xfId="0" applyFont="1" applyFill="1" applyAlignment="1">
      <alignment wrapText="1"/>
    </xf>
    <xf numFmtId="0" fontId="27" fillId="0" borderId="0" xfId="0" applyFont="1" applyFill="1"/>
    <xf numFmtId="3" fontId="27" fillId="0" borderId="0" xfId="0" applyNumberFormat="1" applyFont="1" applyFill="1" applyAlignment="1">
      <alignment horizontal="right" wrapText="1"/>
    </xf>
    <xf numFmtId="3" fontId="27" fillId="0" borderId="0" xfId="0" applyNumberFormat="1" applyFont="1" applyFill="1" applyAlignment="1">
      <alignment horizontal="right" vertical="center" indent="1"/>
    </xf>
    <xf numFmtId="3" fontId="27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 wrapText="1"/>
    </xf>
    <xf numFmtId="0" fontId="12" fillId="0" borderId="0" xfId="0" applyFont="1" applyFill="1"/>
    <xf numFmtId="0" fontId="0" fillId="0" borderId="0" xfId="0" applyFill="1" applyAlignment="1">
      <alignment horizontal="right" wrapText="1"/>
    </xf>
    <xf numFmtId="3" fontId="0" fillId="0" borderId="0" xfId="0" applyNumberFormat="1" applyFill="1" applyAlignment="1">
      <alignment horizontal="right" vertical="center" indent="1"/>
    </xf>
    <xf numFmtId="0" fontId="28" fillId="0" borderId="0" xfId="0" applyFont="1" applyFill="1" applyAlignment="1">
      <alignment vertical="top" wrapText="1"/>
    </xf>
    <xf numFmtId="0" fontId="11" fillId="0" borderId="0" xfId="0" applyFont="1" applyFill="1" applyAlignment="1"/>
    <xf numFmtId="0" fontId="11" fillId="0" borderId="0" xfId="0" applyFont="1" applyFill="1" applyAlignment="1">
      <alignment wrapText="1"/>
    </xf>
    <xf numFmtId="0" fontId="10" fillId="0" borderId="0" xfId="0" applyFont="1" applyFill="1"/>
    <xf numFmtId="0" fontId="11" fillId="0" borderId="0" xfId="0" applyFont="1" applyFill="1" applyAlignment="1">
      <alignment horizontal="right" wrapText="1"/>
    </xf>
    <xf numFmtId="3" fontId="11" fillId="0" borderId="0" xfId="0" applyNumberFormat="1" applyFont="1" applyFill="1" applyAlignment="1">
      <alignment horizontal="right" vertical="center" indent="1"/>
    </xf>
    <xf numFmtId="3" fontId="11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/>
    <xf numFmtId="0" fontId="10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7" fillId="2" borderId="7" xfId="6" applyFont="1" applyFill="1" applyBorder="1" applyAlignment="1" applyProtection="1">
      <alignment horizontal="left" vertical="center" wrapText="1"/>
      <protection locked="0"/>
    </xf>
    <xf numFmtId="0" fontId="12" fillId="0" borderId="7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right" vertical="center" indent="1"/>
    </xf>
    <xf numFmtId="0" fontId="11" fillId="2" borderId="7" xfId="6" applyFont="1" applyFill="1" applyBorder="1" applyAlignment="1" applyProtection="1">
      <alignment horizontal="left" vertical="center" wrapText="1"/>
      <protection locked="0"/>
    </xf>
    <xf numFmtId="0" fontId="10" fillId="10" borderId="1" xfId="0" applyFont="1" applyFill="1" applyBorder="1" applyAlignment="1">
      <alignment horizontal="center" vertical="center" wrapText="1"/>
    </xf>
    <xf numFmtId="0" fontId="11" fillId="10" borderId="7" xfId="1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left" vertical="center" wrapText="1"/>
    </xf>
    <xf numFmtId="0" fontId="5" fillId="10" borderId="7" xfId="6" applyFont="1" applyFill="1" applyBorder="1" applyAlignment="1" applyProtection="1">
      <alignment horizontal="left" vertical="center" wrapText="1"/>
      <protection locked="0"/>
    </xf>
    <xf numFmtId="0" fontId="29" fillId="10" borderId="7" xfId="0" applyFont="1" applyFill="1" applyBorder="1" applyAlignment="1">
      <alignment horizontal="center" vertical="center" wrapText="1"/>
    </xf>
    <xf numFmtId="3" fontId="5" fillId="10" borderId="1" xfId="0" applyNumberFormat="1" applyFont="1" applyFill="1" applyBorder="1" applyAlignment="1">
      <alignment horizontal="right" vertical="center" indent="1"/>
    </xf>
    <xf numFmtId="0" fontId="30" fillId="10" borderId="1" xfId="0" applyNumberFormat="1" applyFont="1" applyFill="1" applyBorder="1" applyAlignment="1">
      <alignment horizontal="center" vertical="center" wrapText="1"/>
    </xf>
    <xf numFmtId="3" fontId="31" fillId="10" borderId="1" xfId="0" applyNumberFormat="1" applyFont="1" applyFill="1" applyBorder="1" applyAlignment="1">
      <alignment horizontal="right" vertical="center" indent="1"/>
    </xf>
    <xf numFmtId="3" fontId="3" fillId="10" borderId="1" xfId="0" applyNumberFormat="1" applyFont="1" applyFill="1" applyBorder="1" applyAlignment="1">
      <alignment horizontal="center" vertical="center" wrapText="1"/>
    </xf>
    <xf numFmtId="0" fontId="17" fillId="0" borderId="7" xfId="6" applyFont="1" applyFill="1" applyBorder="1" applyAlignment="1" applyProtection="1">
      <alignment horizontal="left" vertical="center" wrapText="1"/>
      <protection locked="0"/>
    </xf>
    <xf numFmtId="0" fontId="11" fillId="0" borderId="7" xfId="6" applyFont="1" applyFill="1" applyBorder="1" applyAlignment="1" applyProtection="1">
      <alignment horizontal="left" vertical="center" wrapText="1"/>
      <protection locked="0"/>
    </xf>
    <xf numFmtId="0" fontId="11" fillId="10" borderId="1" xfId="0" applyFont="1" applyFill="1" applyBorder="1" applyAlignment="1">
      <alignment horizontal="center" vertical="center"/>
    </xf>
    <xf numFmtId="0" fontId="11" fillId="10" borderId="7" xfId="6" applyFont="1" applyFill="1" applyBorder="1" applyAlignment="1" applyProtection="1">
      <alignment horizontal="left" vertical="center" wrapText="1"/>
      <protection locked="0"/>
    </xf>
    <xf numFmtId="0" fontId="12" fillId="10" borderId="7" xfId="0" applyFont="1" applyFill="1" applyBorder="1" applyAlignment="1">
      <alignment horizontal="center" vertical="center" wrapText="1"/>
    </xf>
    <xf numFmtId="0" fontId="32" fillId="10" borderId="1" xfId="0" applyNumberFormat="1" applyFont="1" applyFill="1" applyBorder="1" applyAlignment="1">
      <alignment horizontal="center" vertical="center"/>
    </xf>
    <xf numFmtId="3" fontId="1" fillId="10" borderId="1" xfId="0" applyNumberFormat="1" applyFont="1" applyFill="1" applyBorder="1" applyAlignment="1">
      <alignment horizontal="center" vertical="center" wrapText="1"/>
    </xf>
    <xf numFmtId="3" fontId="11" fillId="0" borderId="7" xfId="6" applyNumberFormat="1" applyFont="1" applyFill="1" applyBorder="1" applyAlignment="1">
      <alignment horizontal="right" vertical="center" indent="1"/>
    </xf>
    <xf numFmtId="3" fontId="11" fillId="2" borderId="1" xfId="0" applyNumberFormat="1" applyFont="1" applyFill="1" applyBorder="1" applyAlignment="1">
      <alignment horizontal="right" vertical="center" indent="1"/>
    </xf>
    <xf numFmtId="0" fontId="33" fillId="10" borderId="1" xfId="0" applyFont="1" applyFill="1" applyBorder="1" applyAlignment="1">
      <alignment horizontal="center" vertical="center" wrapText="1"/>
    </xf>
    <xf numFmtId="0" fontId="33" fillId="10" borderId="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/>
    </xf>
    <xf numFmtId="0" fontId="25" fillId="10" borderId="1" xfId="0" applyFont="1" applyFill="1" applyBorder="1" applyAlignment="1">
      <alignment horizontal="left" vertical="center" wrapText="1"/>
    </xf>
    <xf numFmtId="0" fontId="25" fillId="10" borderId="7" xfId="6" applyFont="1" applyFill="1" applyBorder="1" applyAlignment="1" applyProtection="1">
      <alignment horizontal="left" vertical="center" wrapText="1"/>
      <protection locked="0"/>
    </xf>
    <xf numFmtId="0" fontId="34" fillId="10" borderId="7" xfId="0" applyFont="1" applyFill="1" applyBorder="1" applyAlignment="1">
      <alignment horizontal="center" vertical="center" wrapText="1"/>
    </xf>
    <xf numFmtId="3" fontId="25" fillId="10" borderId="7" xfId="6" applyNumberFormat="1" applyFont="1" applyFill="1" applyBorder="1" applyAlignment="1">
      <alignment horizontal="right" vertical="center" indent="1"/>
    </xf>
    <xf numFmtId="3" fontId="35" fillId="10" borderId="1" xfId="0" applyNumberFormat="1" applyFont="1" applyFill="1" applyBorder="1" applyAlignment="1">
      <alignment horizontal="center" vertical="center" wrapText="1"/>
    </xf>
    <xf numFmtId="0" fontId="1" fillId="0" borderId="0" xfId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3" fontId="1" fillId="0" borderId="0" xfId="1" applyNumberForma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3" fontId="3" fillId="4" borderId="18" xfId="5" applyNumberFormat="1" applyFont="1" applyFill="1" applyBorder="1" applyAlignment="1">
      <alignment horizontal="center" vertical="center" wrapText="1"/>
    </xf>
    <xf numFmtId="0" fontId="8" fillId="5" borderId="11" xfId="4" applyFont="1" applyFill="1" applyBorder="1" applyAlignment="1">
      <alignment vertical="center"/>
    </xf>
    <xf numFmtId="0" fontId="8" fillId="5" borderId="17" xfId="4" applyFont="1" applyFill="1" applyBorder="1" applyAlignment="1">
      <alignment vertical="center"/>
    </xf>
    <xf numFmtId="3" fontId="8" fillId="11" borderId="1" xfId="4" applyNumberFormat="1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3" fontId="37" fillId="0" borderId="7" xfId="6" applyNumberFormat="1" applyFont="1" applyFill="1" applyBorder="1" applyAlignment="1">
      <alignment horizontal="right" vertical="center" indent="1"/>
    </xf>
    <xf numFmtId="3" fontId="11" fillId="0" borderId="7" xfId="6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3" fontId="5" fillId="0" borderId="7" xfId="6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3" fontId="37" fillId="0" borderId="1" xfId="6" applyNumberFormat="1" applyFont="1" applyFill="1" applyBorder="1" applyAlignment="1">
      <alignment horizontal="right" vertical="center" indent="1"/>
    </xf>
    <xf numFmtId="3" fontId="5" fillId="0" borderId="1" xfId="6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center" vertical="center" wrapText="1"/>
    </xf>
    <xf numFmtId="0" fontId="31" fillId="12" borderId="1" xfId="0" applyFont="1" applyFill="1" applyBorder="1" applyAlignment="1">
      <alignment horizontal="center" vertical="center" wrapText="1"/>
    </xf>
    <xf numFmtId="0" fontId="5" fillId="12" borderId="1" xfId="1" applyFont="1" applyFill="1" applyBorder="1" applyAlignment="1">
      <alignment horizontal="center" vertical="center"/>
    </xf>
    <xf numFmtId="49" fontId="5" fillId="12" borderId="1" xfId="0" applyNumberFormat="1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5" fillId="12" borderId="1" xfId="6" applyFont="1" applyFill="1" applyBorder="1" applyAlignment="1" applyProtection="1">
      <alignment horizontal="left" vertical="center" wrapText="1"/>
      <protection locked="0"/>
    </xf>
    <xf numFmtId="0" fontId="29" fillId="12" borderId="1" xfId="0" applyFont="1" applyFill="1" applyBorder="1" applyAlignment="1">
      <alignment horizontal="center" vertical="center" wrapText="1"/>
    </xf>
    <xf numFmtId="3" fontId="37" fillId="12" borderId="1" xfId="6" applyNumberFormat="1" applyFont="1" applyFill="1" applyBorder="1" applyAlignment="1">
      <alignment horizontal="right" vertical="center" indent="1"/>
    </xf>
    <xf numFmtId="0" fontId="26" fillId="12" borderId="1" xfId="0" applyNumberFormat="1" applyFont="1" applyFill="1" applyBorder="1" applyAlignment="1">
      <alignment horizontal="center" vertical="center" wrapText="1"/>
    </xf>
    <xf numFmtId="3" fontId="11" fillId="12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/>
    <xf numFmtId="0" fontId="38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3" fontId="5" fillId="0" borderId="1" xfId="6" applyNumberFormat="1" applyFont="1" applyFill="1" applyBorder="1" applyAlignment="1">
      <alignment horizontal="right" vertical="center" indent="1"/>
    </xf>
    <xf numFmtId="49" fontId="11" fillId="0" borderId="14" xfId="0" applyNumberFormat="1" applyFont="1" applyBorder="1" applyAlignment="1">
      <alignment horizontal="center" vertical="center" wrapText="1"/>
    </xf>
    <xf numFmtId="3" fontId="5" fillId="0" borderId="7" xfId="6" applyNumberFormat="1" applyFont="1" applyFill="1" applyBorder="1" applyAlignment="1">
      <alignment horizontal="right" vertical="center" indent="1"/>
    </xf>
    <xf numFmtId="0" fontId="11" fillId="0" borderId="8" xfId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right" vertical="center" inden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5" fillId="12" borderId="1" xfId="6" applyNumberFormat="1" applyFont="1" applyFill="1" applyBorder="1" applyAlignment="1">
      <alignment horizontal="right" vertical="center" indent="1"/>
    </xf>
    <xf numFmtId="3" fontId="39" fillId="12" borderId="1" xfId="0" applyNumberFormat="1" applyFont="1" applyFill="1" applyBorder="1" applyAlignment="1">
      <alignment horizontal="center" vertical="center" wrapText="1"/>
    </xf>
    <xf numFmtId="0" fontId="8" fillId="5" borderId="11" xfId="4" applyFont="1" applyFill="1" applyBorder="1" applyAlignment="1">
      <alignment horizontal="left" vertical="center"/>
    </xf>
    <xf numFmtId="0" fontId="8" fillId="5" borderId="17" xfId="4" applyFont="1" applyFill="1" applyBorder="1" applyAlignment="1">
      <alignment horizontal="left" vertical="center"/>
    </xf>
    <xf numFmtId="3" fontId="14" fillId="5" borderId="14" xfId="5" applyNumberFormat="1" applyFont="1" applyFill="1" applyBorder="1" applyAlignment="1">
      <alignment horizontal="right" vertical="center" wrapText="1"/>
    </xf>
    <xf numFmtId="3" fontId="14" fillId="5" borderId="14" xfId="4" applyNumberFormat="1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center" vertical="center" wrapText="1" shrinkToFit="1"/>
    </xf>
    <xf numFmtId="0" fontId="0" fillId="0" borderId="7" xfId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0" fontId="17" fillId="0" borderId="0" xfId="1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1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right" vertical="center"/>
    </xf>
    <xf numFmtId="0" fontId="11" fillId="0" borderId="0" xfId="1" applyFont="1" applyFill="1" applyAlignment="1">
      <alignment vertical="center"/>
    </xf>
    <xf numFmtId="3" fontId="11" fillId="0" borderId="0" xfId="2" applyNumberFormat="1" applyFont="1" applyFill="1" applyAlignment="1">
      <alignment vertical="center"/>
    </xf>
    <xf numFmtId="0" fontId="17" fillId="0" borderId="0" xfId="0" applyFont="1" applyFill="1"/>
    <xf numFmtId="0" fontId="19" fillId="0" borderId="0" xfId="1" applyFont="1" applyFill="1" applyAlignment="1">
      <alignment vertical="center"/>
    </xf>
    <xf numFmtId="3" fontId="11" fillId="0" borderId="1" xfId="7" applyNumberFormat="1" applyFont="1" applyFill="1" applyBorder="1" applyAlignment="1">
      <alignment vertical="center"/>
    </xf>
    <xf numFmtId="3" fontId="5" fillId="0" borderId="1" xfId="7" applyNumberFormat="1" applyFont="1" applyFill="1" applyBorder="1" applyAlignment="1">
      <alignment vertical="center"/>
    </xf>
    <xf numFmtId="3" fontId="11" fillId="0" borderId="1" xfId="7" applyNumberFormat="1" applyFont="1" applyFill="1" applyBorder="1" applyAlignment="1">
      <alignment horizontal="right" vertical="center"/>
    </xf>
    <xf numFmtId="0" fontId="5" fillId="0" borderId="1" xfId="7" applyFont="1" applyFill="1" applyBorder="1" applyAlignment="1">
      <alignment horizontal="left" vertical="center" wrapText="1"/>
    </xf>
    <xf numFmtId="0" fontId="11" fillId="0" borderId="14" xfId="7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right" vertical="center" indent="1"/>
    </xf>
    <xf numFmtId="3" fontId="24" fillId="5" borderId="1" xfId="0" applyNumberFormat="1" applyFont="1" applyFill="1" applyBorder="1" applyAlignment="1">
      <alignment horizontal="right" vertical="center" indent="1"/>
    </xf>
    <xf numFmtId="3" fontId="24" fillId="10" borderId="1" xfId="0" applyNumberFormat="1" applyFont="1" applyFill="1" applyBorder="1" applyAlignment="1">
      <alignment horizontal="right" vertical="center" indent="1"/>
    </xf>
    <xf numFmtId="3" fontId="31" fillId="5" borderId="1" xfId="0" applyNumberFormat="1" applyFont="1" applyFill="1" applyBorder="1" applyAlignment="1">
      <alignment horizontal="right" vertical="center" indent="1"/>
    </xf>
    <xf numFmtId="3" fontId="5" fillId="5" borderId="1" xfId="6" applyNumberFormat="1" applyFont="1" applyFill="1" applyBorder="1" applyAlignment="1">
      <alignment horizontal="right" vertical="center" indent="1"/>
    </xf>
    <xf numFmtId="3" fontId="5" fillId="5" borderId="7" xfId="6" applyNumberFormat="1" applyFont="1" applyFill="1" applyBorder="1" applyAlignment="1">
      <alignment horizontal="right" vertical="center"/>
    </xf>
    <xf numFmtId="3" fontId="5" fillId="5" borderId="1" xfId="6" applyNumberFormat="1" applyFont="1" applyFill="1" applyBorder="1" applyAlignment="1">
      <alignment horizontal="right" vertical="center"/>
    </xf>
    <xf numFmtId="3" fontId="5" fillId="5" borderId="1" xfId="7" applyNumberFormat="1" applyFont="1" applyFill="1" applyBorder="1" applyAlignment="1">
      <alignment horizontal="right" vertical="center" indent="1"/>
    </xf>
    <xf numFmtId="3" fontId="24" fillId="5" borderId="1" xfId="7" applyNumberFormat="1" applyFont="1" applyFill="1" applyBorder="1" applyAlignment="1">
      <alignment horizontal="right" vertical="center" indent="1"/>
    </xf>
    <xf numFmtId="3" fontId="5" fillId="0" borderId="1" xfId="7" applyNumberFormat="1" applyFont="1" applyFill="1" applyBorder="1" applyAlignment="1">
      <alignment vertical="center"/>
    </xf>
    <xf numFmtId="3" fontId="11" fillId="0" borderId="1" xfId="7" applyNumberFormat="1" applyFont="1" applyFill="1" applyBorder="1" applyAlignment="1">
      <alignment vertical="center"/>
    </xf>
    <xf numFmtId="3" fontId="1" fillId="0" borderId="1" xfId="7" applyNumberFormat="1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center" vertical="center" wrapText="1"/>
    </xf>
    <xf numFmtId="3" fontId="3" fillId="4" borderId="1" xfId="5" applyNumberFormat="1" applyFont="1" applyFill="1" applyBorder="1" applyAlignment="1">
      <alignment horizontal="center" vertical="center" wrapText="1"/>
    </xf>
    <xf numFmtId="0" fontId="11" fillId="13" borderId="6" xfId="0" applyFont="1" applyFill="1" applyBorder="1"/>
    <xf numFmtId="0" fontId="11" fillId="13" borderId="7" xfId="0" applyFont="1" applyFill="1" applyBorder="1"/>
    <xf numFmtId="3" fontId="11" fillId="13" borderId="7" xfId="0" applyNumberFormat="1" applyFont="1" applyFill="1" applyBorder="1"/>
    <xf numFmtId="3" fontId="11" fillId="13" borderId="8" xfId="0" applyNumberFormat="1" applyFont="1" applyFill="1" applyBorder="1"/>
    <xf numFmtId="3" fontId="11" fillId="13" borderId="9" xfId="0" applyNumberFormat="1" applyFont="1" applyFill="1" applyBorder="1"/>
    <xf numFmtId="3" fontId="5" fillId="0" borderId="1" xfId="7" applyNumberFormat="1" applyFont="1" applyFill="1" applyBorder="1" applyAlignment="1">
      <alignment vertical="center"/>
    </xf>
    <xf numFmtId="3" fontId="11" fillId="0" borderId="1" xfId="6" applyNumberFormat="1" applyFont="1" applyFill="1" applyBorder="1" applyAlignment="1">
      <alignment horizontal="right" vertical="center" indent="1"/>
    </xf>
    <xf numFmtId="3" fontId="11" fillId="0" borderId="1" xfId="7" applyNumberFormat="1" applyFont="1" applyFill="1" applyBorder="1" applyAlignment="1">
      <alignment vertical="center"/>
    </xf>
    <xf numFmtId="0" fontId="10" fillId="0" borderId="1" xfId="7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0" fontId="11" fillId="0" borderId="1" xfId="6" applyFont="1" applyFill="1" applyBorder="1" applyAlignment="1" applyProtection="1">
      <alignment horizontal="left" vertical="center" wrapText="1"/>
      <protection locked="0"/>
    </xf>
    <xf numFmtId="0" fontId="0" fillId="0" borderId="1" xfId="1" applyFont="1" applyFill="1" applyBorder="1" applyAlignment="1">
      <alignment horizontal="center" vertical="center" wrapText="1"/>
    </xf>
    <xf numFmtId="0" fontId="17" fillId="0" borderId="1" xfId="7" applyNumberFormat="1" applyFont="1" applyFill="1" applyBorder="1" applyAlignment="1">
      <alignment horizontal="center" vertical="center"/>
    </xf>
    <xf numFmtId="3" fontId="11" fillId="0" borderId="0" xfId="2" applyNumberFormat="1" applyFont="1" applyFill="1" applyAlignment="1">
      <alignment horizontal="left" vertical="center"/>
    </xf>
    <xf numFmtId="0" fontId="1" fillId="0" borderId="0" xfId="0" applyFont="1" applyAlignment="1">
      <alignment horizontal="right"/>
    </xf>
    <xf numFmtId="0" fontId="40" fillId="0" borderId="0" xfId="7" applyFont="1" applyAlignment="1">
      <alignment horizontal="right" vertical="center" wrapText="1"/>
    </xf>
    <xf numFmtId="0" fontId="40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3" fillId="4" borderId="1" xfId="4" applyNumberFormat="1" applyFont="1" applyFill="1" applyBorder="1" applyAlignment="1">
      <alignment horizontal="center" vertical="center" wrapText="1"/>
    </xf>
    <xf numFmtId="0" fontId="7" fillId="3" borderId="11" xfId="3" applyFont="1" applyFill="1" applyBorder="1" applyAlignment="1">
      <alignment horizontal="left" vertical="center"/>
    </xf>
    <xf numFmtId="0" fontId="7" fillId="3" borderId="17" xfId="3" applyFont="1" applyFill="1" applyBorder="1" applyAlignment="1">
      <alignment horizontal="left" vertical="center"/>
    </xf>
    <xf numFmtId="0" fontId="7" fillId="3" borderId="18" xfId="3" applyFont="1" applyFill="1" applyBorder="1" applyAlignment="1">
      <alignment horizontal="left" vertical="center"/>
    </xf>
    <xf numFmtId="0" fontId="3" fillId="4" borderId="1" xfId="4" applyFont="1" applyFill="1" applyBorder="1" applyAlignment="1">
      <alignment horizontal="center" vertical="center" textRotation="90" wrapText="1"/>
    </xf>
    <xf numFmtId="0" fontId="3" fillId="4" borderId="1" xfId="4" applyFont="1" applyFill="1" applyBorder="1" applyAlignment="1">
      <alignment horizontal="center" vertical="center" wrapText="1"/>
    </xf>
    <xf numFmtId="164" fontId="3" fillId="4" borderId="1" xfId="4" applyNumberFormat="1" applyFont="1" applyFill="1" applyBorder="1" applyAlignment="1">
      <alignment horizontal="center" vertical="center" textRotation="90" wrapText="1"/>
    </xf>
    <xf numFmtId="3" fontId="3" fillId="4" borderId="1" xfId="4" applyNumberFormat="1" applyFont="1" applyFill="1" applyBorder="1" applyAlignment="1">
      <alignment horizontal="center" vertical="center" wrapText="1"/>
    </xf>
    <xf numFmtId="0" fontId="3" fillId="4" borderId="1" xfId="5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center" vertical="center" wrapText="1"/>
    </xf>
    <xf numFmtId="0" fontId="17" fillId="0" borderId="1" xfId="7" applyFont="1" applyFill="1" applyBorder="1" applyAlignment="1">
      <alignment vertical="center"/>
    </xf>
    <xf numFmtId="0" fontId="25" fillId="0" borderId="1" xfId="7" applyFont="1" applyFill="1" applyBorder="1" applyAlignment="1">
      <alignment horizontal="left" vertical="center" wrapText="1"/>
    </xf>
    <xf numFmtId="0" fontId="10" fillId="0" borderId="1" xfId="7" applyFont="1" applyFill="1" applyBorder="1" applyAlignment="1" applyProtection="1">
      <alignment horizontal="left" vertical="center" wrapText="1"/>
      <protection locked="0"/>
    </xf>
    <xf numFmtId="0" fontId="12" fillId="0" borderId="1" xfId="7" applyFont="1" applyFill="1" applyBorder="1" applyAlignment="1">
      <alignment horizontal="center" vertical="center" wrapText="1"/>
    </xf>
    <xf numFmtId="3" fontId="3" fillId="4" borderId="1" xfId="5" applyNumberFormat="1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/>
    </xf>
    <xf numFmtId="3" fontId="11" fillId="0" borderId="1" xfId="7" applyNumberFormat="1" applyFont="1" applyFill="1" applyBorder="1" applyAlignment="1">
      <alignment horizontal="center" vertical="center"/>
    </xf>
    <xf numFmtId="3" fontId="1" fillId="0" borderId="1" xfId="7" applyNumberFormat="1" applyFont="1" applyFill="1" applyBorder="1" applyAlignment="1">
      <alignment horizontal="center" vertical="center" wrapText="1"/>
    </xf>
    <xf numFmtId="3" fontId="11" fillId="0" borderId="1" xfId="6" applyNumberFormat="1" applyFont="1" applyFill="1" applyBorder="1" applyAlignment="1">
      <alignment horizontal="right" vertical="center"/>
    </xf>
    <xf numFmtId="3" fontId="11" fillId="0" borderId="1" xfId="6" applyNumberFormat="1" applyFont="1" applyFill="1" applyBorder="1" applyAlignment="1">
      <alignment horizontal="right" vertical="center" indent="1"/>
    </xf>
    <xf numFmtId="17" fontId="11" fillId="0" borderId="1" xfId="7" applyNumberFormat="1" applyFont="1" applyFill="1" applyBorder="1" applyAlignment="1">
      <alignment horizontal="center" vertical="center"/>
    </xf>
    <xf numFmtId="0" fontId="11" fillId="0" borderId="1" xfId="7" applyNumberFormat="1" applyFont="1" applyFill="1" applyBorder="1" applyAlignment="1">
      <alignment horizontal="center" vertical="center"/>
    </xf>
    <xf numFmtId="3" fontId="11" fillId="0" borderId="1" xfId="7" applyNumberFormat="1" applyFont="1" applyFill="1" applyBorder="1" applyAlignment="1">
      <alignment vertical="center"/>
    </xf>
    <xf numFmtId="3" fontId="5" fillId="0" borderId="1" xfId="7" applyNumberFormat="1" applyFont="1" applyFill="1" applyBorder="1" applyAlignment="1">
      <alignment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3" fontId="11" fillId="0" borderId="1" xfId="7" applyNumberFormat="1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left" vertical="center"/>
    </xf>
    <xf numFmtId="3" fontId="11" fillId="0" borderId="14" xfId="7" applyNumberFormat="1" applyFont="1" applyFill="1" applyBorder="1" applyAlignment="1">
      <alignment horizontal="center" vertical="center"/>
    </xf>
    <xf numFmtId="3" fontId="11" fillId="0" borderId="7" xfId="7" applyNumberFormat="1" applyFont="1" applyFill="1" applyBorder="1" applyAlignment="1">
      <alignment horizontal="center" vertical="center"/>
    </xf>
    <xf numFmtId="0" fontId="7" fillId="5" borderId="11" xfId="4" applyFont="1" applyFill="1" applyBorder="1" applyAlignment="1">
      <alignment horizontal="left" vertical="center"/>
    </xf>
    <xf numFmtId="0" fontId="7" fillId="5" borderId="17" xfId="4" applyFont="1" applyFill="1" applyBorder="1" applyAlignment="1">
      <alignment horizontal="left" vertical="center"/>
    </xf>
    <xf numFmtId="0" fontId="7" fillId="5" borderId="18" xfId="4" applyFont="1" applyFill="1" applyBorder="1" applyAlignment="1">
      <alignment horizontal="left" vertical="center"/>
    </xf>
    <xf numFmtId="0" fontId="7" fillId="3" borderId="1" xfId="3" applyFont="1" applyFill="1" applyBorder="1" applyAlignment="1">
      <alignment horizontal="left" vertical="center"/>
    </xf>
    <xf numFmtId="0" fontId="11" fillId="0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left" vertical="center" wrapText="1"/>
    </xf>
    <xf numFmtId="0" fontId="11" fillId="0" borderId="1" xfId="6" applyFont="1" applyFill="1" applyBorder="1" applyAlignment="1" applyProtection="1">
      <alignment horizontal="left" vertical="center" wrapText="1"/>
      <protection locked="0"/>
    </xf>
    <xf numFmtId="0" fontId="0" fillId="0" borderId="1" xfId="1" applyFont="1" applyFill="1" applyBorder="1" applyAlignment="1">
      <alignment horizontal="center" vertical="center" wrapText="1"/>
    </xf>
    <xf numFmtId="3" fontId="11" fillId="2" borderId="1" xfId="6" applyNumberFormat="1" applyFont="1" applyFill="1" applyBorder="1" applyAlignment="1">
      <alignment horizontal="right" vertical="center"/>
    </xf>
    <xf numFmtId="0" fontId="17" fillId="0" borderId="1" xfId="7" applyNumberFormat="1" applyFont="1" applyFill="1" applyBorder="1" applyAlignment="1">
      <alignment horizontal="center" vertical="center"/>
    </xf>
    <xf numFmtId="3" fontId="10" fillId="0" borderId="1" xfId="7" applyNumberFormat="1" applyFont="1" applyFill="1" applyBorder="1" applyAlignment="1">
      <alignment horizontal="right" vertical="center"/>
    </xf>
    <xf numFmtId="0" fontId="17" fillId="2" borderId="1" xfId="7" applyNumberFormat="1" applyFont="1" applyFill="1" applyBorder="1" applyAlignment="1">
      <alignment horizontal="center" vertical="center"/>
    </xf>
    <xf numFmtId="0" fontId="7" fillId="5" borderId="11" xfId="4" applyFont="1" applyFill="1" applyBorder="1" applyAlignment="1">
      <alignment horizontal="left" vertical="center" wrapText="1"/>
    </xf>
    <xf numFmtId="0" fontId="7" fillId="5" borderId="17" xfId="4" applyFont="1" applyFill="1" applyBorder="1" applyAlignment="1">
      <alignment horizontal="left" vertical="center" wrapText="1"/>
    </xf>
    <xf numFmtId="0" fontId="7" fillId="5" borderId="18" xfId="4" applyFont="1" applyFill="1" applyBorder="1" applyAlignment="1">
      <alignment horizontal="left" vertical="center" wrapText="1"/>
    </xf>
    <xf numFmtId="3" fontId="3" fillId="4" borderId="14" xfId="5" applyNumberFormat="1" applyFont="1" applyFill="1" applyBorder="1" applyAlignment="1">
      <alignment horizontal="center" vertical="center" wrapText="1"/>
    </xf>
    <xf numFmtId="3" fontId="3" fillId="4" borderId="7" xfId="5" applyNumberFormat="1" applyFont="1" applyFill="1" applyBorder="1" applyAlignment="1">
      <alignment horizontal="center" vertical="center" wrapText="1"/>
    </xf>
    <xf numFmtId="3" fontId="3" fillId="4" borderId="17" xfId="2" applyNumberFormat="1" applyFont="1" applyFill="1" applyBorder="1" applyAlignment="1">
      <alignment horizontal="center" vertical="center"/>
    </xf>
    <xf numFmtId="3" fontId="3" fillId="4" borderId="18" xfId="2" applyNumberFormat="1" applyFont="1" applyFill="1" applyBorder="1" applyAlignment="1">
      <alignment horizontal="center" vertical="center"/>
    </xf>
    <xf numFmtId="164" fontId="3" fillId="4" borderId="14" xfId="4" applyNumberFormat="1" applyFont="1" applyFill="1" applyBorder="1" applyAlignment="1">
      <alignment horizontal="center" vertical="center" wrapText="1"/>
    </xf>
    <xf numFmtId="164" fontId="3" fillId="4" borderId="7" xfId="4" applyNumberFormat="1" applyFont="1" applyFill="1" applyBorder="1" applyAlignment="1">
      <alignment horizontal="center" vertical="center" wrapText="1"/>
    </xf>
    <xf numFmtId="0" fontId="3" fillId="4" borderId="14" xfId="4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center" vertical="center" wrapText="1"/>
    </xf>
    <xf numFmtId="0" fontId="7" fillId="3" borderId="11" xfId="3" applyFont="1" applyFill="1" applyBorder="1" applyAlignment="1">
      <alignment vertical="center"/>
    </xf>
    <xf numFmtId="0" fontId="7" fillId="3" borderId="17" xfId="3" applyFont="1" applyFill="1" applyBorder="1" applyAlignment="1">
      <alignment vertical="center"/>
    </xf>
    <xf numFmtId="0" fontId="7" fillId="3" borderId="18" xfId="3" applyFont="1" applyFill="1" applyBorder="1" applyAlignment="1">
      <alignment vertical="center"/>
    </xf>
    <xf numFmtId="0" fontId="7" fillId="3" borderId="11" xfId="3" applyFont="1" applyFill="1" applyBorder="1" applyAlignment="1">
      <alignment vertical="center"/>
    </xf>
    <xf numFmtId="0" fontId="7" fillId="3" borderId="17" xfId="3" applyFont="1" applyFill="1" applyBorder="1" applyAlignment="1">
      <alignment vertical="center"/>
    </xf>
    <xf numFmtId="0" fontId="7" fillId="3" borderId="18" xfId="3" applyFont="1" applyFill="1" applyBorder="1" applyAlignment="1">
      <alignment vertical="center"/>
    </xf>
    <xf numFmtId="0" fontId="7" fillId="3" borderId="1" xfId="3" applyFont="1" applyFill="1" applyBorder="1" applyAlignment="1">
      <alignment vertical="center"/>
    </xf>
  </cellXfs>
  <cellStyles count="8">
    <cellStyle name="Normální" xfId="0" builtinId="0"/>
    <cellStyle name="Normální 12" xfId="7"/>
    <cellStyle name="normální_Investice - opravy 2007 - 14-11-06-HOL (3)1" xfId="3"/>
    <cellStyle name="normální_investice 2005- doprava-upravený2" xfId="2"/>
    <cellStyle name="normální_Investice 2005-školství - úprava (probráno se SEK)" xfId="4"/>
    <cellStyle name="normální_kultura2-upravené priority-3" xfId="5"/>
    <cellStyle name="normální_Sociální - investice a opravy 2009 - sumarizace vč. prior - 10-12-2008" xfId="1"/>
    <cellStyle name="normální_Studie IZ - silnice 2003" xfId="6"/>
  </cellStyles>
  <dxfs count="0"/>
  <tableStyles count="0" defaultTableStyle="TableStyleMedium2" defaultPivotStyle="PivotStyleLight16"/>
  <colors>
    <mruColors>
      <color rgb="FFFCE4D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tabSelected="1" view="pageBreakPreview" zoomScaleNormal="100" zoomScaleSheetLayoutView="100" workbookViewId="0">
      <selection activeCell="B40" sqref="B40"/>
    </sheetView>
  </sheetViews>
  <sheetFormatPr defaultRowHeight="15" x14ac:dyDescent="0.25"/>
  <cols>
    <col min="1" max="1" width="18.7109375" customWidth="1"/>
    <col min="2" max="2" width="39.7109375" customWidth="1"/>
    <col min="3" max="3" width="19" customWidth="1"/>
    <col min="4" max="4" width="19.140625" customWidth="1"/>
    <col min="5" max="8" width="18.5703125" customWidth="1"/>
  </cols>
  <sheetData>
    <row r="1" spans="1:8" ht="18" x14ac:dyDescent="0.25">
      <c r="A1" s="33" t="s">
        <v>209</v>
      </c>
    </row>
    <row r="2" spans="1:8" ht="18" x14ac:dyDescent="0.25">
      <c r="A2" s="33" t="s">
        <v>92</v>
      </c>
    </row>
    <row r="3" spans="1:8" ht="15.75" thickBot="1" x14ac:dyDescent="0.3">
      <c r="H3" s="306" t="s">
        <v>1</v>
      </c>
    </row>
    <row r="4" spans="1:8" ht="48" thickBot="1" x14ac:dyDescent="0.3">
      <c r="A4" s="34" t="s">
        <v>3</v>
      </c>
      <c r="B4" s="35" t="s">
        <v>24</v>
      </c>
      <c r="C4" s="36" t="s">
        <v>25</v>
      </c>
      <c r="D4" s="36" t="s">
        <v>26</v>
      </c>
      <c r="E4" s="36" t="s">
        <v>27</v>
      </c>
      <c r="F4" s="36" t="s">
        <v>28</v>
      </c>
      <c r="G4" s="37" t="s">
        <v>29</v>
      </c>
      <c r="H4" s="38" t="s">
        <v>113</v>
      </c>
    </row>
    <row r="5" spans="1:8" ht="15.75" x14ac:dyDescent="0.25">
      <c r="A5" s="292" t="s">
        <v>30</v>
      </c>
      <c r="B5" s="293" t="s">
        <v>82</v>
      </c>
      <c r="C5" s="294"/>
      <c r="D5" s="294"/>
      <c r="E5" s="294"/>
      <c r="F5" s="294"/>
      <c r="G5" s="295">
        <f>'Školství - ORJ 64'!T13</f>
        <v>2698</v>
      </c>
      <c r="H5" s="296">
        <f>SUM(C5:G5)</f>
        <v>2698</v>
      </c>
    </row>
    <row r="6" spans="1:8" ht="15.75" x14ac:dyDescent="0.25">
      <c r="A6" s="39" t="s">
        <v>32</v>
      </c>
      <c r="B6" s="40" t="s">
        <v>83</v>
      </c>
      <c r="C6" s="89"/>
      <c r="D6" s="89"/>
      <c r="E6" s="89"/>
      <c r="F6" s="89"/>
      <c r="G6" s="90">
        <f>'Sociální - ORJ 60'!T10</f>
        <v>10987</v>
      </c>
      <c r="H6" s="91">
        <f t="shared" ref="H6:H17" si="0">SUM(C6:G6)</f>
        <v>10987</v>
      </c>
    </row>
    <row r="7" spans="1:8" ht="15.75" x14ac:dyDescent="0.25">
      <c r="A7" s="39" t="s">
        <v>32</v>
      </c>
      <c r="B7" s="40" t="s">
        <v>82</v>
      </c>
      <c r="C7" s="89"/>
      <c r="D7" s="89"/>
      <c r="E7" s="89"/>
      <c r="F7" s="89"/>
      <c r="G7" s="90">
        <f>'Sociální - ORJ 64'!T17</f>
        <v>2000</v>
      </c>
      <c r="H7" s="91">
        <f t="shared" si="0"/>
        <v>2000</v>
      </c>
    </row>
    <row r="8" spans="1:8" ht="15.75" hidden="1" x14ac:dyDescent="0.25">
      <c r="A8" s="41" t="s">
        <v>33</v>
      </c>
      <c r="B8" s="42" t="s">
        <v>34</v>
      </c>
      <c r="C8" s="92"/>
      <c r="D8" s="92"/>
      <c r="E8" s="92"/>
      <c r="F8" s="92"/>
      <c r="G8" s="93"/>
      <c r="H8" s="94">
        <f t="shared" si="0"/>
        <v>0</v>
      </c>
    </row>
    <row r="9" spans="1:8" ht="15.75" hidden="1" x14ac:dyDescent="0.25">
      <c r="A9" s="43" t="s">
        <v>35</v>
      </c>
      <c r="B9" s="44" t="s">
        <v>31</v>
      </c>
      <c r="C9" s="95"/>
      <c r="D9" s="95"/>
      <c r="E9" s="95"/>
      <c r="F9" s="95"/>
      <c r="G9" s="96"/>
      <c r="H9" s="97">
        <f t="shared" si="0"/>
        <v>0</v>
      </c>
    </row>
    <row r="10" spans="1:8" ht="15.75" hidden="1" x14ac:dyDescent="0.25">
      <c r="A10" s="45" t="s">
        <v>36</v>
      </c>
      <c r="B10" s="46" t="s">
        <v>31</v>
      </c>
      <c r="C10" s="98"/>
      <c r="D10" s="98"/>
      <c r="E10" s="98"/>
      <c r="F10" s="98"/>
      <c r="G10" s="99"/>
      <c r="H10" s="100">
        <f t="shared" si="0"/>
        <v>0</v>
      </c>
    </row>
    <row r="11" spans="1:8" s="7" customFormat="1" ht="15.75" x14ac:dyDescent="0.25">
      <c r="A11" s="109" t="s">
        <v>84</v>
      </c>
      <c r="B11" s="110" t="s">
        <v>86</v>
      </c>
      <c r="C11" s="111"/>
      <c r="D11" s="111">
        <f>'Životní prostředí - ORJ 59'!R10</f>
        <v>500</v>
      </c>
      <c r="E11" s="111"/>
      <c r="F11" s="111"/>
      <c r="G11" s="112">
        <f>'Životní prostředí - ORJ 59'!T10</f>
        <v>0</v>
      </c>
      <c r="H11" s="113">
        <f t="shared" si="0"/>
        <v>500</v>
      </c>
    </row>
    <row r="12" spans="1:8" s="7" customFormat="1" ht="15.75" x14ac:dyDescent="0.25">
      <c r="A12" s="109" t="s">
        <v>85</v>
      </c>
      <c r="B12" s="110" t="s">
        <v>86</v>
      </c>
      <c r="C12" s="111"/>
      <c r="D12" s="111">
        <f>'Cestovní ruch - ORJ 59'!R10</f>
        <v>3600</v>
      </c>
      <c r="E12" s="111"/>
      <c r="F12" s="111"/>
      <c r="G12" s="112">
        <f>'Cestovní ruch - ORJ 59'!T10</f>
        <v>400</v>
      </c>
      <c r="H12" s="113">
        <f t="shared" si="0"/>
        <v>4000</v>
      </c>
    </row>
    <row r="13" spans="1:8" s="7" customFormat="1" ht="15.75" x14ac:dyDescent="0.25">
      <c r="A13" s="109" t="s">
        <v>203</v>
      </c>
      <c r="B13" s="110" t="s">
        <v>204</v>
      </c>
      <c r="C13" s="111"/>
      <c r="D13" s="111">
        <f>'Reg. rozvoj - ORJ 33'!R12</f>
        <v>4000</v>
      </c>
      <c r="E13" s="111"/>
      <c r="F13" s="111"/>
      <c r="G13" s="112">
        <f>'Reg. rozvoj - ORJ 33'!T12</f>
        <v>3000</v>
      </c>
      <c r="H13" s="113">
        <f t="shared" si="0"/>
        <v>7000</v>
      </c>
    </row>
    <row r="14" spans="1:8" s="7" customFormat="1" ht="15.75" x14ac:dyDescent="0.25">
      <c r="A14" s="109" t="s">
        <v>203</v>
      </c>
      <c r="B14" s="110" t="s">
        <v>205</v>
      </c>
      <c r="C14" s="111"/>
      <c r="D14" s="111">
        <f>'Reg. rozvoj - ORJ 74'!R47</f>
        <v>11581</v>
      </c>
      <c r="E14" s="111"/>
      <c r="F14" s="111"/>
      <c r="G14" s="112">
        <f>'Reg. rozvoj - ORJ 74'!T47</f>
        <v>2553</v>
      </c>
      <c r="H14" s="113">
        <f t="shared" si="0"/>
        <v>14134</v>
      </c>
    </row>
    <row r="15" spans="1:8" s="7" customFormat="1" ht="15.75" x14ac:dyDescent="0.25">
      <c r="A15" s="109" t="s">
        <v>206</v>
      </c>
      <c r="B15" s="110" t="s">
        <v>207</v>
      </c>
      <c r="C15" s="111"/>
      <c r="D15" s="111"/>
      <c r="E15" s="111"/>
      <c r="F15" s="111"/>
      <c r="G15" s="112">
        <f>'Vzdělávání - ORJ 76'!T35</f>
        <v>281</v>
      </c>
      <c r="H15" s="113">
        <f t="shared" si="0"/>
        <v>281</v>
      </c>
    </row>
    <row r="16" spans="1:8" ht="16.5" thickBot="1" x14ac:dyDescent="0.3">
      <c r="A16" s="47"/>
      <c r="B16" s="48" t="s">
        <v>87</v>
      </c>
      <c r="C16" s="101"/>
      <c r="D16" s="101"/>
      <c r="E16" s="101"/>
      <c r="F16" s="101"/>
      <c r="G16" s="102">
        <f>'Projekt. příprava - ORJ 30'!T10</f>
        <v>5500</v>
      </c>
      <c r="H16" s="113">
        <f t="shared" si="0"/>
        <v>5500</v>
      </c>
    </row>
    <row r="17" spans="1:8" ht="16.5" hidden="1" thickBot="1" x14ac:dyDescent="0.3">
      <c r="A17" s="49"/>
      <c r="B17" s="50"/>
      <c r="C17" s="103"/>
      <c r="D17" s="103"/>
      <c r="E17" s="103"/>
      <c r="F17" s="103"/>
      <c r="G17" s="104"/>
      <c r="H17" s="105">
        <f t="shared" si="0"/>
        <v>0</v>
      </c>
    </row>
    <row r="18" spans="1:8" ht="16.5" thickBot="1" x14ac:dyDescent="0.3">
      <c r="A18" s="309" t="s">
        <v>37</v>
      </c>
      <c r="B18" s="310"/>
      <c r="C18" s="106">
        <f t="shared" ref="C18:H18" si="1">SUM(C5:C17)</f>
        <v>0</v>
      </c>
      <c r="D18" s="106">
        <f t="shared" si="1"/>
        <v>19681</v>
      </c>
      <c r="E18" s="106">
        <f t="shared" si="1"/>
        <v>0</v>
      </c>
      <c r="F18" s="106">
        <f t="shared" si="1"/>
        <v>0</v>
      </c>
      <c r="G18" s="107">
        <f t="shared" si="1"/>
        <v>27419</v>
      </c>
      <c r="H18" s="108">
        <f t="shared" si="1"/>
        <v>47100</v>
      </c>
    </row>
  </sheetData>
  <mergeCells count="1">
    <mergeCell ref="A18:B18"/>
  </mergeCells>
  <pageMargins left="0.39370078740157483" right="0.39370078740157483" top="0.78740157480314965" bottom="0.78740157480314965" header="0.31496062992125984" footer="0.31496062992125984"/>
  <pageSetup paperSize="9" scale="81" firstPageNumber="154" fitToHeight="0" orientation="landscape" useFirstPageNumber="1" r:id="rId1"/>
  <headerFooter>
    <oddFooter>&amp;L&amp;"Arial,Kurzíva"Zastupitelstvo Olomouckého kraje 12.12.2022
11.1. - Rozpočet OK na rok 2023 - návrh rozpočtu 
Příloha č. 5f) - Projekty - neinvestiční&amp;R&amp;"Arial,Kurzíva"Strana &amp;P (celkem 193)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85"/>
  <sheetViews>
    <sheetView showGridLines="0" view="pageBreakPreview" zoomScale="70" zoomScaleNormal="75" zoomScaleSheetLayoutView="70" zoomScalePageLayoutView="80" workbookViewId="0">
      <selection activeCell="V9" sqref="V9"/>
    </sheetView>
  </sheetViews>
  <sheetFormatPr defaultColWidth="9.140625" defaultRowHeight="15" outlineLevelCol="1" x14ac:dyDescent="0.25"/>
  <cols>
    <col min="1" max="2" width="5.7109375" style="57" customWidth="1"/>
    <col min="3" max="3" width="11.7109375" style="57" hidden="1" customWidth="1" outlineLevel="1"/>
    <col min="4" max="4" width="7.42578125" style="57" hidden="1" customWidth="1" outlineLevel="1"/>
    <col min="5" max="5" width="7.7109375" style="57" customWidth="1" collapsed="1"/>
    <col min="6" max="6" width="12.5703125" style="57" hidden="1" customWidth="1" outlineLevel="1"/>
    <col min="7" max="7" width="37.85546875" style="57" customWidth="1" collapsed="1"/>
    <col min="8" max="8" width="38.85546875" style="57" customWidth="1"/>
    <col min="9" max="9" width="7.140625" style="57" customWidth="1"/>
    <col min="10" max="10" width="14.7109375" style="53" customWidth="1"/>
    <col min="11" max="12" width="14.85546875" style="55" customWidth="1"/>
    <col min="13" max="13" width="13.5703125" style="55" customWidth="1"/>
    <col min="14" max="14" width="17" style="55" customWidth="1"/>
    <col min="15" max="15" width="14.7109375" style="55" customWidth="1"/>
    <col min="16" max="16" width="14.85546875" style="55" customWidth="1"/>
    <col min="17" max="17" width="16.7109375" style="55" customWidth="1"/>
    <col min="18" max="18" width="17.28515625" style="55" customWidth="1"/>
    <col min="19" max="19" width="16.7109375" style="55" customWidth="1"/>
    <col min="20" max="22" width="14.85546875" style="55" customWidth="1"/>
    <col min="23" max="23" width="14.42578125" style="55" customWidth="1"/>
    <col min="24" max="24" width="10.28515625" style="55" hidden="1" customWidth="1"/>
    <col min="25" max="25" width="17.7109375" style="74" customWidth="1"/>
    <col min="26" max="16384" width="9.140625" style="57"/>
  </cols>
  <sheetData>
    <row r="1" spans="1:26" ht="20.25" x14ac:dyDescent="0.3">
      <c r="A1" s="24" t="s">
        <v>39</v>
      </c>
      <c r="B1" s="1"/>
      <c r="C1" s="1"/>
      <c r="D1" s="1"/>
      <c r="E1" s="1"/>
      <c r="F1" s="2"/>
      <c r="G1" s="3"/>
      <c r="H1" s="4"/>
      <c r="I1" s="1"/>
      <c r="K1" s="54"/>
      <c r="N1" s="5"/>
      <c r="O1" s="5"/>
      <c r="Q1" s="5"/>
      <c r="R1" s="5"/>
      <c r="S1" s="5"/>
      <c r="T1" s="6"/>
      <c r="U1" s="56"/>
      <c r="V1" s="57"/>
      <c r="W1" s="57"/>
      <c r="X1" s="57"/>
      <c r="Y1" s="57"/>
    </row>
    <row r="2" spans="1:26" ht="15.75" x14ac:dyDescent="0.25">
      <c r="A2" s="32" t="s">
        <v>0</v>
      </c>
      <c r="B2" s="25"/>
      <c r="C2" s="25"/>
      <c r="D2" s="115"/>
      <c r="E2" s="30"/>
      <c r="F2" s="26"/>
      <c r="G2" s="30" t="s">
        <v>54</v>
      </c>
      <c r="H2" s="28" t="s">
        <v>40</v>
      </c>
      <c r="I2" s="8"/>
      <c r="K2" s="54"/>
      <c r="N2" s="9"/>
      <c r="O2" s="9"/>
      <c r="Q2" s="9"/>
      <c r="R2" s="9"/>
      <c r="S2" s="9"/>
      <c r="T2" s="10"/>
      <c r="U2" s="56"/>
      <c r="V2" s="57"/>
      <c r="W2" s="57"/>
      <c r="X2" s="57"/>
      <c r="Y2" s="57"/>
    </row>
    <row r="3" spans="1:26" ht="15.75" x14ac:dyDescent="0.25">
      <c r="A3" s="29"/>
      <c r="B3" s="25"/>
      <c r="C3" s="25"/>
      <c r="D3" s="115"/>
      <c r="E3" s="115"/>
      <c r="F3" s="26"/>
      <c r="G3" s="30" t="s">
        <v>38</v>
      </c>
      <c r="H3" s="31"/>
      <c r="I3" s="8"/>
      <c r="K3" s="54"/>
      <c r="N3" s="9"/>
      <c r="O3" s="9"/>
      <c r="Q3" s="9"/>
      <c r="R3" s="9"/>
      <c r="S3" s="9"/>
      <c r="T3" s="10"/>
      <c r="U3" s="56"/>
      <c r="V3" s="57"/>
      <c r="W3" s="57"/>
      <c r="X3" s="57"/>
      <c r="Y3" s="57"/>
    </row>
    <row r="4" spans="1:26" ht="17.45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9"/>
      <c r="M4" s="58"/>
      <c r="N4" s="59"/>
      <c r="O4" s="58"/>
      <c r="P4" s="58"/>
      <c r="Q4" s="58"/>
      <c r="R4" s="58"/>
      <c r="S4" s="58"/>
      <c r="T4" s="58"/>
      <c r="U4" s="58"/>
      <c r="V4" s="58"/>
      <c r="W4" s="307" t="s">
        <v>1</v>
      </c>
      <c r="Y4" s="57"/>
      <c r="Z4" s="56"/>
    </row>
    <row r="5" spans="1:26" ht="25.5" customHeight="1" x14ac:dyDescent="0.25">
      <c r="A5" s="364" t="s">
        <v>41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6"/>
      <c r="X5" s="370"/>
      <c r="Y5" s="370"/>
    </row>
    <row r="6" spans="1:26" ht="25.5" customHeight="1" x14ac:dyDescent="0.25">
      <c r="A6" s="315" t="s">
        <v>2</v>
      </c>
      <c r="B6" s="315" t="s">
        <v>3</v>
      </c>
      <c r="C6" s="316" t="s">
        <v>42</v>
      </c>
      <c r="D6" s="316" t="s">
        <v>4</v>
      </c>
      <c r="E6" s="316" t="s">
        <v>6</v>
      </c>
      <c r="F6" s="316" t="s">
        <v>7</v>
      </c>
      <c r="G6" s="316" t="s">
        <v>8</v>
      </c>
      <c r="H6" s="311" t="s">
        <v>9</v>
      </c>
      <c r="I6" s="317" t="s">
        <v>10</v>
      </c>
      <c r="J6" s="311" t="s">
        <v>11</v>
      </c>
      <c r="K6" s="311" t="s">
        <v>12</v>
      </c>
      <c r="L6" s="311" t="s">
        <v>13</v>
      </c>
      <c r="M6" s="311" t="s">
        <v>14</v>
      </c>
      <c r="N6" s="311" t="s">
        <v>21</v>
      </c>
      <c r="O6" s="318" t="s">
        <v>93</v>
      </c>
      <c r="P6" s="325" t="s">
        <v>97</v>
      </c>
      <c r="Q6" s="325" t="s">
        <v>98</v>
      </c>
      <c r="R6" s="326" t="s">
        <v>20</v>
      </c>
      <c r="S6" s="326"/>
      <c r="T6" s="325" t="s">
        <v>95</v>
      </c>
      <c r="U6" s="326" t="s">
        <v>20</v>
      </c>
      <c r="V6" s="326"/>
      <c r="W6" s="318" t="s">
        <v>96</v>
      </c>
      <c r="X6" s="318" t="s">
        <v>43</v>
      </c>
      <c r="Y6" s="319" t="s">
        <v>15</v>
      </c>
    </row>
    <row r="7" spans="1:26" ht="81" customHeight="1" x14ac:dyDescent="0.25">
      <c r="A7" s="315"/>
      <c r="B7" s="315"/>
      <c r="C7" s="316"/>
      <c r="D7" s="316"/>
      <c r="E7" s="316"/>
      <c r="F7" s="316"/>
      <c r="G7" s="316"/>
      <c r="H7" s="311"/>
      <c r="I7" s="317"/>
      <c r="J7" s="311"/>
      <c r="K7" s="311"/>
      <c r="L7" s="311"/>
      <c r="M7" s="311"/>
      <c r="N7" s="311"/>
      <c r="O7" s="318"/>
      <c r="P7" s="325"/>
      <c r="Q7" s="325"/>
      <c r="R7" s="51" t="s">
        <v>44</v>
      </c>
      <c r="S7" s="51" t="s">
        <v>45</v>
      </c>
      <c r="T7" s="325"/>
      <c r="U7" s="51" t="s">
        <v>18</v>
      </c>
      <c r="V7" s="51" t="s">
        <v>19</v>
      </c>
      <c r="W7" s="318"/>
      <c r="X7" s="318"/>
      <c r="Y7" s="319"/>
    </row>
    <row r="8" spans="1:26" s="60" customFormat="1" ht="25.5" customHeight="1" x14ac:dyDescent="0.3">
      <c r="A8" s="20" t="s">
        <v>46</v>
      </c>
      <c r="B8" s="20"/>
      <c r="C8" s="20"/>
      <c r="D8" s="20"/>
      <c r="E8" s="20"/>
      <c r="F8" s="20"/>
      <c r="G8" s="20"/>
      <c r="H8" s="20"/>
      <c r="I8" s="20"/>
      <c r="J8" s="20"/>
      <c r="K8" s="11">
        <f>SUM(K9:K9)</f>
        <v>5500</v>
      </c>
      <c r="L8" s="11">
        <f>SUM(L9:L9)</f>
        <v>0</v>
      </c>
      <c r="M8" s="11">
        <f>SUM(M9:M9)</f>
        <v>5500</v>
      </c>
      <c r="N8" s="11"/>
      <c r="O8" s="11">
        <f t="shared" ref="O8:W8" si="0">SUM(O9:O9)</f>
        <v>0</v>
      </c>
      <c r="P8" s="12">
        <f t="shared" si="0"/>
        <v>5500</v>
      </c>
      <c r="Q8" s="12">
        <f t="shared" si="0"/>
        <v>0</v>
      </c>
      <c r="R8" s="12">
        <f t="shared" si="0"/>
        <v>0</v>
      </c>
      <c r="S8" s="12">
        <f t="shared" si="0"/>
        <v>0</v>
      </c>
      <c r="T8" s="12">
        <f t="shared" si="0"/>
        <v>5500</v>
      </c>
      <c r="U8" s="12">
        <f t="shared" si="0"/>
        <v>5500</v>
      </c>
      <c r="V8" s="12">
        <f t="shared" si="0"/>
        <v>0</v>
      </c>
      <c r="W8" s="11">
        <f t="shared" si="0"/>
        <v>0</v>
      </c>
      <c r="X8" s="11"/>
      <c r="Y8" s="13"/>
    </row>
    <row r="9" spans="1:26" s="69" customFormat="1" ht="75" customHeight="1" x14ac:dyDescent="0.25">
      <c r="A9" s="61">
        <v>1</v>
      </c>
      <c r="B9" s="14" t="s">
        <v>47</v>
      </c>
      <c r="C9" s="121">
        <v>5166</v>
      </c>
      <c r="D9" s="61">
        <v>3636</v>
      </c>
      <c r="E9" s="61">
        <v>51</v>
      </c>
      <c r="F9" s="118">
        <v>20000000</v>
      </c>
      <c r="G9" s="62" t="s">
        <v>48</v>
      </c>
      <c r="H9" s="52" t="s">
        <v>49</v>
      </c>
      <c r="I9" s="63"/>
      <c r="J9" s="63" t="s">
        <v>50</v>
      </c>
      <c r="K9" s="21">
        <v>5500</v>
      </c>
      <c r="L9" s="21">
        <v>0</v>
      </c>
      <c r="M9" s="21">
        <v>5500</v>
      </c>
      <c r="N9" s="64" t="s">
        <v>100</v>
      </c>
      <c r="O9" s="65">
        <v>0</v>
      </c>
      <c r="P9" s="66">
        <v>5500</v>
      </c>
      <c r="Q9" s="286">
        <f>SUM(R9:S9)</f>
        <v>0</v>
      </c>
      <c r="R9" s="65">
        <v>0</v>
      </c>
      <c r="S9" s="65">
        <v>0</v>
      </c>
      <c r="T9" s="285">
        <v>5500</v>
      </c>
      <c r="U9" s="67">
        <v>5500</v>
      </c>
      <c r="V9" s="67">
        <v>0</v>
      </c>
      <c r="W9" s="67">
        <f>K9-O9-P9</f>
        <v>0</v>
      </c>
      <c r="X9" s="67"/>
      <c r="Y9" s="68" t="s">
        <v>51</v>
      </c>
    </row>
    <row r="10" spans="1:26" ht="35.450000000000003" customHeight="1" x14ac:dyDescent="0.25">
      <c r="A10" s="341" t="s">
        <v>52</v>
      </c>
      <c r="B10" s="342"/>
      <c r="C10" s="342"/>
      <c r="D10" s="342"/>
      <c r="E10" s="342"/>
      <c r="F10" s="342"/>
      <c r="G10" s="342"/>
      <c r="H10" s="342"/>
      <c r="I10" s="342"/>
      <c r="J10" s="343"/>
      <c r="K10" s="17">
        <f>K8</f>
        <v>5500</v>
      </c>
      <c r="L10" s="17">
        <f>L8</f>
        <v>0</v>
      </c>
      <c r="M10" s="17">
        <f>M8</f>
        <v>5500</v>
      </c>
      <c r="N10" s="17"/>
      <c r="O10" s="17">
        <f t="shared" ref="O10:W10" si="1">O8</f>
        <v>0</v>
      </c>
      <c r="P10" s="17">
        <f>P8</f>
        <v>5500</v>
      </c>
      <c r="Q10" s="17">
        <f t="shared" si="1"/>
        <v>0</v>
      </c>
      <c r="R10" s="17">
        <f t="shared" si="1"/>
        <v>0</v>
      </c>
      <c r="S10" s="17">
        <f t="shared" si="1"/>
        <v>0</v>
      </c>
      <c r="T10" s="17">
        <f>SUM(T9:T9)</f>
        <v>5500</v>
      </c>
      <c r="U10" s="17">
        <f>SUM(U9:U9)</f>
        <v>5500</v>
      </c>
      <c r="V10" s="17">
        <f t="shared" si="1"/>
        <v>0</v>
      </c>
      <c r="W10" s="17">
        <f t="shared" si="1"/>
        <v>0</v>
      </c>
      <c r="X10" s="17"/>
      <c r="Y10" s="19"/>
    </row>
    <row r="11" spans="1:26" s="55" customFormat="1" x14ac:dyDescent="0.25">
      <c r="A11" s="53"/>
      <c r="B11" s="53"/>
      <c r="C11" s="53"/>
      <c r="D11" s="53"/>
      <c r="E11" s="53"/>
      <c r="F11" s="53"/>
      <c r="G11" s="53"/>
      <c r="H11" s="53"/>
      <c r="I11" s="57"/>
      <c r="J11" s="72"/>
      <c r="K11" s="73"/>
      <c r="L11" s="73"/>
      <c r="M11" s="73"/>
      <c r="Y11" s="74"/>
      <c r="Z11" s="57"/>
    </row>
    <row r="12" spans="1:26" s="55" customFormat="1" x14ac:dyDescent="0.25">
      <c r="A12" s="53"/>
      <c r="B12" s="53"/>
      <c r="C12" s="53"/>
      <c r="D12" s="53"/>
      <c r="E12" s="53"/>
      <c r="F12" s="53"/>
      <c r="G12" s="53"/>
      <c r="H12" s="53"/>
      <c r="I12" s="57"/>
      <c r="J12" s="72"/>
      <c r="K12" s="73"/>
      <c r="L12" s="73"/>
      <c r="M12" s="73"/>
      <c r="Y12" s="74"/>
      <c r="Z12" s="57"/>
    </row>
    <row r="13" spans="1:26" s="55" customFormat="1" x14ac:dyDescent="0.25">
      <c r="A13" s="53"/>
      <c r="B13" s="53"/>
      <c r="C13" s="53"/>
      <c r="D13" s="53"/>
      <c r="E13" s="53"/>
      <c r="F13" s="53"/>
      <c r="G13" s="53"/>
      <c r="H13" s="53"/>
      <c r="I13" s="57"/>
      <c r="J13" s="72"/>
      <c r="K13" s="73"/>
      <c r="L13" s="73"/>
      <c r="M13" s="73"/>
      <c r="Y13" s="74"/>
      <c r="Z13" s="57"/>
    </row>
    <row r="14" spans="1:26" s="55" customFormat="1" x14ac:dyDescent="0.25">
      <c r="A14" s="53"/>
      <c r="B14" s="53"/>
      <c r="C14" s="53"/>
      <c r="D14" s="53"/>
      <c r="E14" s="53"/>
      <c r="F14" s="53"/>
      <c r="G14" s="53"/>
      <c r="H14" s="53"/>
      <c r="I14" s="57"/>
      <c r="J14" s="72"/>
      <c r="K14" s="73"/>
      <c r="L14" s="73"/>
      <c r="M14" s="73"/>
      <c r="Y14" s="74"/>
      <c r="Z14" s="57"/>
    </row>
    <row r="15" spans="1:26" s="55" customFormat="1" x14ac:dyDescent="0.25">
      <c r="A15" s="53"/>
      <c r="B15" s="53"/>
      <c r="C15" s="53"/>
      <c r="D15" s="53"/>
      <c r="E15" s="53"/>
      <c r="F15" s="53"/>
      <c r="G15" s="53"/>
      <c r="H15" s="53"/>
      <c r="I15" s="57"/>
      <c r="J15" s="72"/>
      <c r="K15" s="73"/>
      <c r="L15" s="73"/>
      <c r="M15" s="73"/>
      <c r="Y15" s="74"/>
      <c r="Z15" s="57"/>
    </row>
    <row r="16" spans="1:26" s="55" customFormat="1" x14ac:dyDescent="0.25">
      <c r="A16" s="53"/>
      <c r="B16" s="53"/>
      <c r="C16" s="53"/>
      <c r="D16" s="53"/>
      <c r="E16" s="53"/>
      <c r="F16" s="53"/>
      <c r="G16" s="53"/>
      <c r="H16" s="53"/>
      <c r="I16" s="57"/>
      <c r="J16" s="72"/>
      <c r="K16" s="73"/>
      <c r="L16" s="73"/>
      <c r="M16" s="73"/>
      <c r="Y16" s="74"/>
      <c r="Z16" s="57"/>
    </row>
    <row r="17" spans="1:26" s="55" customFormat="1" x14ac:dyDescent="0.25">
      <c r="A17" s="53"/>
      <c r="B17" s="53"/>
      <c r="C17" s="53"/>
      <c r="D17" s="53"/>
      <c r="E17" s="53"/>
      <c r="F17" s="53"/>
      <c r="G17" s="53"/>
      <c r="H17" s="53"/>
      <c r="I17" s="57"/>
      <c r="J17" s="72"/>
      <c r="K17" s="73"/>
      <c r="L17" s="73"/>
      <c r="M17" s="73"/>
      <c r="Y17" s="74"/>
      <c r="Z17" s="57"/>
    </row>
    <row r="18" spans="1:26" s="55" customFormat="1" x14ac:dyDescent="0.25">
      <c r="A18" s="53"/>
      <c r="B18" s="53"/>
      <c r="C18" s="53"/>
      <c r="D18" s="53"/>
      <c r="E18" s="53"/>
      <c r="F18" s="53"/>
      <c r="G18" s="53"/>
      <c r="H18" s="53"/>
      <c r="I18" s="57"/>
      <c r="J18" s="72"/>
      <c r="K18" s="73"/>
      <c r="L18" s="73"/>
      <c r="M18" s="73"/>
      <c r="Y18" s="74"/>
      <c r="Z18" s="57"/>
    </row>
    <row r="19" spans="1:26" s="55" customFormat="1" x14ac:dyDescent="0.25">
      <c r="A19" s="53"/>
      <c r="B19" s="53"/>
      <c r="C19" s="53"/>
      <c r="D19" s="53"/>
      <c r="E19" s="53"/>
      <c r="F19" s="53"/>
      <c r="G19" s="53"/>
      <c r="H19" s="53"/>
      <c r="I19" s="57"/>
      <c r="J19" s="72"/>
      <c r="K19" s="73"/>
      <c r="L19" s="73"/>
      <c r="M19" s="73"/>
      <c r="Y19" s="74"/>
      <c r="Z19" s="57"/>
    </row>
    <row r="20" spans="1:26" s="55" customFormat="1" x14ac:dyDescent="0.25">
      <c r="A20" s="53"/>
      <c r="B20" s="53"/>
      <c r="C20" s="53"/>
      <c r="D20" s="53"/>
      <c r="E20" s="53"/>
      <c r="F20" s="53"/>
      <c r="G20" s="53"/>
      <c r="H20" s="53"/>
      <c r="I20" s="57"/>
      <c r="J20" s="72"/>
      <c r="K20" s="73"/>
      <c r="L20" s="73"/>
      <c r="M20" s="73"/>
      <c r="Y20" s="74"/>
      <c r="Z20" s="57"/>
    </row>
    <row r="21" spans="1:26" s="55" customFormat="1" x14ac:dyDescent="0.25">
      <c r="A21" s="53"/>
      <c r="B21" s="53"/>
      <c r="C21" s="53"/>
      <c r="D21" s="53"/>
      <c r="E21" s="53"/>
      <c r="F21" s="53"/>
      <c r="G21" s="53"/>
      <c r="H21" s="53"/>
      <c r="I21" s="57"/>
      <c r="J21" s="72"/>
      <c r="K21" s="73"/>
      <c r="L21" s="73"/>
      <c r="M21" s="73"/>
      <c r="Y21" s="74"/>
      <c r="Z21" s="57"/>
    </row>
    <row r="22" spans="1:26" s="55" customFormat="1" x14ac:dyDescent="0.25">
      <c r="A22" s="53"/>
      <c r="B22" s="53"/>
      <c r="C22" s="53"/>
      <c r="D22" s="53"/>
      <c r="E22" s="53"/>
      <c r="F22" s="53"/>
      <c r="G22" s="53"/>
      <c r="H22" s="53"/>
      <c r="I22" s="57"/>
      <c r="J22" s="72"/>
      <c r="K22" s="73"/>
      <c r="L22" s="73"/>
      <c r="M22" s="73"/>
      <c r="Y22" s="74"/>
      <c r="Z22" s="57"/>
    </row>
    <row r="23" spans="1:26" s="55" customFormat="1" x14ac:dyDescent="0.25">
      <c r="A23" s="53"/>
      <c r="B23" s="53"/>
      <c r="C23" s="53"/>
      <c r="D23" s="53"/>
      <c r="E23" s="53"/>
      <c r="F23" s="53"/>
      <c r="G23" s="53"/>
      <c r="H23" s="53"/>
      <c r="I23" s="57"/>
      <c r="J23" s="53"/>
      <c r="K23" s="73"/>
      <c r="L23" s="73"/>
      <c r="M23" s="73"/>
      <c r="Y23" s="74"/>
      <c r="Z23" s="57"/>
    </row>
    <row r="24" spans="1:26" s="55" customFormat="1" x14ac:dyDescent="0.25">
      <c r="A24" s="53"/>
      <c r="B24" s="53"/>
      <c r="C24" s="53"/>
      <c r="D24" s="53"/>
      <c r="E24" s="53"/>
      <c r="F24" s="53"/>
      <c r="G24" s="53"/>
      <c r="H24" s="53"/>
      <c r="I24" s="57"/>
      <c r="J24" s="53"/>
      <c r="K24" s="73"/>
      <c r="L24" s="73"/>
      <c r="M24" s="73"/>
      <c r="Y24" s="74"/>
      <c r="Z24" s="57"/>
    </row>
    <row r="25" spans="1:26" s="55" customFormat="1" x14ac:dyDescent="0.25">
      <c r="A25" s="53"/>
      <c r="B25" s="53"/>
      <c r="C25" s="53"/>
      <c r="D25" s="53"/>
      <c r="E25" s="53"/>
      <c r="F25" s="53"/>
      <c r="G25" s="53"/>
      <c r="H25" s="53"/>
      <c r="I25" s="57"/>
      <c r="J25" s="53"/>
      <c r="K25" s="73"/>
      <c r="L25" s="73"/>
      <c r="M25" s="73"/>
      <c r="Y25" s="74"/>
      <c r="Z25" s="57"/>
    </row>
    <row r="26" spans="1:26" s="55" customFormat="1" x14ac:dyDescent="0.25">
      <c r="A26" s="53"/>
      <c r="B26" s="53"/>
      <c r="C26" s="53"/>
      <c r="D26" s="53"/>
      <c r="E26" s="53"/>
      <c r="F26" s="53"/>
      <c r="G26" s="53"/>
      <c r="H26" s="53"/>
      <c r="I26" s="57"/>
      <c r="J26" s="53"/>
      <c r="K26" s="73"/>
      <c r="L26" s="73"/>
      <c r="M26" s="73"/>
      <c r="Y26" s="74"/>
      <c r="Z26" s="57"/>
    </row>
    <row r="27" spans="1:26" s="55" customFormat="1" x14ac:dyDescent="0.25">
      <c r="A27" s="53"/>
      <c r="B27" s="53"/>
      <c r="C27" s="53"/>
      <c r="D27" s="53"/>
      <c r="E27" s="53"/>
      <c r="F27" s="53"/>
      <c r="G27" s="53"/>
      <c r="H27" s="53"/>
      <c r="I27" s="57"/>
      <c r="J27" s="53"/>
      <c r="K27" s="73"/>
      <c r="L27" s="73"/>
      <c r="M27" s="73"/>
      <c r="Y27" s="74"/>
      <c r="Z27" s="57"/>
    </row>
    <row r="28" spans="1:26" s="55" customFormat="1" x14ac:dyDescent="0.25">
      <c r="A28" s="53"/>
      <c r="B28" s="53"/>
      <c r="C28" s="53"/>
      <c r="D28" s="53"/>
      <c r="E28" s="53"/>
      <c r="F28" s="53"/>
      <c r="G28" s="53"/>
      <c r="H28" s="53"/>
      <c r="I28" s="57"/>
      <c r="J28" s="53"/>
      <c r="K28" s="73"/>
      <c r="L28" s="73"/>
      <c r="M28" s="73"/>
      <c r="Y28" s="74"/>
      <c r="Z28" s="57"/>
    </row>
    <row r="29" spans="1:26" s="55" customFormat="1" x14ac:dyDescent="0.25">
      <c r="A29" s="53"/>
      <c r="B29" s="53"/>
      <c r="C29" s="53"/>
      <c r="D29" s="53"/>
      <c r="E29" s="53"/>
      <c r="F29" s="53"/>
      <c r="G29" s="53"/>
      <c r="H29" s="53"/>
      <c r="I29" s="57"/>
      <c r="J29" s="53"/>
      <c r="K29" s="73"/>
      <c r="L29" s="73"/>
      <c r="M29" s="73"/>
      <c r="Y29" s="74"/>
      <c r="Z29" s="57"/>
    </row>
    <row r="30" spans="1:26" s="55" customFormat="1" x14ac:dyDescent="0.25">
      <c r="A30" s="53"/>
      <c r="B30" s="53"/>
      <c r="C30" s="53"/>
      <c r="D30" s="53"/>
      <c r="E30" s="53"/>
      <c r="F30" s="53"/>
      <c r="G30" s="53"/>
      <c r="H30" s="53"/>
      <c r="I30" s="57"/>
      <c r="J30" s="53"/>
      <c r="K30" s="73"/>
      <c r="L30" s="73"/>
      <c r="M30" s="73"/>
      <c r="Y30" s="74"/>
      <c r="Z30" s="57"/>
    </row>
    <row r="31" spans="1:26" s="55" customFormat="1" x14ac:dyDescent="0.25">
      <c r="A31" s="53"/>
      <c r="B31" s="53"/>
      <c r="C31" s="53"/>
      <c r="D31" s="53"/>
      <c r="E31" s="53"/>
      <c r="F31" s="53"/>
      <c r="G31" s="53"/>
      <c r="H31" s="53"/>
      <c r="I31" s="57"/>
      <c r="J31" s="53"/>
      <c r="K31" s="73"/>
      <c r="L31" s="73"/>
      <c r="M31" s="73"/>
      <c r="Y31" s="74"/>
      <c r="Z31" s="57"/>
    </row>
    <row r="32" spans="1:26" s="55" customFormat="1" x14ac:dyDescent="0.25">
      <c r="A32" s="53"/>
      <c r="B32" s="53"/>
      <c r="C32" s="53"/>
      <c r="D32" s="53"/>
      <c r="E32" s="53"/>
      <c r="F32" s="53"/>
      <c r="G32" s="53"/>
      <c r="H32" s="53"/>
      <c r="I32" s="57"/>
      <c r="J32" s="53"/>
      <c r="K32" s="73"/>
      <c r="L32" s="73"/>
      <c r="M32" s="73"/>
      <c r="Y32" s="74"/>
      <c r="Z32" s="57"/>
    </row>
    <row r="33" spans="1:26" s="55" customFormat="1" x14ac:dyDescent="0.25">
      <c r="A33" s="53"/>
      <c r="B33" s="53"/>
      <c r="C33" s="53"/>
      <c r="D33" s="53"/>
      <c r="E33" s="53"/>
      <c r="F33" s="53"/>
      <c r="G33" s="53"/>
      <c r="H33" s="53"/>
      <c r="I33" s="57"/>
      <c r="J33" s="53"/>
      <c r="K33" s="73"/>
      <c r="L33" s="73"/>
      <c r="M33" s="73"/>
      <c r="Y33" s="74"/>
      <c r="Z33" s="57"/>
    </row>
    <row r="34" spans="1:26" s="55" customFormat="1" x14ac:dyDescent="0.25">
      <c r="A34" s="57"/>
      <c r="B34" s="57"/>
      <c r="C34" s="57"/>
      <c r="D34" s="57"/>
      <c r="E34" s="57"/>
      <c r="F34" s="57"/>
      <c r="G34" s="57"/>
      <c r="H34" s="57"/>
      <c r="I34" s="57"/>
      <c r="J34" s="53"/>
      <c r="K34" s="73"/>
      <c r="L34" s="73"/>
      <c r="M34" s="73"/>
      <c r="Y34" s="74"/>
      <c r="Z34" s="57"/>
    </row>
    <row r="35" spans="1:26" s="55" customFormat="1" x14ac:dyDescent="0.25">
      <c r="A35" s="57"/>
      <c r="B35" s="57"/>
      <c r="C35" s="57"/>
      <c r="D35" s="57"/>
      <c r="E35" s="57"/>
      <c r="F35" s="57"/>
      <c r="G35" s="57"/>
      <c r="H35" s="57"/>
      <c r="I35" s="57"/>
      <c r="J35" s="53"/>
      <c r="K35" s="73"/>
      <c r="L35" s="73"/>
      <c r="M35" s="73"/>
      <c r="Y35" s="74"/>
      <c r="Z35" s="57"/>
    </row>
    <row r="36" spans="1:26" s="55" customFormat="1" x14ac:dyDescent="0.25">
      <c r="A36" s="57"/>
      <c r="B36" s="57"/>
      <c r="C36" s="57"/>
      <c r="D36" s="57"/>
      <c r="E36" s="57"/>
      <c r="F36" s="57"/>
      <c r="G36" s="57"/>
      <c r="H36" s="57"/>
      <c r="I36" s="57"/>
      <c r="J36" s="53"/>
      <c r="K36" s="73"/>
      <c r="L36" s="73"/>
      <c r="M36" s="73"/>
      <c r="Y36" s="74"/>
      <c r="Z36" s="57"/>
    </row>
    <row r="37" spans="1:26" s="55" customFormat="1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3"/>
      <c r="K37" s="73"/>
      <c r="L37" s="73"/>
      <c r="M37" s="73"/>
      <c r="Y37" s="74"/>
      <c r="Z37" s="57"/>
    </row>
    <row r="38" spans="1:26" s="55" customFormat="1" x14ac:dyDescent="0.25">
      <c r="A38" s="57"/>
      <c r="B38" s="57"/>
      <c r="C38" s="57"/>
      <c r="D38" s="57"/>
      <c r="E38" s="57"/>
      <c r="F38" s="57"/>
      <c r="G38" s="57"/>
      <c r="H38" s="57"/>
      <c r="I38" s="57"/>
      <c r="J38" s="53"/>
      <c r="K38" s="73"/>
      <c r="L38" s="73"/>
      <c r="M38" s="73"/>
      <c r="Y38" s="74"/>
      <c r="Z38" s="57"/>
    </row>
    <row r="39" spans="1:26" s="55" customFormat="1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3"/>
      <c r="K39" s="73"/>
      <c r="L39" s="73"/>
      <c r="M39" s="73"/>
      <c r="Y39" s="74"/>
      <c r="Z39" s="57"/>
    </row>
    <row r="40" spans="1:26" s="55" customFormat="1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3"/>
      <c r="K40" s="73"/>
      <c r="L40" s="73"/>
      <c r="M40" s="73"/>
      <c r="Y40" s="74"/>
      <c r="Z40" s="57"/>
    </row>
    <row r="41" spans="1:26" s="55" customFormat="1" x14ac:dyDescent="0.25">
      <c r="A41" s="57"/>
      <c r="B41" s="57"/>
      <c r="C41" s="57"/>
      <c r="D41" s="57"/>
      <c r="E41" s="57"/>
      <c r="F41" s="57"/>
      <c r="G41" s="57"/>
      <c r="H41" s="57"/>
      <c r="I41" s="57"/>
      <c r="J41" s="53"/>
      <c r="K41" s="73"/>
      <c r="L41" s="73"/>
      <c r="M41" s="73"/>
      <c r="Y41" s="74"/>
      <c r="Z41" s="57"/>
    </row>
    <row r="42" spans="1:26" s="55" customFormat="1" x14ac:dyDescent="0.25">
      <c r="A42" s="57"/>
      <c r="B42" s="57"/>
      <c r="C42" s="57"/>
      <c r="D42" s="57"/>
      <c r="E42" s="57"/>
      <c r="F42" s="57"/>
      <c r="G42" s="57"/>
      <c r="H42" s="57"/>
      <c r="I42" s="57"/>
      <c r="J42" s="53"/>
      <c r="K42" s="73"/>
      <c r="L42" s="73"/>
      <c r="M42" s="73"/>
      <c r="Y42" s="74"/>
      <c r="Z42" s="57"/>
    </row>
    <row r="43" spans="1:26" s="55" customFormat="1" x14ac:dyDescent="0.25">
      <c r="A43" s="57"/>
      <c r="B43" s="57"/>
      <c r="C43" s="57"/>
      <c r="D43" s="57"/>
      <c r="E43" s="57"/>
      <c r="F43" s="57"/>
      <c r="G43" s="57"/>
      <c r="H43" s="57"/>
      <c r="I43" s="57"/>
      <c r="J43" s="53"/>
      <c r="K43" s="73"/>
      <c r="L43" s="73"/>
      <c r="M43" s="73"/>
      <c r="Y43" s="74"/>
      <c r="Z43" s="57"/>
    </row>
    <row r="44" spans="1:26" s="55" customFormat="1" x14ac:dyDescent="0.25">
      <c r="A44" s="57"/>
      <c r="B44" s="57"/>
      <c r="C44" s="57"/>
      <c r="D44" s="57"/>
      <c r="E44" s="57"/>
      <c r="F44" s="57"/>
      <c r="G44" s="57"/>
      <c r="H44" s="57"/>
      <c r="I44" s="57"/>
      <c r="J44" s="53"/>
      <c r="K44" s="73"/>
      <c r="L44" s="73"/>
      <c r="M44" s="73"/>
      <c r="Y44" s="74"/>
      <c r="Z44" s="57"/>
    </row>
    <row r="45" spans="1:26" s="55" customFormat="1" x14ac:dyDescent="0.25">
      <c r="A45" s="57"/>
      <c r="B45" s="57"/>
      <c r="C45" s="57"/>
      <c r="D45" s="57"/>
      <c r="E45" s="57"/>
      <c r="F45" s="57"/>
      <c r="G45" s="57"/>
      <c r="H45" s="57"/>
      <c r="I45" s="57"/>
      <c r="J45" s="53"/>
      <c r="K45" s="73"/>
      <c r="L45" s="73"/>
      <c r="M45" s="73"/>
      <c r="Y45" s="74"/>
      <c r="Z45" s="57"/>
    </row>
    <row r="46" spans="1:26" s="55" customFormat="1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53"/>
      <c r="K46" s="73"/>
      <c r="L46" s="73"/>
      <c r="M46" s="73"/>
      <c r="Y46" s="74"/>
      <c r="Z46" s="57"/>
    </row>
    <row r="47" spans="1:26" s="55" customFormat="1" x14ac:dyDescent="0.25">
      <c r="A47" s="57"/>
      <c r="B47" s="57"/>
      <c r="C47" s="57"/>
      <c r="D47" s="57"/>
      <c r="E47" s="57"/>
      <c r="F47" s="57"/>
      <c r="G47" s="57"/>
      <c r="H47" s="57"/>
      <c r="I47" s="57"/>
      <c r="J47" s="53"/>
      <c r="K47" s="73"/>
      <c r="L47" s="73"/>
      <c r="M47" s="73"/>
      <c r="Y47" s="74"/>
      <c r="Z47" s="57"/>
    </row>
    <row r="48" spans="1:26" s="55" customFormat="1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3"/>
      <c r="K48" s="73"/>
      <c r="L48" s="73"/>
      <c r="M48" s="73"/>
      <c r="Y48" s="74"/>
      <c r="Z48" s="57"/>
    </row>
    <row r="49" spans="1:26" s="55" customFormat="1" x14ac:dyDescent="0.25">
      <c r="A49" s="57"/>
      <c r="B49" s="57"/>
      <c r="C49" s="57"/>
      <c r="D49" s="57"/>
      <c r="E49" s="57"/>
      <c r="F49" s="57"/>
      <c r="G49" s="57"/>
      <c r="H49" s="57"/>
      <c r="I49" s="57"/>
      <c r="J49" s="53"/>
      <c r="K49" s="73"/>
      <c r="L49" s="73"/>
      <c r="M49" s="73"/>
      <c r="Y49" s="74"/>
      <c r="Z49" s="57"/>
    </row>
    <row r="50" spans="1:26" s="55" customFormat="1" x14ac:dyDescent="0.25">
      <c r="A50" s="57"/>
      <c r="B50" s="57"/>
      <c r="C50" s="57"/>
      <c r="D50" s="57"/>
      <c r="E50" s="57"/>
      <c r="F50" s="57"/>
      <c r="G50" s="57"/>
      <c r="H50" s="57"/>
      <c r="I50" s="57"/>
      <c r="J50" s="53"/>
      <c r="K50" s="73"/>
      <c r="L50" s="73"/>
      <c r="M50" s="73"/>
      <c r="Y50" s="74"/>
      <c r="Z50" s="57"/>
    </row>
    <row r="51" spans="1:26" s="55" customFormat="1" x14ac:dyDescent="0.25">
      <c r="A51" s="57"/>
      <c r="B51" s="57"/>
      <c r="C51" s="57"/>
      <c r="D51" s="57"/>
      <c r="E51" s="57"/>
      <c r="F51" s="57"/>
      <c r="G51" s="57"/>
      <c r="H51" s="57"/>
      <c r="I51" s="57"/>
      <c r="J51" s="53"/>
      <c r="K51" s="73"/>
      <c r="L51" s="73"/>
      <c r="M51" s="73"/>
      <c r="Y51" s="74"/>
      <c r="Z51" s="57"/>
    </row>
    <row r="52" spans="1:26" s="55" customFormat="1" x14ac:dyDescent="0.25">
      <c r="A52" s="57"/>
      <c r="B52" s="57"/>
      <c r="C52" s="57"/>
      <c r="D52" s="57"/>
      <c r="E52" s="57"/>
      <c r="F52" s="57"/>
      <c r="G52" s="57"/>
      <c r="H52" s="57"/>
      <c r="I52" s="57"/>
      <c r="J52" s="53"/>
      <c r="K52" s="73"/>
      <c r="L52" s="73"/>
      <c r="M52" s="73"/>
      <c r="Y52" s="74"/>
      <c r="Z52" s="57"/>
    </row>
    <row r="53" spans="1:26" s="55" customFormat="1" x14ac:dyDescent="0.25">
      <c r="A53" s="57"/>
      <c r="B53" s="57"/>
      <c r="C53" s="57"/>
      <c r="D53" s="57"/>
      <c r="E53" s="57"/>
      <c r="F53" s="57"/>
      <c r="G53" s="57"/>
      <c r="H53" s="57"/>
      <c r="I53" s="57"/>
      <c r="J53" s="53"/>
      <c r="K53" s="73"/>
      <c r="L53" s="73"/>
      <c r="M53" s="73"/>
      <c r="Y53" s="74"/>
      <c r="Z53" s="57"/>
    </row>
    <row r="54" spans="1:26" s="55" customFormat="1" x14ac:dyDescent="0.25">
      <c r="A54" s="57"/>
      <c r="B54" s="57"/>
      <c r="C54" s="57"/>
      <c r="D54" s="57"/>
      <c r="E54" s="57"/>
      <c r="F54" s="57"/>
      <c r="G54" s="57"/>
      <c r="H54" s="57"/>
      <c r="I54" s="57"/>
      <c r="J54" s="53"/>
      <c r="K54" s="73"/>
      <c r="L54" s="73"/>
      <c r="M54" s="73"/>
      <c r="Y54" s="74"/>
      <c r="Z54" s="57"/>
    </row>
    <row r="55" spans="1:26" s="55" customFormat="1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3"/>
      <c r="K55" s="73"/>
      <c r="L55" s="73"/>
      <c r="M55" s="73"/>
      <c r="Y55" s="74"/>
      <c r="Z55" s="57"/>
    </row>
    <row r="56" spans="1:26" s="55" customFormat="1" x14ac:dyDescent="0.25">
      <c r="A56" s="57"/>
      <c r="B56" s="57"/>
      <c r="C56" s="57"/>
      <c r="D56" s="57"/>
      <c r="E56" s="57"/>
      <c r="F56" s="57"/>
      <c r="G56" s="57"/>
      <c r="H56" s="57"/>
      <c r="I56" s="57"/>
      <c r="J56" s="53"/>
      <c r="K56" s="73"/>
      <c r="L56" s="73"/>
      <c r="M56" s="73"/>
      <c r="Y56" s="74"/>
      <c r="Z56" s="57"/>
    </row>
    <row r="57" spans="1:26" s="55" customFormat="1" x14ac:dyDescent="0.25">
      <c r="A57" s="57"/>
      <c r="B57" s="57"/>
      <c r="C57" s="57"/>
      <c r="D57" s="57"/>
      <c r="E57" s="57"/>
      <c r="F57" s="57"/>
      <c r="G57" s="57"/>
      <c r="H57" s="57"/>
      <c r="I57" s="57"/>
      <c r="J57" s="53"/>
      <c r="K57" s="73"/>
      <c r="L57" s="73"/>
      <c r="M57" s="73"/>
      <c r="Y57" s="74"/>
      <c r="Z57" s="57"/>
    </row>
    <row r="58" spans="1:26" s="55" customFormat="1" x14ac:dyDescent="0.25">
      <c r="A58" s="57"/>
      <c r="B58" s="57"/>
      <c r="C58" s="57"/>
      <c r="D58" s="57"/>
      <c r="E58" s="57"/>
      <c r="F58" s="57"/>
      <c r="G58" s="57"/>
      <c r="H58" s="57"/>
      <c r="I58" s="57"/>
      <c r="J58" s="53"/>
      <c r="K58" s="73"/>
      <c r="L58" s="73"/>
      <c r="M58" s="73"/>
      <c r="Y58" s="74"/>
      <c r="Z58" s="57"/>
    </row>
    <row r="59" spans="1:26" s="55" customFormat="1" x14ac:dyDescent="0.25">
      <c r="A59" s="57"/>
      <c r="B59" s="57"/>
      <c r="C59" s="57"/>
      <c r="D59" s="57"/>
      <c r="E59" s="57"/>
      <c r="F59" s="57"/>
      <c r="G59" s="57"/>
      <c r="H59" s="57"/>
      <c r="I59" s="57"/>
      <c r="J59" s="53"/>
      <c r="K59" s="73"/>
      <c r="L59" s="73"/>
      <c r="M59" s="73"/>
      <c r="Y59" s="74"/>
      <c r="Z59" s="57"/>
    </row>
    <row r="60" spans="1:26" s="55" customFormat="1" x14ac:dyDescent="0.25">
      <c r="A60" s="57"/>
      <c r="B60" s="57"/>
      <c r="C60" s="57"/>
      <c r="D60" s="57"/>
      <c r="E60" s="57"/>
      <c r="F60" s="57"/>
      <c r="G60" s="57"/>
      <c r="H60" s="57"/>
      <c r="I60" s="57"/>
      <c r="J60" s="53"/>
      <c r="K60" s="73"/>
      <c r="L60" s="73"/>
      <c r="M60" s="73"/>
      <c r="Y60" s="74"/>
      <c r="Z60" s="57"/>
    </row>
    <row r="61" spans="1:26" s="55" customFormat="1" x14ac:dyDescent="0.25">
      <c r="A61" s="57"/>
      <c r="B61" s="57"/>
      <c r="C61" s="57"/>
      <c r="D61" s="57"/>
      <c r="E61" s="57"/>
      <c r="F61" s="57"/>
      <c r="G61" s="57"/>
      <c r="H61" s="57"/>
      <c r="I61" s="57"/>
      <c r="J61" s="53"/>
      <c r="K61" s="73"/>
      <c r="L61" s="73"/>
      <c r="M61" s="73"/>
      <c r="Y61" s="74"/>
      <c r="Z61" s="57"/>
    </row>
    <row r="62" spans="1:26" s="55" customFormat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3"/>
      <c r="K62" s="73"/>
      <c r="L62" s="73"/>
      <c r="M62" s="73"/>
      <c r="Y62" s="74"/>
      <c r="Z62" s="57"/>
    </row>
    <row r="63" spans="1:26" s="55" customFormat="1" x14ac:dyDescent="0.25">
      <c r="A63" s="57"/>
      <c r="B63" s="57"/>
      <c r="C63" s="57"/>
      <c r="D63" s="57"/>
      <c r="E63" s="57"/>
      <c r="F63" s="57"/>
      <c r="G63" s="57"/>
      <c r="H63" s="57"/>
      <c r="I63" s="57"/>
      <c r="J63" s="53"/>
      <c r="K63" s="73"/>
      <c r="L63" s="73"/>
      <c r="M63" s="73"/>
      <c r="Y63" s="74"/>
      <c r="Z63" s="57"/>
    </row>
    <row r="64" spans="1:26" s="55" customFormat="1" x14ac:dyDescent="0.25">
      <c r="A64" s="57"/>
      <c r="B64" s="57"/>
      <c r="C64" s="57"/>
      <c r="D64" s="57"/>
      <c r="E64" s="57"/>
      <c r="F64" s="57"/>
      <c r="G64" s="57"/>
      <c r="H64" s="57"/>
      <c r="I64" s="57"/>
      <c r="J64" s="53"/>
      <c r="K64" s="73"/>
      <c r="L64" s="73"/>
      <c r="M64" s="73"/>
      <c r="Y64" s="74"/>
      <c r="Z64" s="57"/>
    </row>
    <row r="65" spans="1:26" s="55" customFormat="1" x14ac:dyDescent="0.25">
      <c r="A65" s="57"/>
      <c r="B65" s="57"/>
      <c r="C65" s="57"/>
      <c r="D65" s="57"/>
      <c r="E65" s="57"/>
      <c r="F65" s="57"/>
      <c r="G65" s="57"/>
      <c r="H65" s="57"/>
      <c r="I65" s="57"/>
      <c r="J65" s="53"/>
      <c r="K65" s="73"/>
      <c r="L65" s="73"/>
      <c r="M65" s="73"/>
      <c r="Y65" s="74"/>
      <c r="Z65" s="57"/>
    </row>
    <row r="66" spans="1:26" s="55" customFormat="1" x14ac:dyDescent="0.25">
      <c r="A66" s="57"/>
      <c r="B66" s="57"/>
      <c r="C66" s="57"/>
      <c r="D66" s="57"/>
      <c r="E66" s="57"/>
      <c r="F66" s="57"/>
      <c r="G66" s="57"/>
      <c r="H66" s="57"/>
      <c r="I66" s="57"/>
      <c r="J66" s="53"/>
      <c r="K66" s="73"/>
      <c r="L66" s="73"/>
      <c r="M66" s="73"/>
      <c r="Y66" s="74"/>
      <c r="Z66" s="57"/>
    </row>
    <row r="67" spans="1:26" s="55" customFormat="1" x14ac:dyDescent="0.25">
      <c r="A67" s="57"/>
      <c r="B67" s="57"/>
      <c r="C67" s="57"/>
      <c r="D67" s="57"/>
      <c r="E67" s="57"/>
      <c r="F67" s="57"/>
      <c r="G67" s="57"/>
      <c r="H67" s="57"/>
      <c r="I67" s="57"/>
      <c r="J67" s="53"/>
      <c r="K67" s="73"/>
      <c r="L67" s="73"/>
      <c r="M67" s="73"/>
      <c r="Y67" s="74"/>
      <c r="Z67" s="57"/>
    </row>
    <row r="68" spans="1:26" s="55" customFormat="1" x14ac:dyDescent="0.25">
      <c r="A68" s="57"/>
      <c r="B68" s="57"/>
      <c r="C68" s="57"/>
      <c r="D68" s="57"/>
      <c r="E68" s="57"/>
      <c r="F68" s="57"/>
      <c r="G68" s="57"/>
      <c r="H68" s="57"/>
      <c r="I68" s="57"/>
      <c r="J68" s="53"/>
      <c r="K68" s="73"/>
      <c r="L68" s="73"/>
      <c r="M68" s="73"/>
      <c r="Y68" s="74"/>
      <c r="Z68" s="57"/>
    </row>
    <row r="69" spans="1:26" s="55" customFormat="1" x14ac:dyDescent="0.25">
      <c r="A69" s="57"/>
      <c r="B69" s="57"/>
      <c r="C69" s="57"/>
      <c r="D69" s="57"/>
      <c r="E69" s="57"/>
      <c r="F69" s="57"/>
      <c r="G69" s="57"/>
      <c r="H69" s="57"/>
      <c r="I69" s="57"/>
      <c r="J69" s="53"/>
      <c r="K69" s="73"/>
      <c r="L69" s="73"/>
      <c r="M69" s="73"/>
      <c r="Y69" s="74"/>
      <c r="Z69" s="57"/>
    </row>
    <row r="70" spans="1:26" s="55" customFormat="1" x14ac:dyDescent="0.25">
      <c r="A70" s="57"/>
      <c r="B70" s="57"/>
      <c r="C70" s="57"/>
      <c r="D70" s="57"/>
      <c r="E70" s="57"/>
      <c r="F70" s="57"/>
      <c r="G70" s="57"/>
      <c r="H70" s="57"/>
      <c r="I70" s="57"/>
      <c r="J70" s="53"/>
      <c r="K70" s="73"/>
      <c r="L70" s="73"/>
      <c r="M70" s="73"/>
      <c r="Y70" s="74"/>
      <c r="Z70" s="57"/>
    </row>
    <row r="71" spans="1:26" s="55" customFormat="1" x14ac:dyDescent="0.25">
      <c r="A71" s="57"/>
      <c r="B71" s="57"/>
      <c r="C71" s="57"/>
      <c r="D71" s="57"/>
      <c r="E71" s="57"/>
      <c r="F71" s="57"/>
      <c r="G71" s="57"/>
      <c r="H71" s="57"/>
      <c r="I71" s="57"/>
      <c r="J71" s="53"/>
      <c r="K71" s="73"/>
      <c r="L71" s="73"/>
      <c r="M71" s="73"/>
      <c r="Y71" s="74"/>
      <c r="Z71" s="57"/>
    </row>
    <row r="72" spans="1:26" s="55" customFormat="1" x14ac:dyDescent="0.25">
      <c r="A72" s="57"/>
      <c r="B72" s="57"/>
      <c r="C72" s="57"/>
      <c r="D72" s="57"/>
      <c r="E72" s="57"/>
      <c r="F72" s="57"/>
      <c r="G72" s="57"/>
      <c r="H72" s="57"/>
      <c r="I72" s="57"/>
      <c r="J72" s="53"/>
      <c r="K72" s="73"/>
      <c r="L72" s="73"/>
      <c r="M72" s="73"/>
      <c r="Y72" s="74"/>
      <c r="Z72" s="57"/>
    </row>
    <row r="73" spans="1:26" s="55" customFormat="1" x14ac:dyDescent="0.25">
      <c r="A73" s="57"/>
      <c r="B73" s="57"/>
      <c r="C73" s="57"/>
      <c r="D73" s="57"/>
      <c r="E73" s="57"/>
      <c r="F73" s="57"/>
      <c r="G73" s="57"/>
      <c r="H73" s="57"/>
      <c r="I73" s="57"/>
      <c r="J73" s="53"/>
      <c r="K73" s="73"/>
      <c r="L73" s="73"/>
      <c r="M73" s="73"/>
      <c r="Y73" s="74"/>
      <c r="Z73" s="57"/>
    </row>
    <row r="74" spans="1:26" s="55" customFormat="1" x14ac:dyDescent="0.25">
      <c r="A74" s="57"/>
      <c r="B74" s="57"/>
      <c r="C74" s="57"/>
      <c r="D74" s="57"/>
      <c r="E74" s="57"/>
      <c r="F74" s="57"/>
      <c r="G74" s="57"/>
      <c r="H74" s="57"/>
      <c r="I74" s="57"/>
      <c r="J74" s="53"/>
      <c r="K74" s="73"/>
      <c r="L74" s="73"/>
      <c r="M74" s="73"/>
      <c r="Y74" s="74"/>
      <c r="Z74" s="57"/>
    </row>
    <row r="75" spans="1:26" s="55" customFormat="1" x14ac:dyDescent="0.25">
      <c r="A75" s="57"/>
      <c r="B75" s="57"/>
      <c r="C75" s="57"/>
      <c r="D75" s="57"/>
      <c r="E75" s="57"/>
      <c r="F75" s="57"/>
      <c r="G75" s="57"/>
      <c r="H75" s="57"/>
      <c r="I75" s="57"/>
      <c r="J75" s="53"/>
      <c r="K75" s="73"/>
      <c r="L75" s="73"/>
      <c r="M75" s="73"/>
      <c r="Y75" s="74"/>
      <c r="Z75" s="57"/>
    </row>
    <row r="76" spans="1:26" s="55" customFormat="1" x14ac:dyDescent="0.25">
      <c r="A76" s="57"/>
      <c r="B76" s="57"/>
      <c r="C76" s="57"/>
      <c r="D76" s="57"/>
      <c r="E76" s="57"/>
      <c r="F76" s="57"/>
      <c r="G76" s="57"/>
      <c r="H76" s="57"/>
      <c r="I76" s="57"/>
      <c r="J76" s="53"/>
      <c r="K76" s="73"/>
      <c r="L76" s="73"/>
      <c r="M76" s="73"/>
      <c r="Y76" s="74"/>
      <c r="Z76" s="57"/>
    </row>
    <row r="77" spans="1:26" s="55" customFormat="1" x14ac:dyDescent="0.25">
      <c r="A77" s="57"/>
      <c r="B77" s="57"/>
      <c r="C77" s="57"/>
      <c r="D77" s="57"/>
      <c r="E77" s="57"/>
      <c r="F77" s="57"/>
      <c r="G77" s="57"/>
      <c r="H77" s="57"/>
      <c r="I77" s="57"/>
      <c r="J77" s="53"/>
      <c r="K77" s="73"/>
      <c r="L77" s="73"/>
      <c r="M77" s="73"/>
      <c r="Y77" s="74"/>
      <c r="Z77" s="57"/>
    </row>
    <row r="78" spans="1:26" s="55" customFormat="1" x14ac:dyDescent="0.25">
      <c r="A78" s="57"/>
      <c r="B78" s="57"/>
      <c r="C78" s="57"/>
      <c r="D78" s="57"/>
      <c r="E78" s="57"/>
      <c r="F78" s="57"/>
      <c r="G78" s="57"/>
      <c r="H78" s="57"/>
      <c r="I78" s="57"/>
      <c r="J78" s="53"/>
      <c r="K78" s="73"/>
      <c r="L78" s="73"/>
      <c r="M78" s="73"/>
      <c r="Y78" s="74"/>
      <c r="Z78" s="57"/>
    </row>
    <row r="79" spans="1:26" s="55" customFormat="1" x14ac:dyDescent="0.25">
      <c r="A79" s="57"/>
      <c r="B79" s="57"/>
      <c r="C79" s="57"/>
      <c r="D79" s="57"/>
      <c r="E79" s="57"/>
      <c r="F79" s="57"/>
      <c r="G79" s="57"/>
      <c r="H79" s="57"/>
      <c r="I79" s="57"/>
      <c r="J79" s="53"/>
      <c r="K79" s="73"/>
      <c r="L79" s="73"/>
      <c r="M79" s="73"/>
      <c r="Y79" s="74"/>
      <c r="Z79" s="57"/>
    </row>
    <row r="80" spans="1:26" s="55" customFormat="1" x14ac:dyDescent="0.25">
      <c r="A80" s="57"/>
      <c r="B80" s="57"/>
      <c r="C80" s="57"/>
      <c r="D80" s="57"/>
      <c r="E80" s="57"/>
      <c r="F80" s="57"/>
      <c r="G80" s="57"/>
      <c r="H80" s="57"/>
      <c r="I80" s="57"/>
      <c r="J80" s="53"/>
      <c r="K80" s="73"/>
      <c r="L80" s="73"/>
      <c r="M80" s="73"/>
      <c r="Y80" s="74"/>
      <c r="Z80" s="57"/>
    </row>
    <row r="81" spans="1:26" s="55" customFormat="1" x14ac:dyDescent="0.25">
      <c r="A81" s="57"/>
      <c r="B81" s="57"/>
      <c r="C81" s="57"/>
      <c r="D81" s="57"/>
      <c r="E81" s="57"/>
      <c r="F81" s="57"/>
      <c r="G81" s="57"/>
      <c r="H81" s="57"/>
      <c r="I81" s="57"/>
      <c r="J81" s="53"/>
      <c r="K81" s="73"/>
      <c r="L81" s="73"/>
      <c r="M81" s="73"/>
      <c r="Y81" s="74"/>
      <c r="Z81" s="57"/>
    </row>
    <row r="82" spans="1:26" s="55" customFormat="1" x14ac:dyDescent="0.25">
      <c r="A82" s="57"/>
      <c r="B82" s="57"/>
      <c r="C82" s="57"/>
      <c r="D82" s="57"/>
      <c r="E82" s="57"/>
      <c r="F82" s="57"/>
      <c r="G82" s="57"/>
      <c r="H82" s="57"/>
      <c r="I82" s="57"/>
      <c r="J82" s="53"/>
      <c r="K82" s="73"/>
      <c r="L82" s="73"/>
      <c r="M82" s="73"/>
      <c r="Y82" s="74"/>
      <c r="Z82" s="57"/>
    </row>
    <row r="83" spans="1:26" s="55" customFormat="1" x14ac:dyDescent="0.25">
      <c r="A83" s="57"/>
      <c r="B83" s="57"/>
      <c r="C83" s="57"/>
      <c r="D83" s="57"/>
      <c r="E83" s="57"/>
      <c r="F83" s="57"/>
      <c r="G83" s="57"/>
      <c r="H83" s="57"/>
      <c r="I83" s="57"/>
      <c r="J83" s="53"/>
      <c r="K83" s="73"/>
      <c r="L83" s="73"/>
      <c r="M83" s="73"/>
      <c r="Y83" s="74"/>
      <c r="Z83" s="57"/>
    </row>
    <row r="84" spans="1:26" s="55" customFormat="1" x14ac:dyDescent="0.25">
      <c r="A84" s="57"/>
      <c r="B84" s="57"/>
      <c r="C84" s="57"/>
      <c r="D84" s="57"/>
      <c r="E84" s="57"/>
      <c r="F84" s="57"/>
      <c r="G84" s="57"/>
      <c r="H84" s="57"/>
      <c r="I84" s="57"/>
      <c r="J84" s="53"/>
      <c r="K84" s="73"/>
      <c r="L84" s="73"/>
      <c r="M84" s="73"/>
      <c r="Y84" s="74"/>
      <c r="Z84" s="57"/>
    </row>
    <row r="85" spans="1:26" s="55" customFormat="1" x14ac:dyDescent="0.25">
      <c r="A85" s="57"/>
      <c r="B85" s="57"/>
      <c r="C85" s="57"/>
      <c r="D85" s="57"/>
      <c r="E85" s="57"/>
      <c r="F85" s="57"/>
      <c r="G85" s="57"/>
      <c r="H85" s="57"/>
      <c r="I85" s="57"/>
      <c r="J85" s="53"/>
      <c r="K85" s="73"/>
      <c r="L85" s="73"/>
      <c r="M85" s="73"/>
      <c r="Y85" s="74"/>
      <c r="Z85" s="57"/>
    </row>
  </sheetData>
  <mergeCells count="25">
    <mergeCell ref="A10:J10"/>
    <mergeCell ref="X6:X7"/>
    <mergeCell ref="Y6:Y7"/>
    <mergeCell ref="O6:O7"/>
    <mergeCell ref="P6:P7"/>
    <mergeCell ref="Q6:Q7"/>
    <mergeCell ref="R6:S6"/>
    <mergeCell ref="T6:T7"/>
    <mergeCell ref="U6:V6"/>
    <mergeCell ref="N6:N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W6:W7"/>
    <mergeCell ref="A5:W5"/>
  </mergeCells>
  <pageMargins left="0.39370078740157483" right="0.39370078740157483" top="0.78740157480314965" bottom="0.78740157480314965" header="0.31496062992125984" footer="0.31496062992125984"/>
  <pageSetup paperSize="9" scale="43" firstPageNumber="167" fitToHeight="0" orientation="landscape" useFirstPageNumber="1" r:id="rId1"/>
  <headerFooter>
    <oddFooter>&amp;L&amp;"Arial,Kurzíva"Zastupitelstvo Olomouckého kraje 12.12.2022
11.1. - Rozpočet OK na rok 2023 - návrh rozpočtu 
Příloha č. 5f) - Projekty - neinvestiční&amp;R&amp;"Arial,Kurzíva"Strana &amp;P (celkem 193)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85"/>
  <sheetViews>
    <sheetView showGridLines="0" view="pageBreakPreview" zoomScale="70" zoomScaleNormal="70" zoomScaleSheetLayoutView="70" zoomScalePageLayoutView="75" workbookViewId="0">
      <selection activeCell="V13" sqref="V13"/>
    </sheetView>
  </sheetViews>
  <sheetFormatPr defaultColWidth="9.140625" defaultRowHeight="15" outlineLevelCol="1" x14ac:dyDescent="0.25"/>
  <cols>
    <col min="1" max="2" width="5.7109375" style="57" customWidth="1"/>
    <col min="3" max="3" width="8.28515625" style="57" hidden="1" customWidth="1" outlineLevel="1"/>
    <col min="4" max="4" width="6" style="57" hidden="1" customWidth="1" outlineLevel="1"/>
    <col min="5" max="5" width="7.7109375" style="57" customWidth="1" collapsed="1"/>
    <col min="6" max="6" width="15.28515625" style="57" hidden="1" customWidth="1" outlineLevel="1"/>
    <col min="7" max="7" width="51.140625" style="57" customWidth="1" collapsed="1"/>
    <col min="8" max="8" width="53.140625" style="57" customWidth="1"/>
    <col min="9" max="9" width="7.140625" style="57" customWidth="1"/>
    <col min="10" max="10" width="14.7109375" style="53" customWidth="1"/>
    <col min="11" max="11" width="14.85546875" style="55" customWidth="1"/>
    <col min="12" max="12" width="15.28515625" style="55" customWidth="1"/>
    <col min="13" max="13" width="12.28515625" style="55" customWidth="1"/>
    <col min="14" max="14" width="17.7109375" style="55" customWidth="1"/>
    <col min="15" max="15" width="15.28515625" style="55" customWidth="1"/>
    <col min="16" max="16" width="16.85546875" style="55" customWidth="1"/>
    <col min="17" max="17" width="16.7109375" style="55" customWidth="1"/>
    <col min="18" max="18" width="16.85546875" style="55" customWidth="1"/>
    <col min="19" max="19" width="17.85546875" style="55" customWidth="1"/>
    <col min="20" max="21" width="14.85546875" style="55" customWidth="1"/>
    <col min="22" max="22" width="15.28515625" style="55" customWidth="1"/>
    <col min="23" max="23" width="14.42578125" style="55" customWidth="1"/>
    <col min="24" max="24" width="10" style="54" hidden="1" customWidth="1"/>
    <col min="25" max="25" width="10.28515625" style="54" hidden="1" customWidth="1"/>
    <col min="26" max="26" width="17.7109375" style="74" customWidth="1"/>
    <col min="27" max="16384" width="9.140625" style="57"/>
  </cols>
  <sheetData>
    <row r="1" spans="1:27" ht="20.25" x14ac:dyDescent="0.3">
      <c r="A1" s="24" t="s">
        <v>39</v>
      </c>
      <c r="B1" s="1"/>
      <c r="C1" s="1"/>
      <c r="D1" s="1"/>
      <c r="E1" s="1"/>
      <c r="F1" s="2"/>
      <c r="G1" s="3"/>
      <c r="H1" s="4"/>
      <c r="I1" s="1"/>
      <c r="K1" s="54"/>
      <c r="N1" s="5"/>
      <c r="O1" s="5"/>
      <c r="Q1" s="5"/>
      <c r="R1" s="5"/>
      <c r="S1" s="5"/>
      <c r="T1" s="6"/>
      <c r="U1" s="56"/>
      <c r="V1" s="57"/>
      <c r="W1" s="57"/>
      <c r="X1" s="75"/>
      <c r="Y1" s="75"/>
      <c r="Z1" s="57"/>
    </row>
    <row r="2" spans="1:27" ht="15.75" x14ac:dyDescent="0.25">
      <c r="A2" s="32" t="s">
        <v>53</v>
      </c>
      <c r="B2" s="25"/>
      <c r="C2" s="25"/>
      <c r="D2" s="115"/>
      <c r="E2" s="115"/>
      <c r="F2" s="26"/>
      <c r="G2" s="27" t="s">
        <v>54</v>
      </c>
      <c r="H2" s="28" t="s">
        <v>68</v>
      </c>
      <c r="I2" s="8"/>
      <c r="K2" s="54"/>
      <c r="N2" s="9"/>
      <c r="O2" s="9"/>
      <c r="Q2" s="9"/>
      <c r="R2" s="9"/>
      <c r="S2" s="9"/>
      <c r="T2" s="10"/>
      <c r="U2" s="56"/>
      <c r="V2" s="57"/>
      <c r="W2" s="57"/>
      <c r="X2" s="75"/>
      <c r="Y2" s="75"/>
      <c r="Z2" s="57"/>
    </row>
    <row r="3" spans="1:27" ht="15.75" x14ac:dyDescent="0.25">
      <c r="A3" s="29"/>
      <c r="B3" s="30"/>
      <c r="C3" s="25"/>
      <c r="D3" s="115"/>
      <c r="E3" s="115"/>
      <c r="F3" s="26"/>
      <c r="G3" s="30" t="s">
        <v>38</v>
      </c>
      <c r="H3" s="31"/>
      <c r="I3" s="8"/>
      <c r="K3" s="54"/>
      <c r="N3" s="9"/>
      <c r="O3" s="9"/>
      <c r="Q3" s="9"/>
      <c r="R3" s="9"/>
      <c r="S3" s="9"/>
      <c r="T3" s="10"/>
      <c r="U3" s="56"/>
      <c r="V3" s="57"/>
      <c r="W3" s="57"/>
      <c r="X3" s="75"/>
      <c r="Y3" s="75"/>
      <c r="Z3" s="57"/>
    </row>
    <row r="4" spans="1:27" ht="17.45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9"/>
      <c r="M4" s="58"/>
      <c r="N4" s="59"/>
      <c r="O4" s="58"/>
      <c r="P4" s="58"/>
      <c r="Q4" s="58"/>
      <c r="R4" s="58"/>
      <c r="S4" s="58"/>
      <c r="T4" s="58"/>
      <c r="U4" s="58"/>
      <c r="V4" s="58"/>
      <c r="W4" s="307" t="s">
        <v>1</v>
      </c>
      <c r="AA4" s="56"/>
    </row>
    <row r="5" spans="1:27" ht="25.5" customHeight="1" x14ac:dyDescent="0.25">
      <c r="A5" s="367" t="s">
        <v>69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9"/>
      <c r="X5" s="368"/>
      <c r="Y5" s="368"/>
      <c r="Z5" s="369"/>
    </row>
    <row r="6" spans="1:27" ht="25.5" customHeight="1" x14ac:dyDescent="0.25">
      <c r="A6" s="315" t="s">
        <v>2</v>
      </c>
      <c r="B6" s="315" t="s">
        <v>3</v>
      </c>
      <c r="C6" s="316" t="s">
        <v>42</v>
      </c>
      <c r="D6" s="316" t="s">
        <v>4</v>
      </c>
      <c r="E6" s="316" t="s">
        <v>6</v>
      </c>
      <c r="F6" s="316" t="s">
        <v>7</v>
      </c>
      <c r="G6" s="316" t="s">
        <v>8</v>
      </c>
      <c r="H6" s="311" t="s">
        <v>9</v>
      </c>
      <c r="I6" s="317" t="s">
        <v>10</v>
      </c>
      <c r="J6" s="311" t="s">
        <v>11</v>
      </c>
      <c r="K6" s="311" t="s">
        <v>12</v>
      </c>
      <c r="L6" s="311" t="s">
        <v>13</v>
      </c>
      <c r="M6" s="311" t="s">
        <v>14</v>
      </c>
      <c r="N6" s="311" t="s">
        <v>21</v>
      </c>
      <c r="O6" s="318" t="s">
        <v>93</v>
      </c>
      <c r="P6" s="325" t="s">
        <v>97</v>
      </c>
      <c r="Q6" s="325" t="s">
        <v>94</v>
      </c>
      <c r="R6" s="326" t="s">
        <v>20</v>
      </c>
      <c r="S6" s="326"/>
      <c r="T6" s="325" t="s">
        <v>95</v>
      </c>
      <c r="U6" s="326" t="s">
        <v>20</v>
      </c>
      <c r="V6" s="326"/>
      <c r="W6" s="318" t="s">
        <v>96</v>
      </c>
      <c r="X6" s="318" t="s">
        <v>43</v>
      </c>
      <c r="Y6" s="318" t="s">
        <v>43</v>
      </c>
      <c r="Z6" s="319" t="s">
        <v>15</v>
      </c>
    </row>
    <row r="7" spans="1:27" ht="81" customHeight="1" x14ac:dyDescent="0.25">
      <c r="A7" s="315"/>
      <c r="B7" s="315"/>
      <c r="C7" s="316"/>
      <c r="D7" s="316"/>
      <c r="E7" s="316"/>
      <c r="F7" s="316"/>
      <c r="G7" s="316"/>
      <c r="H7" s="311"/>
      <c r="I7" s="317"/>
      <c r="J7" s="311"/>
      <c r="K7" s="311"/>
      <c r="L7" s="311"/>
      <c r="M7" s="311"/>
      <c r="N7" s="311"/>
      <c r="O7" s="318"/>
      <c r="P7" s="325"/>
      <c r="Q7" s="325"/>
      <c r="R7" s="51" t="s">
        <v>22</v>
      </c>
      <c r="S7" s="51" t="s">
        <v>23</v>
      </c>
      <c r="T7" s="325"/>
      <c r="U7" s="51" t="s">
        <v>18</v>
      </c>
      <c r="V7" s="51" t="s">
        <v>19</v>
      </c>
      <c r="W7" s="318"/>
      <c r="X7" s="318"/>
      <c r="Y7" s="318"/>
      <c r="Z7" s="319"/>
    </row>
    <row r="8" spans="1:27" s="60" customFormat="1" ht="25.5" customHeight="1" x14ac:dyDescent="0.3">
      <c r="A8" s="20" t="s">
        <v>16</v>
      </c>
      <c r="B8" s="20"/>
      <c r="C8" s="20"/>
      <c r="D8" s="20"/>
      <c r="E8" s="20"/>
      <c r="F8" s="20"/>
      <c r="G8" s="20"/>
      <c r="H8" s="20"/>
      <c r="I8" s="20"/>
      <c r="J8" s="20"/>
      <c r="K8" s="11">
        <f>SUM(K9:K12)</f>
        <v>223868.2</v>
      </c>
      <c r="L8" s="11">
        <f>SUM(L9:L12)</f>
        <v>212674.79</v>
      </c>
      <c r="M8" s="11">
        <f>SUM(M9:M12)</f>
        <v>11193.410000000002</v>
      </c>
      <c r="N8" s="11"/>
      <c r="O8" s="11">
        <f>SUM(O9:O12)</f>
        <v>6128</v>
      </c>
      <c r="P8" s="11">
        <f>SUM(P9:P12)</f>
        <v>2698</v>
      </c>
      <c r="Q8" s="11">
        <f t="shared" ref="Q8:W8" si="0">SUM(Q9:Q12)</f>
        <v>0</v>
      </c>
      <c r="R8" s="11">
        <f t="shared" si="0"/>
        <v>0</v>
      </c>
      <c r="S8" s="11">
        <f t="shared" si="0"/>
        <v>0</v>
      </c>
      <c r="T8" s="11">
        <f t="shared" si="0"/>
        <v>2698</v>
      </c>
      <c r="U8" s="11">
        <f t="shared" si="0"/>
        <v>2698</v>
      </c>
      <c r="V8" s="11">
        <f t="shared" si="0"/>
        <v>0</v>
      </c>
      <c r="W8" s="11">
        <f t="shared" si="0"/>
        <v>2367.4100000000017</v>
      </c>
      <c r="X8" s="87"/>
      <c r="Y8" s="87"/>
      <c r="Z8" s="11"/>
    </row>
    <row r="9" spans="1:27" s="69" customFormat="1" ht="69" customHeight="1" x14ac:dyDescent="0.25">
      <c r="A9" s="320">
        <v>1</v>
      </c>
      <c r="B9" s="335" t="s">
        <v>47</v>
      </c>
      <c r="C9" s="116">
        <v>5011</v>
      </c>
      <c r="D9" s="61">
        <v>3299</v>
      </c>
      <c r="E9" s="61">
        <v>50</v>
      </c>
      <c r="F9" s="321">
        <v>60006101476</v>
      </c>
      <c r="G9" s="322" t="s">
        <v>70</v>
      </c>
      <c r="H9" s="323" t="s">
        <v>71</v>
      </c>
      <c r="I9" s="324"/>
      <c r="J9" s="320" t="s">
        <v>59</v>
      </c>
      <c r="K9" s="329">
        <v>30725</v>
      </c>
      <c r="L9" s="329">
        <f>0.95*K9</f>
        <v>29188.75</v>
      </c>
      <c r="M9" s="330">
        <f>0.05*K9</f>
        <v>1536.25</v>
      </c>
      <c r="N9" s="331" t="s">
        <v>72</v>
      </c>
      <c r="O9" s="333">
        <v>896</v>
      </c>
      <c r="P9" s="334">
        <f>+Q9+Q10+T9+T10</f>
        <v>350</v>
      </c>
      <c r="Q9" s="82">
        <f t="shared" ref="Q9:Q12" si="1">+R9+S9</f>
        <v>0</v>
      </c>
      <c r="R9" s="80">
        <v>0</v>
      </c>
      <c r="S9" s="80">
        <v>0</v>
      </c>
      <c r="T9" s="82">
        <f>U9</f>
        <v>50</v>
      </c>
      <c r="U9" s="84">
        <v>50</v>
      </c>
      <c r="V9" s="80">
        <v>0</v>
      </c>
      <c r="W9" s="339">
        <f>M9-O9-P9</f>
        <v>290.25</v>
      </c>
      <c r="X9" s="327">
        <v>1</v>
      </c>
      <c r="Y9" s="327">
        <v>2</v>
      </c>
      <c r="Z9" s="328" t="s">
        <v>73</v>
      </c>
    </row>
    <row r="10" spans="1:27" s="69" customFormat="1" ht="81" customHeight="1" x14ac:dyDescent="0.25">
      <c r="A10" s="320"/>
      <c r="B10" s="336"/>
      <c r="C10" s="116">
        <v>5222</v>
      </c>
      <c r="D10" s="61">
        <v>3299</v>
      </c>
      <c r="E10" s="61">
        <v>52</v>
      </c>
      <c r="F10" s="321"/>
      <c r="G10" s="322"/>
      <c r="H10" s="323"/>
      <c r="I10" s="324"/>
      <c r="J10" s="320"/>
      <c r="K10" s="329"/>
      <c r="L10" s="329"/>
      <c r="M10" s="330"/>
      <c r="N10" s="332"/>
      <c r="O10" s="333"/>
      <c r="P10" s="334"/>
      <c r="Q10" s="82">
        <f t="shared" si="1"/>
        <v>0</v>
      </c>
      <c r="R10" s="80">
        <v>0</v>
      </c>
      <c r="S10" s="80">
        <v>0</v>
      </c>
      <c r="T10" s="82">
        <f t="shared" ref="T10:T11" si="2">+U10+V10</f>
        <v>300</v>
      </c>
      <c r="U10" s="84">
        <v>300</v>
      </c>
      <c r="V10" s="80">
        <v>0</v>
      </c>
      <c r="W10" s="340"/>
      <c r="X10" s="327"/>
      <c r="Y10" s="327"/>
      <c r="Z10" s="328"/>
    </row>
    <row r="11" spans="1:27" s="69" customFormat="1" ht="63.75" customHeight="1" x14ac:dyDescent="0.25">
      <c r="A11" s="320">
        <v>2</v>
      </c>
      <c r="B11" s="335" t="s">
        <v>47</v>
      </c>
      <c r="C11" s="116">
        <v>5011</v>
      </c>
      <c r="D11" s="61">
        <v>3299</v>
      </c>
      <c r="E11" s="61">
        <v>50</v>
      </c>
      <c r="F11" s="321">
        <v>60006101480</v>
      </c>
      <c r="G11" s="322" t="s">
        <v>74</v>
      </c>
      <c r="H11" s="323" t="s">
        <v>75</v>
      </c>
      <c r="I11" s="324"/>
      <c r="J11" s="320" t="s">
        <v>59</v>
      </c>
      <c r="K11" s="329">
        <v>193143.2</v>
      </c>
      <c r="L11" s="329">
        <f>0.95*K11</f>
        <v>183486.04</v>
      </c>
      <c r="M11" s="330">
        <f>0.05*K11</f>
        <v>9657.1600000000017</v>
      </c>
      <c r="N11" s="331" t="s">
        <v>76</v>
      </c>
      <c r="O11" s="333">
        <v>5232</v>
      </c>
      <c r="P11" s="334">
        <f>T11+T12+Q11+Q12</f>
        <v>2348</v>
      </c>
      <c r="Q11" s="82">
        <f t="shared" si="1"/>
        <v>0</v>
      </c>
      <c r="R11" s="80">
        <v>0</v>
      </c>
      <c r="S11" s="80">
        <v>0</v>
      </c>
      <c r="T11" s="82">
        <f t="shared" si="2"/>
        <v>150</v>
      </c>
      <c r="U11" s="84">
        <v>150</v>
      </c>
      <c r="V11" s="80">
        <v>0</v>
      </c>
      <c r="W11" s="339">
        <f>M11-O11-P11</f>
        <v>2077.1600000000017</v>
      </c>
      <c r="X11" s="86"/>
      <c r="Y11" s="337">
        <v>2</v>
      </c>
      <c r="Z11" s="328" t="s">
        <v>77</v>
      </c>
    </row>
    <row r="12" spans="1:27" s="69" customFormat="1" ht="71.25" customHeight="1" x14ac:dyDescent="0.25">
      <c r="A12" s="320"/>
      <c r="B12" s="336"/>
      <c r="C12" s="116">
        <v>5222</v>
      </c>
      <c r="D12" s="61">
        <v>3299</v>
      </c>
      <c r="E12" s="61">
        <v>52</v>
      </c>
      <c r="F12" s="321"/>
      <c r="G12" s="322"/>
      <c r="H12" s="323"/>
      <c r="I12" s="324"/>
      <c r="J12" s="320"/>
      <c r="K12" s="329"/>
      <c r="L12" s="329"/>
      <c r="M12" s="330"/>
      <c r="N12" s="332"/>
      <c r="O12" s="333"/>
      <c r="P12" s="334"/>
      <c r="Q12" s="82">
        <f t="shared" si="1"/>
        <v>0</v>
      </c>
      <c r="R12" s="80">
        <v>0</v>
      </c>
      <c r="S12" s="80">
        <v>0</v>
      </c>
      <c r="T12" s="82">
        <f>+U12+V12</f>
        <v>2198</v>
      </c>
      <c r="U12" s="84">
        <v>2198</v>
      </c>
      <c r="V12" s="80">
        <v>0</v>
      </c>
      <c r="W12" s="340"/>
      <c r="X12" s="54"/>
      <c r="Y12" s="337"/>
      <c r="Z12" s="328"/>
    </row>
    <row r="13" spans="1:27" ht="35.450000000000003" customHeight="1" x14ac:dyDescent="0.25">
      <c r="A13" s="338" t="s">
        <v>78</v>
      </c>
      <c r="B13" s="338"/>
      <c r="C13" s="338"/>
      <c r="D13" s="338"/>
      <c r="E13" s="338"/>
      <c r="F13" s="338"/>
      <c r="G13" s="338"/>
      <c r="H13" s="338"/>
      <c r="I13" s="338"/>
      <c r="J13" s="338"/>
      <c r="K13" s="17">
        <f>K8</f>
        <v>223868.2</v>
      </c>
      <c r="L13" s="17">
        <f>L8</f>
        <v>212674.79</v>
      </c>
      <c r="M13" s="17">
        <f>M8</f>
        <v>11193.410000000002</v>
      </c>
      <c r="N13" s="17"/>
      <c r="O13" s="17">
        <f t="shared" ref="O13:Y13" si="3">O8</f>
        <v>6128</v>
      </c>
      <c r="P13" s="17">
        <f t="shared" si="3"/>
        <v>2698</v>
      </c>
      <c r="Q13" s="17">
        <f t="shared" si="3"/>
        <v>0</v>
      </c>
      <c r="R13" s="17">
        <f t="shared" si="3"/>
        <v>0</v>
      </c>
      <c r="S13" s="17">
        <f t="shared" si="3"/>
        <v>0</v>
      </c>
      <c r="T13" s="17">
        <f t="shared" si="3"/>
        <v>2698</v>
      </c>
      <c r="U13" s="17">
        <f>U8</f>
        <v>2698</v>
      </c>
      <c r="V13" s="17">
        <f t="shared" si="3"/>
        <v>0</v>
      </c>
      <c r="W13" s="17">
        <f t="shared" si="3"/>
        <v>2367.4100000000017</v>
      </c>
      <c r="X13" s="17">
        <f t="shared" si="3"/>
        <v>0</v>
      </c>
      <c r="Y13" s="17">
        <f t="shared" si="3"/>
        <v>0</v>
      </c>
      <c r="Z13" s="19"/>
    </row>
    <row r="14" spans="1:27" s="55" customFormat="1" x14ac:dyDescent="0.25">
      <c r="A14" s="53"/>
      <c r="B14" s="53"/>
      <c r="C14" s="53"/>
      <c r="D14" s="53"/>
      <c r="E14" s="53"/>
      <c r="F14" s="53"/>
      <c r="G14" s="53"/>
      <c r="H14" s="53"/>
      <c r="I14" s="57"/>
      <c r="J14" s="72"/>
      <c r="K14" s="73"/>
      <c r="L14" s="73"/>
      <c r="M14" s="73"/>
      <c r="X14" s="54"/>
      <c r="Y14" s="54"/>
      <c r="Z14" s="74"/>
      <c r="AA14" s="57"/>
    </row>
    <row r="15" spans="1:27" s="55" customFormat="1" x14ac:dyDescent="0.25">
      <c r="A15" s="53"/>
      <c r="B15" s="53"/>
      <c r="C15" s="53"/>
      <c r="D15" s="53"/>
      <c r="E15" s="53"/>
      <c r="F15" s="53"/>
      <c r="G15" s="53"/>
      <c r="H15" s="53"/>
      <c r="I15" s="57"/>
      <c r="J15" s="72"/>
      <c r="K15" s="73"/>
      <c r="L15" s="73"/>
      <c r="M15" s="73"/>
      <c r="X15" s="54"/>
      <c r="Y15" s="54"/>
      <c r="Z15" s="74"/>
      <c r="AA15" s="57"/>
    </row>
    <row r="16" spans="1:27" s="55" customFormat="1" x14ac:dyDescent="0.25">
      <c r="A16" s="53"/>
      <c r="B16" s="53"/>
      <c r="C16" s="53"/>
      <c r="D16" s="53"/>
      <c r="E16" s="53"/>
      <c r="F16" s="53"/>
      <c r="G16" s="53"/>
      <c r="H16" s="53"/>
      <c r="I16" s="57"/>
      <c r="J16" s="72"/>
      <c r="K16" s="73"/>
      <c r="L16" s="73"/>
      <c r="M16" s="73"/>
      <c r="X16" s="54"/>
      <c r="Y16" s="54"/>
      <c r="Z16" s="74"/>
      <c r="AA16" s="57"/>
    </row>
    <row r="17" spans="1:27" s="55" customFormat="1" x14ac:dyDescent="0.25">
      <c r="A17" s="53"/>
      <c r="B17" s="53"/>
      <c r="C17" s="53"/>
      <c r="D17" s="53"/>
      <c r="E17" s="53"/>
      <c r="F17" s="53"/>
      <c r="G17" s="53"/>
      <c r="H17" s="53"/>
      <c r="I17" s="57"/>
      <c r="J17" s="72"/>
      <c r="K17" s="73"/>
      <c r="L17" s="73"/>
      <c r="M17" s="73"/>
      <c r="X17" s="54"/>
      <c r="Y17" s="54"/>
      <c r="Z17" s="74"/>
      <c r="AA17" s="57"/>
    </row>
    <row r="18" spans="1:27" s="55" customFormat="1" x14ac:dyDescent="0.25">
      <c r="A18" s="53"/>
      <c r="B18" s="53"/>
      <c r="C18" s="53"/>
      <c r="D18" s="53"/>
      <c r="E18" s="53"/>
      <c r="F18" s="53"/>
      <c r="G18" s="53"/>
      <c r="H18" s="53"/>
      <c r="I18" s="57"/>
      <c r="J18" s="72"/>
      <c r="K18" s="73"/>
      <c r="L18" s="73"/>
      <c r="M18" s="73"/>
      <c r="X18" s="54"/>
      <c r="Y18" s="54"/>
      <c r="Z18" s="74"/>
      <c r="AA18" s="57"/>
    </row>
    <row r="19" spans="1:27" s="55" customFormat="1" x14ac:dyDescent="0.25">
      <c r="A19" s="53"/>
      <c r="B19" s="53"/>
      <c r="C19" s="53"/>
      <c r="D19" s="53"/>
      <c r="E19" s="53"/>
      <c r="F19" s="53"/>
      <c r="G19" s="53"/>
      <c r="H19" s="53"/>
      <c r="I19" s="57"/>
      <c r="J19" s="72"/>
      <c r="K19" s="73"/>
      <c r="L19" s="73"/>
      <c r="M19" s="73"/>
      <c r="X19" s="54"/>
      <c r="Y19" s="54"/>
      <c r="Z19" s="74"/>
      <c r="AA19" s="57"/>
    </row>
    <row r="20" spans="1:27" s="55" customFormat="1" x14ac:dyDescent="0.25">
      <c r="A20" s="53"/>
      <c r="B20" s="53"/>
      <c r="C20" s="53"/>
      <c r="D20" s="53"/>
      <c r="E20" s="53"/>
      <c r="F20" s="53"/>
      <c r="G20" s="53"/>
      <c r="H20" s="53"/>
      <c r="I20" s="57"/>
      <c r="J20" s="72"/>
      <c r="K20" s="73"/>
      <c r="L20" s="73"/>
      <c r="M20" s="73"/>
      <c r="X20" s="54"/>
      <c r="Y20" s="54"/>
      <c r="Z20" s="74"/>
      <c r="AA20" s="57"/>
    </row>
    <row r="21" spans="1:27" s="55" customFormat="1" x14ac:dyDescent="0.25">
      <c r="A21" s="53"/>
      <c r="B21" s="53"/>
      <c r="C21" s="53"/>
      <c r="D21" s="53"/>
      <c r="E21" s="53"/>
      <c r="F21" s="53"/>
      <c r="G21" s="53"/>
      <c r="H21" s="53"/>
      <c r="I21" s="57"/>
      <c r="J21" s="72"/>
      <c r="K21" s="73"/>
      <c r="L21" s="73"/>
      <c r="M21" s="73"/>
      <c r="X21" s="54"/>
      <c r="Y21" s="54"/>
      <c r="Z21" s="74"/>
      <c r="AA21" s="57"/>
    </row>
    <row r="22" spans="1:27" s="55" customFormat="1" x14ac:dyDescent="0.25">
      <c r="A22" s="53"/>
      <c r="B22" s="53"/>
      <c r="C22" s="53"/>
      <c r="D22" s="53"/>
      <c r="E22" s="53"/>
      <c r="F22" s="53"/>
      <c r="G22" s="53"/>
      <c r="H22" s="53"/>
      <c r="I22" s="57"/>
      <c r="J22" s="72"/>
      <c r="K22" s="73"/>
      <c r="L22" s="73"/>
      <c r="M22" s="73"/>
      <c r="X22" s="54"/>
      <c r="Y22" s="54"/>
      <c r="Z22" s="74"/>
      <c r="AA22" s="57"/>
    </row>
    <row r="23" spans="1:27" s="55" customFormat="1" x14ac:dyDescent="0.25">
      <c r="A23" s="53"/>
      <c r="B23" s="53"/>
      <c r="C23" s="53"/>
      <c r="D23" s="53"/>
      <c r="E23" s="53"/>
      <c r="F23" s="53"/>
      <c r="G23" s="53"/>
      <c r="H23" s="53"/>
      <c r="I23" s="57"/>
      <c r="J23" s="53"/>
      <c r="K23" s="73"/>
      <c r="L23" s="73"/>
      <c r="M23" s="73"/>
      <c r="X23" s="54"/>
      <c r="Y23" s="54"/>
      <c r="Z23" s="74"/>
      <c r="AA23" s="57"/>
    </row>
    <row r="24" spans="1:27" s="55" customFormat="1" x14ac:dyDescent="0.25">
      <c r="A24" s="53"/>
      <c r="B24" s="53"/>
      <c r="C24" s="53"/>
      <c r="D24" s="53"/>
      <c r="E24" s="53"/>
      <c r="F24" s="53"/>
      <c r="G24" s="53"/>
      <c r="H24" s="53"/>
      <c r="I24" s="57"/>
      <c r="J24" s="53"/>
      <c r="K24" s="73"/>
      <c r="L24" s="73"/>
      <c r="M24" s="73"/>
      <c r="X24" s="54"/>
      <c r="Y24" s="54"/>
      <c r="Z24" s="74"/>
      <c r="AA24" s="57"/>
    </row>
    <row r="25" spans="1:27" s="55" customFormat="1" x14ac:dyDescent="0.25">
      <c r="A25" s="53"/>
      <c r="B25" s="53"/>
      <c r="C25" s="53"/>
      <c r="D25" s="53"/>
      <c r="E25" s="53"/>
      <c r="F25" s="53"/>
      <c r="G25" s="53"/>
      <c r="H25" s="53"/>
      <c r="I25" s="57"/>
      <c r="J25" s="53"/>
      <c r="K25" s="73"/>
      <c r="L25" s="73"/>
      <c r="M25" s="73"/>
      <c r="X25" s="54"/>
      <c r="Y25" s="54"/>
      <c r="Z25" s="74"/>
      <c r="AA25" s="57"/>
    </row>
    <row r="26" spans="1:27" s="55" customFormat="1" x14ac:dyDescent="0.25">
      <c r="A26" s="53"/>
      <c r="B26" s="53"/>
      <c r="C26" s="53"/>
      <c r="D26" s="53"/>
      <c r="E26" s="53"/>
      <c r="F26" s="53"/>
      <c r="G26" s="53"/>
      <c r="H26" s="53"/>
      <c r="I26" s="57"/>
      <c r="J26" s="53"/>
      <c r="K26" s="73"/>
      <c r="L26" s="73"/>
      <c r="M26" s="73"/>
      <c r="X26" s="54"/>
      <c r="Y26" s="54"/>
      <c r="Z26" s="74"/>
      <c r="AA26" s="57"/>
    </row>
    <row r="27" spans="1:27" s="55" customFormat="1" x14ac:dyDescent="0.25">
      <c r="A27" s="53"/>
      <c r="B27" s="53"/>
      <c r="C27" s="53"/>
      <c r="D27" s="53"/>
      <c r="E27" s="53"/>
      <c r="F27" s="53"/>
      <c r="G27" s="53"/>
      <c r="H27" s="53"/>
      <c r="I27" s="57"/>
      <c r="J27" s="53"/>
      <c r="K27" s="73"/>
      <c r="L27" s="73"/>
      <c r="M27" s="73"/>
      <c r="X27" s="54"/>
      <c r="Y27" s="54"/>
      <c r="Z27" s="74"/>
      <c r="AA27" s="57"/>
    </row>
    <row r="28" spans="1:27" s="55" customFormat="1" x14ac:dyDescent="0.25">
      <c r="A28" s="53"/>
      <c r="B28" s="53"/>
      <c r="C28" s="53"/>
      <c r="D28" s="53"/>
      <c r="E28" s="53"/>
      <c r="F28" s="53"/>
      <c r="G28" s="53"/>
      <c r="H28" s="53"/>
      <c r="I28" s="57"/>
      <c r="J28" s="53"/>
      <c r="K28" s="73"/>
      <c r="L28" s="73"/>
      <c r="M28" s="73"/>
      <c r="X28" s="54"/>
      <c r="Y28" s="54"/>
      <c r="Z28" s="74"/>
      <c r="AA28" s="57"/>
    </row>
    <row r="29" spans="1:27" s="55" customFormat="1" x14ac:dyDescent="0.25">
      <c r="A29" s="53"/>
      <c r="B29" s="53"/>
      <c r="C29" s="53"/>
      <c r="D29" s="53"/>
      <c r="E29" s="53"/>
      <c r="F29" s="53"/>
      <c r="G29" s="53"/>
      <c r="H29" s="53"/>
      <c r="I29" s="57"/>
      <c r="J29" s="53"/>
      <c r="K29" s="73"/>
      <c r="L29" s="73"/>
      <c r="M29" s="73"/>
      <c r="X29" s="54"/>
      <c r="Y29" s="54"/>
      <c r="Z29" s="74"/>
      <c r="AA29" s="57"/>
    </row>
    <row r="30" spans="1:27" s="55" customFormat="1" x14ac:dyDescent="0.25">
      <c r="A30" s="53"/>
      <c r="B30" s="53"/>
      <c r="C30" s="53"/>
      <c r="D30" s="53"/>
      <c r="E30" s="53"/>
      <c r="F30" s="53"/>
      <c r="G30" s="53"/>
      <c r="H30" s="53"/>
      <c r="I30" s="57"/>
      <c r="J30" s="53"/>
      <c r="K30" s="73"/>
      <c r="L30" s="73"/>
      <c r="M30" s="73"/>
      <c r="X30" s="54"/>
      <c r="Y30" s="54"/>
      <c r="Z30" s="74"/>
      <c r="AA30" s="57"/>
    </row>
    <row r="31" spans="1:27" s="55" customFormat="1" x14ac:dyDescent="0.25">
      <c r="A31" s="53"/>
      <c r="B31" s="53"/>
      <c r="C31" s="53"/>
      <c r="D31" s="53"/>
      <c r="E31" s="53"/>
      <c r="F31" s="53"/>
      <c r="G31" s="53"/>
      <c r="H31" s="53"/>
      <c r="I31" s="57"/>
      <c r="J31" s="53"/>
      <c r="K31" s="73"/>
      <c r="L31" s="73"/>
      <c r="M31" s="73"/>
      <c r="X31" s="54"/>
      <c r="Y31" s="54"/>
      <c r="Z31" s="74"/>
      <c r="AA31" s="57"/>
    </row>
    <row r="32" spans="1:27" s="55" customFormat="1" x14ac:dyDescent="0.25">
      <c r="A32" s="53"/>
      <c r="B32" s="53"/>
      <c r="C32" s="53"/>
      <c r="D32" s="53"/>
      <c r="E32" s="53"/>
      <c r="F32" s="53"/>
      <c r="G32" s="53"/>
      <c r="H32" s="53"/>
      <c r="I32" s="57"/>
      <c r="J32" s="53"/>
      <c r="K32" s="73"/>
      <c r="L32" s="73"/>
      <c r="M32" s="73"/>
      <c r="X32" s="54"/>
      <c r="Y32" s="54"/>
      <c r="Z32" s="74"/>
      <c r="AA32" s="57"/>
    </row>
    <row r="33" spans="1:27" s="55" customFormat="1" x14ac:dyDescent="0.25">
      <c r="A33" s="53"/>
      <c r="B33" s="53"/>
      <c r="C33" s="53"/>
      <c r="D33" s="53"/>
      <c r="E33" s="53"/>
      <c r="F33" s="53"/>
      <c r="G33" s="53"/>
      <c r="H33" s="53"/>
      <c r="I33" s="57"/>
      <c r="J33" s="53"/>
      <c r="K33" s="73"/>
      <c r="L33" s="73"/>
      <c r="M33" s="73"/>
      <c r="X33" s="54"/>
      <c r="Y33" s="54"/>
      <c r="Z33" s="74"/>
      <c r="AA33" s="57"/>
    </row>
    <row r="34" spans="1:27" s="55" customFormat="1" x14ac:dyDescent="0.25">
      <c r="A34" s="57"/>
      <c r="B34" s="57"/>
      <c r="C34" s="53"/>
      <c r="D34" s="57"/>
      <c r="E34" s="57"/>
      <c r="F34" s="57"/>
      <c r="G34" s="57"/>
      <c r="H34" s="57"/>
      <c r="I34" s="57"/>
      <c r="J34" s="53"/>
      <c r="K34" s="73"/>
      <c r="L34" s="73"/>
      <c r="M34" s="73"/>
      <c r="X34" s="54"/>
      <c r="Y34" s="54"/>
      <c r="Z34" s="74"/>
      <c r="AA34" s="57"/>
    </row>
    <row r="35" spans="1:27" s="55" customFormat="1" x14ac:dyDescent="0.25">
      <c r="A35" s="57"/>
      <c r="B35" s="57"/>
      <c r="C35" s="57"/>
      <c r="D35" s="57"/>
      <c r="E35" s="57"/>
      <c r="F35" s="57"/>
      <c r="G35" s="57"/>
      <c r="H35" s="57"/>
      <c r="I35" s="57"/>
      <c r="J35" s="53"/>
      <c r="K35" s="73"/>
      <c r="L35" s="73"/>
      <c r="M35" s="73"/>
      <c r="X35" s="54"/>
      <c r="Y35" s="54"/>
      <c r="Z35" s="74"/>
      <c r="AA35" s="57"/>
    </row>
    <row r="36" spans="1:27" s="55" customFormat="1" x14ac:dyDescent="0.25">
      <c r="A36" s="57"/>
      <c r="B36" s="57"/>
      <c r="C36" s="57"/>
      <c r="D36" s="57"/>
      <c r="E36" s="57"/>
      <c r="F36" s="57"/>
      <c r="G36" s="57"/>
      <c r="H36" s="57"/>
      <c r="I36" s="57"/>
      <c r="J36" s="53"/>
      <c r="K36" s="73"/>
      <c r="L36" s="73"/>
      <c r="M36" s="73"/>
      <c r="X36" s="54"/>
      <c r="Y36" s="54"/>
      <c r="Z36" s="74"/>
      <c r="AA36" s="57"/>
    </row>
    <row r="37" spans="1:27" s="55" customFormat="1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3"/>
      <c r="K37" s="73"/>
      <c r="L37" s="73"/>
      <c r="M37" s="73"/>
      <c r="X37" s="54"/>
      <c r="Y37" s="54"/>
      <c r="Z37" s="74"/>
      <c r="AA37" s="57"/>
    </row>
    <row r="38" spans="1:27" s="55" customFormat="1" x14ac:dyDescent="0.25">
      <c r="A38" s="57"/>
      <c r="B38" s="57"/>
      <c r="C38" s="57"/>
      <c r="D38" s="57"/>
      <c r="E38" s="57"/>
      <c r="F38" s="57"/>
      <c r="G38" s="57"/>
      <c r="H38" s="57"/>
      <c r="I38" s="57"/>
      <c r="J38" s="53"/>
      <c r="K38" s="73"/>
      <c r="L38" s="73"/>
      <c r="M38" s="73"/>
      <c r="X38" s="54"/>
      <c r="Y38" s="54"/>
      <c r="Z38" s="74"/>
      <c r="AA38" s="57"/>
    </row>
    <row r="39" spans="1:27" s="55" customFormat="1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3"/>
      <c r="K39" s="73"/>
      <c r="L39" s="73"/>
      <c r="M39" s="73"/>
      <c r="X39" s="54"/>
      <c r="Y39" s="54"/>
      <c r="Z39" s="74"/>
      <c r="AA39" s="57"/>
    </row>
    <row r="40" spans="1:27" s="55" customFormat="1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3"/>
      <c r="K40" s="73"/>
      <c r="L40" s="73"/>
      <c r="M40" s="73"/>
      <c r="X40" s="54"/>
      <c r="Y40" s="54"/>
      <c r="Z40" s="74"/>
      <c r="AA40" s="57"/>
    </row>
    <row r="41" spans="1:27" s="55" customFormat="1" x14ac:dyDescent="0.25">
      <c r="A41" s="57"/>
      <c r="B41" s="57"/>
      <c r="C41" s="57"/>
      <c r="D41" s="57"/>
      <c r="E41" s="57"/>
      <c r="F41" s="57"/>
      <c r="G41" s="57"/>
      <c r="H41" s="57"/>
      <c r="I41" s="57"/>
      <c r="J41" s="53"/>
      <c r="K41" s="73"/>
      <c r="L41" s="73"/>
      <c r="M41" s="73"/>
      <c r="X41" s="54"/>
      <c r="Y41" s="54"/>
      <c r="Z41" s="74"/>
      <c r="AA41" s="57"/>
    </row>
    <row r="42" spans="1:27" s="55" customFormat="1" x14ac:dyDescent="0.25">
      <c r="A42" s="57"/>
      <c r="B42" s="57"/>
      <c r="C42" s="57"/>
      <c r="D42" s="57"/>
      <c r="E42" s="57"/>
      <c r="F42" s="57"/>
      <c r="G42" s="57"/>
      <c r="H42" s="57"/>
      <c r="I42" s="57"/>
      <c r="J42" s="53"/>
      <c r="K42" s="73"/>
      <c r="L42" s="73"/>
      <c r="M42" s="73"/>
      <c r="X42" s="54"/>
      <c r="Y42" s="54"/>
      <c r="Z42" s="74"/>
      <c r="AA42" s="57"/>
    </row>
    <row r="43" spans="1:27" s="55" customFormat="1" x14ac:dyDescent="0.25">
      <c r="A43" s="57"/>
      <c r="B43" s="57"/>
      <c r="C43" s="57"/>
      <c r="D43" s="57"/>
      <c r="E43" s="57"/>
      <c r="F43" s="57"/>
      <c r="G43" s="57"/>
      <c r="H43" s="57"/>
      <c r="I43" s="57"/>
      <c r="J43" s="53"/>
      <c r="K43" s="73"/>
      <c r="L43" s="73"/>
      <c r="M43" s="73"/>
      <c r="X43" s="54"/>
      <c r="Y43" s="54"/>
      <c r="Z43" s="74"/>
      <c r="AA43" s="57"/>
    </row>
    <row r="44" spans="1:27" s="55" customFormat="1" x14ac:dyDescent="0.25">
      <c r="A44" s="57"/>
      <c r="B44" s="57"/>
      <c r="C44" s="57"/>
      <c r="D44" s="57"/>
      <c r="E44" s="57"/>
      <c r="F44" s="57"/>
      <c r="G44" s="57"/>
      <c r="H44" s="57"/>
      <c r="I44" s="57"/>
      <c r="J44" s="53"/>
      <c r="K44" s="73"/>
      <c r="L44" s="73"/>
      <c r="M44" s="73"/>
      <c r="X44" s="54"/>
      <c r="Y44" s="54"/>
      <c r="Z44" s="74"/>
      <c r="AA44" s="57"/>
    </row>
    <row r="45" spans="1:27" s="55" customFormat="1" x14ac:dyDescent="0.25">
      <c r="A45" s="57"/>
      <c r="B45" s="57"/>
      <c r="C45" s="57"/>
      <c r="D45" s="57"/>
      <c r="E45" s="57"/>
      <c r="F45" s="57"/>
      <c r="G45" s="57"/>
      <c r="H45" s="57"/>
      <c r="I45" s="57"/>
      <c r="J45" s="53"/>
      <c r="K45" s="73"/>
      <c r="L45" s="73"/>
      <c r="M45" s="73"/>
      <c r="X45" s="54"/>
      <c r="Y45" s="54"/>
      <c r="Z45" s="74"/>
      <c r="AA45" s="57"/>
    </row>
    <row r="46" spans="1:27" s="55" customFormat="1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53"/>
      <c r="K46" s="73"/>
      <c r="L46" s="73"/>
      <c r="M46" s="73"/>
      <c r="X46" s="54"/>
      <c r="Y46" s="54"/>
      <c r="Z46" s="74"/>
      <c r="AA46" s="57"/>
    </row>
    <row r="47" spans="1:27" s="55" customFormat="1" x14ac:dyDescent="0.25">
      <c r="A47" s="57"/>
      <c r="B47" s="57"/>
      <c r="C47" s="57"/>
      <c r="D47" s="57"/>
      <c r="E47" s="57"/>
      <c r="F47" s="57"/>
      <c r="G47" s="57"/>
      <c r="H47" s="57"/>
      <c r="I47" s="57"/>
      <c r="J47" s="53"/>
      <c r="K47" s="73"/>
      <c r="L47" s="73"/>
      <c r="M47" s="73"/>
      <c r="X47" s="54"/>
      <c r="Y47" s="54"/>
      <c r="Z47" s="74"/>
      <c r="AA47" s="57"/>
    </row>
    <row r="48" spans="1:27" s="55" customFormat="1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3"/>
      <c r="K48" s="73"/>
      <c r="L48" s="73"/>
      <c r="M48" s="73"/>
      <c r="X48" s="54"/>
      <c r="Y48" s="54"/>
      <c r="Z48" s="74"/>
      <c r="AA48" s="57"/>
    </row>
    <row r="49" spans="1:27" s="55" customFormat="1" x14ac:dyDescent="0.25">
      <c r="A49" s="57"/>
      <c r="B49" s="57"/>
      <c r="C49" s="57"/>
      <c r="D49" s="57"/>
      <c r="E49" s="57"/>
      <c r="F49" s="57"/>
      <c r="G49" s="57"/>
      <c r="H49" s="57"/>
      <c r="I49" s="57"/>
      <c r="J49" s="53"/>
      <c r="K49" s="73"/>
      <c r="L49" s="73"/>
      <c r="M49" s="73"/>
      <c r="X49" s="54"/>
      <c r="Y49" s="54"/>
      <c r="Z49" s="74"/>
      <c r="AA49" s="57"/>
    </row>
    <row r="50" spans="1:27" s="55" customFormat="1" x14ac:dyDescent="0.25">
      <c r="A50" s="57"/>
      <c r="B50" s="57"/>
      <c r="C50" s="57"/>
      <c r="D50" s="57"/>
      <c r="E50" s="57"/>
      <c r="F50" s="57"/>
      <c r="G50" s="57"/>
      <c r="H50" s="57"/>
      <c r="I50" s="57"/>
      <c r="J50" s="53"/>
      <c r="K50" s="73"/>
      <c r="L50" s="73"/>
      <c r="M50" s="73"/>
      <c r="X50" s="54"/>
      <c r="Y50" s="54"/>
      <c r="Z50" s="74"/>
      <c r="AA50" s="57"/>
    </row>
    <row r="51" spans="1:27" s="55" customFormat="1" x14ac:dyDescent="0.25">
      <c r="A51" s="57"/>
      <c r="B51" s="57"/>
      <c r="C51" s="57"/>
      <c r="D51" s="57"/>
      <c r="E51" s="57"/>
      <c r="F51" s="57"/>
      <c r="G51" s="57"/>
      <c r="H51" s="57"/>
      <c r="I51" s="57"/>
      <c r="J51" s="53"/>
      <c r="K51" s="73"/>
      <c r="L51" s="73"/>
      <c r="M51" s="73"/>
      <c r="X51" s="54"/>
      <c r="Y51" s="54"/>
      <c r="Z51" s="74"/>
      <c r="AA51" s="57"/>
    </row>
    <row r="52" spans="1:27" s="55" customFormat="1" x14ac:dyDescent="0.25">
      <c r="A52" s="57"/>
      <c r="B52" s="57"/>
      <c r="C52" s="57"/>
      <c r="D52" s="57"/>
      <c r="E52" s="57"/>
      <c r="F52" s="57"/>
      <c r="G52" s="57"/>
      <c r="H52" s="57"/>
      <c r="I52" s="57"/>
      <c r="J52" s="53"/>
      <c r="K52" s="73"/>
      <c r="L52" s="73"/>
      <c r="M52" s="73"/>
      <c r="X52" s="54"/>
      <c r="Y52" s="54"/>
      <c r="Z52" s="74"/>
      <c r="AA52" s="57"/>
    </row>
    <row r="53" spans="1:27" s="55" customFormat="1" x14ac:dyDescent="0.25">
      <c r="A53" s="57"/>
      <c r="B53" s="57"/>
      <c r="C53" s="57"/>
      <c r="D53" s="57"/>
      <c r="E53" s="57"/>
      <c r="F53" s="57"/>
      <c r="G53" s="57"/>
      <c r="H53" s="57"/>
      <c r="I53" s="57"/>
      <c r="J53" s="53"/>
      <c r="K53" s="73"/>
      <c r="L53" s="73"/>
      <c r="M53" s="73"/>
      <c r="X53" s="54"/>
      <c r="Y53" s="54"/>
      <c r="Z53" s="74"/>
      <c r="AA53" s="57"/>
    </row>
    <row r="54" spans="1:27" s="55" customFormat="1" x14ac:dyDescent="0.25">
      <c r="A54" s="57"/>
      <c r="B54" s="57"/>
      <c r="C54" s="57"/>
      <c r="D54" s="57"/>
      <c r="E54" s="57"/>
      <c r="F54" s="57"/>
      <c r="G54" s="57"/>
      <c r="H54" s="57"/>
      <c r="I54" s="57"/>
      <c r="J54" s="53"/>
      <c r="K54" s="73"/>
      <c r="L54" s="73"/>
      <c r="M54" s="73"/>
      <c r="X54" s="54"/>
      <c r="Y54" s="54"/>
      <c r="Z54" s="74"/>
      <c r="AA54" s="57"/>
    </row>
    <row r="55" spans="1:27" s="55" customFormat="1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3"/>
      <c r="K55" s="73"/>
      <c r="L55" s="73"/>
      <c r="M55" s="73"/>
      <c r="X55" s="54"/>
      <c r="Y55" s="54"/>
      <c r="Z55" s="74"/>
      <c r="AA55" s="57"/>
    </row>
    <row r="56" spans="1:27" s="55" customFormat="1" x14ac:dyDescent="0.25">
      <c r="A56" s="57"/>
      <c r="B56" s="57"/>
      <c r="C56" s="57"/>
      <c r="D56" s="57"/>
      <c r="E56" s="57"/>
      <c r="F56" s="57"/>
      <c r="G56" s="57"/>
      <c r="H56" s="57"/>
      <c r="I56" s="57"/>
      <c r="J56" s="53"/>
      <c r="K56" s="73"/>
      <c r="L56" s="73"/>
      <c r="M56" s="73"/>
      <c r="X56" s="54"/>
      <c r="Y56" s="54"/>
      <c r="Z56" s="74"/>
      <c r="AA56" s="57"/>
    </row>
    <row r="57" spans="1:27" s="55" customFormat="1" x14ac:dyDescent="0.25">
      <c r="A57" s="57"/>
      <c r="B57" s="57"/>
      <c r="C57" s="57"/>
      <c r="D57" s="57"/>
      <c r="E57" s="57"/>
      <c r="F57" s="57"/>
      <c r="G57" s="57"/>
      <c r="H57" s="57"/>
      <c r="I57" s="57"/>
      <c r="J57" s="53"/>
      <c r="K57" s="73"/>
      <c r="L57" s="73"/>
      <c r="M57" s="73"/>
      <c r="X57" s="54"/>
      <c r="Y57" s="54"/>
      <c r="Z57" s="74"/>
      <c r="AA57" s="57"/>
    </row>
    <row r="58" spans="1:27" s="55" customFormat="1" x14ac:dyDescent="0.25">
      <c r="A58" s="57"/>
      <c r="B58" s="57"/>
      <c r="C58" s="57"/>
      <c r="D58" s="57"/>
      <c r="E58" s="57"/>
      <c r="F58" s="57"/>
      <c r="G58" s="57"/>
      <c r="H58" s="57"/>
      <c r="I58" s="57"/>
      <c r="J58" s="53"/>
      <c r="K58" s="73"/>
      <c r="L58" s="73"/>
      <c r="M58" s="73"/>
      <c r="X58" s="54"/>
      <c r="Y58" s="54"/>
      <c r="Z58" s="74"/>
      <c r="AA58" s="57"/>
    </row>
    <row r="59" spans="1:27" s="55" customFormat="1" x14ac:dyDescent="0.25">
      <c r="A59" s="57"/>
      <c r="B59" s="57"/>
      <c r="C59" s="57"/>
      <c r="D59" s="57"/>
      <c r="E59" s="57"/>
      <c r="F59" s="57"/>
      <c r="G59" s="57"/>
      <c r="H59" s="57"/>
      <c r="I59" s="57"/>
      <c r="J59" s="53"/>
      <c r="K59" s="73"/>
      <c r="L59" s="73"/>
      <c r="M59" s="73"/>
      <c r="X59" s="54"/>
      <c r="Y59" s="54"/>
      <c r="Z59" s="74"/>
      <c r="AA59" s="57"/>
    </row>
    <row r="60" spans="1:27" s="55" customFormat="1" x14ac:dyDescent="0.25">
      <c r="A60" s="57"/>
      <c r="B60" s="57"/>
      <c r="C60" s="57"/>
      <c r="D60" s="57"/>
      <c r="E60" s="57"/>
      <c r="F60" s="57"/>
      <c r="G60" s="57"/>
      <c r="H60" s="57"/>
      <c r="I60" s="57"/>
      <c r="J60" s="53"/>
      <c r="K60" s="73"/>
      <c r="L60" s="73"/>
      <c r="M60" s="73"/>
      <c r="X60" s="54"/>
      <c r="Y60" s="54"/>
      <c r="Z60" s="74"/>
      <c r="AA60" s="57"/>
    </row>
    <row r="61" spans="1:27" s="55" customFormat="1" x14ac:dyDescent="0.25">
      <c r="A61" s="57"/>
      <c r="B61" s="57"/>
      <c r="C61" s="57"/>
      <c r="D61" s="57"/>
      <c r="E61" s="57"/>
      <c r="F61" s="57"/>
      <c r="G61" s="57"/>
      <c r="H61" s="57"/>
      <c r="I61" s="57"/>
      <c r="J61" s="53"/>
      <c r="K61" s="73"/>
      <c r="L61" s="73"/>
      <c r="M61" s="73"/>
      <c r="X61" s="54"/>
      <c r="Y61" s="54"/>
      <c r="Z61" s="74"/>
      <c r="AA61" s="57"/>
    </row>
    <row r="62" spans="1:27" s="55" customFormat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3"/>
      <c r="K62" s="73"/>
      <c r="L62" s="73"/>
      <c r="M62" s="73"/>
      <c r="X62" s="54"/>
      <c r="Y62" s="54"/>
      <c r="Z62" s="74"/>
      <c r="AA62" s="57"/>
    </row>
    <row r="63" spans="1:27" s="55" customFormat="1" x14ac:dyDescent="0.25">
      <c r="A63" s="57"/>
      <c r="B63" s="57"/>
      <c r="C63" s="57"/>
      <c r="D63" s="57"/>
      <c r="E63" s="57"/>
      <c r="F63" s="57"/>
      <c r="G63" s="57"/>
      <c r="H63" s="57"/>
      <c r="I63" s="57"/>
      <c r="J63" s="53"/>
      <c r="K63" s="73"/>
      <c r="L63" s="73"/>
      <c r="M63" s="73"/>
      <c r="X63" s="54"/>
      <c r="Y63" s="54"/>
      <c r="Z63" s="74"/>
      <c r="AA63" s="57"/>
    </row>
    <row r="64" spans="1:27" s="55" customFormat="1" x14ac:dyDescent="0.25">
      <c r="A64" s="57"/>
      <c r="B64" s="57"/>
      <c r="C64" s="57"/>
      <c r="D64" s="57"/>
      <c r="E64" s="57"/>
      <c r="F64" s="57"/>
      <c r="G64" s="57"/>
      <c r="H64" s="57"/>
      <c r="I64" s="57"/>
      <c r="J64" s="53"/>
      <c r="K64" s="73"/>
      <c r="L64" s="73"/>
      <c r="M64" s="73"/>
      <c r="X64" s="54"/>
      <c r="Y64" s="54"/>
      <c r="Z64" s="74"/>
      <c r="AA64" s="57"/>
    </row>
    <row r="65" spans="1:27" s="55" customFormat="1" x14ac:dyDescent="0.25">
      <c r="A65" s="57"/>
      <c r="B65" s="57"/>
      <c r="C65" s="57"/>
      <c r="D65" s="57"/>
      <c r="E65" s="57"/>
      <c r="F65" s="57"/>
      <c r="G65" s="57"/>
      <c r="H65" s="57"/>
      <c r="I65" s="57"/>
      <c r="J65" s="53"/>
      <c r="K65" s="73"/>
      <c r="L65" s="73"/>
      <c r="M65" s="73"/>
      <c r="X65" s="54"/>
      <c r="Y65" s="54"/>
      <c r="Z65" s="74"/>
      <c r="AA65" s="57"/>
    </row>
    <row r="66" spans="1:27" s="55" customFormat="1" x14ac:dyDescent="0.25">
      <c r="A66" s="57"/>
      <c r="B66" s="57"/>
      <c r="C66" s="57"/>
      <c r="D66" s="57"/>
      <c r="E66" s="57"/>
      <c r="F66" s="57"/>
      <c r="G66" s="57"/>
      <c r="H66" s="57"/>
      <c r="I66" s="57"/>
      <c r="J66" s="53"/>
      <c r="K66" s="73"/>
      <c r="L66" s="73"/>
      <c r="M66" s="73"/>
      <c r="X66" s="54"/>
      <c r="Y66" s="54"/>
      <c r="Z66" s="74"/>
      <c r="AA66" s="57"/>
    </row>
    <row r="67" spans="1:27" s="55" customFormat="1" x14ac:dyDescent="0.25">
      <c r="A67" s="57"/>
      <c r="B67" s="57"/>
      <c r="C67" s="57"/>
      <c r="D67" s="57"/>
      <c r="E67" s="57"/>
      <c r="F67" s="57"/>
      <c r="G67" s="57"/>
      <c r="H67" s="57"/>
      <c r="I67" s="57"/>
      <c r="J67" s="53"/>
      <c r="K67" s="73"/>
      <c r="L67" s="73"/>
      <c r="M67" s="73"/>
      <c r="X67" s="54"/>
      <c r="Y67" s="54"/>
      <c r="Z67" s="74"/>
      <c r="AA67" s="57"/>
    </row>
    <row r="68" spans="1:27" s="55" customFormat="1" x14ac:dyDescent="0.25">
      <c r="A68" s="57"/>
      <c r="B68" s="57"/>
      <c r="C68" s="57"/>
      <c r="D68" s="57"/>
      <c r="E68" s="57"/>
      <c r="F68" s="57"/>
      <c r="G68" s="57"/>
      <c r="H68" s="57"/>
      <c r="I68" s="57"/>
      <c r="J68" s="53"/>
      <c r="K68" s="73"/>
      <c r="L68" s="73"/>
      <c r="M68" s="73"/>
      <c r="X68" s="54"/>
      <c r="Y68" s="54"/>
      <c r="Z68" s="74"/>
      <c r="AA68" s="57"/>
    </row>
    <row r="69" spans="1:27" s="55" customFormat="1" x14ac:dyDescent="0.25">
      <c r="A69" s="57"/>
      <c r="B69" s="57"/>
      <c r="C69" s="57"/>
      <c r="D69" s="57"/>
      <c r="E69" s="57"/>
      <c r="F69" s="57"/>
      <c r="G69" s="57"/>
      <c r="H69" s="57"/>
      <c r="I69" s="57"/>
      <c r="J69" s="53"/>
      <c r="K69" s="73"/>
      <c r="L69" s="73"/>
      <c r="M69" s="73"/>
      <c r="X69" s="54"/>
      <c r="Y69" s="54"/>
      <c r="Z69" s="74"/>
      <c r="AA69" s="57"/>
    </row>
    <row r="70" spans="1:27" s="55" customFormat="1" x14ac:dyDescent="0.25">
      <c r="A70" s="57"/>
      <c r="B70" s="57"/>
      <c r="C70" s="57"/>
      <c r="D70" s="57"/>
      <c r="E70" s="57"/>
      <c r="F70" s="57"/>
      <c r="G70" s="57"/>
      <c r="H70" s="57"/>
      <c r="I70" s="57"/>
      <c r="J70" s="53"/>
      <c r="K70" s="73"/>
      <c r="L70" s="73"/>
      <c r="M70" s="73"/>
      <c r="X70" s="54"/>
      <c r="Y70" s="54"/>
      <c r="Z70" s="74"/>
      <c r="AA70" s="57"/>
    </row>
    <row r="71" spans="1:27" s="55" customFormat="1" x14ac:dyDescent="0.25">
      <c r="A71" s="57"/>
      <c r="B71" s="57"/>
      <c r="C71" s="57"/>
      <c r="D71" s="57"/>
      <c r="E71" s="57"/>
      <c r="F71" s="57"/>
      <c r="G71" s="57"/>
      <c r="H71" s="57"/>
      <c r="I71" s="57"/>
      <c r="J71" s="53"/>
      <c r="K71" s="73"/>
      <c r="L71" s="73"/>
      <c r="M71" s="73"/>
      <c r="X71" s="54"/>
      <c r="Y71" s="54"/>
      <c r="Z71" s="74"/>
      <c r="AA71" s="57"/>
    </row>
    <row r="72" spans="1:27" s="55" customFormat="1" x14ac:dyDescent="0.25">
      <c r="A72" s="57"/>
      <c r="B72" s="57"/>
      <c r="C72" s="57"/>
      <c r="D72" s="57"/>
      <c r="E72" s="57"/>
      <c r="F72" s="57"/>
      <c r="G72" s="57"/>
      <c r="H72" s="57"/>
      <c r="I72" s="57"/>
      <c r="J72" s="53"/>
      <c r="K72" s="73"/>
      <c r="L72" s="73"/>
      <c r="M72" s="73"/>
      <c r="X72" s="54"/>
      <c r="Y72" s="54"/>
      <c r="Z72" s="74"/>
      <c r="AA72" s="57"/>
    </row>
    <row r="73" spans="1:27" s="55" customFormat="1" x14ac:dyDescent="0.25">
      <c r="A73" s="57"/>
      <c r="B73" s="57"/>
      <c r="C73" s="57"/>
      <c r="D73" s="57"/>
      <c r="E73" s="57"/>
      <c r="F73" s="57"/>
      <c r="G73" s="57"/>
      <c r="H73" s="57"/>
      <c r="I73" s="57"/>
      <c r="J73" s="53"/>
      <c r="K73" s="73"/>
      <c r="L73" s="73"/>
      <c r="M73" s="73"/>
      <c r="X73" s="54"/>
      <c r="Y73" s="54"/>
      <c r="Z73" s="74"/>
      <c r="AA73" s="57"/>
    </row>
    <row r="74" spans="1:27" s="55" customFormat="1" x14ac:dyDescent="0.25">
      <c r="A74" s="57"/>
      <c r="B74" s="57"/>
      <c r="C74" s="57"/>
      <c r="D74" s="57"/>
      <c r="E74" s="57"/>
      <c r="F74" s="57"/>
      <c r="G74" s="57"/>
      <c r="H74" s="57"/>
      <c r="I74" s="57"/>
      <c r="J74" s="53"/>
      <c r="K74" s="73"/>
      <c r="L74" s="73"/>
      <c r="M74" s="73"/>
      <c r="X74" s="54"/>
      <c r="Y74" s="54"/>
      <c r="Z74" s="74"/>
      <c r="AA74" s="57"/>
    </row>
    <row r="75" spans="1:27" s="55" customFormat="1" x14ac:dyDescent="0.25">
      <c r="A75" s="57"/>
      <c r="B75" s="57"/>
      <c r="C75" s="57"/>
      <c r="D75" s="57"/>
      <c r="E75" s="57"/>
      <c r="F75" s="57"/>
      <c r="G75" s="57"/>
      <c r="H75" s="57"/>
      <c r="I75" s="57"/>
      <c r="J75" s="53"/>
      <c r="K75" s="73"/>
      <c r="L75" s="73"/>
      <c r="M75" s="73"/>
      <c r="X75" s="54"/>
      <c r="Y75" s="54"/>
      <c r="Z75" s="74"/>
      <c r="AA75" s="57"/>
    </row>
    <row r="76" spans="1:27" s="55" customFormat="1" x14ac:dyDescent="0.25">
      <c r="A76" s="57"/>
      <c r="B76" s="57"/>
      <c r="C76" s="57"/>
      <c r="D76" s="57"/>
      <c r="E76" s="57"/>
      <c r="F76" s="57"/>
      <c r="G76" s="57"/>
      <c r="H76" s="57"/>
      <c r="I76" s="57"/>
      <c r="J76" s="53"/>
      <c r="K76" s="73"/>
      <c r="L76" s="73"/>
      <c r="M76" s="73"/>
      <c r="X76" s="54"/>
      <c r="Y76" s="54"/>
      <c r="Z76" s="74"/>
      <c r="AA76" s="57"/>
    </row>
    <row r="77" spans="1:27" s="55" customFormat="1" x14ac:dyDescent="0.25">
      <c r="A77" s="57"/>
      <c r="B77" s="57"/>
      <c r="C77" s="57"/>
      <c r="D77" s="57"/>
      <c r="E77" s="57"/>
      <c r="F77" s="57"/>
      <c r="G77" s="57"/>
      <c r="H77" s="57"/>
      <c r="I77" s="57"/>
      <c r="J77" s="53"/>
      <c r="K77" s="73"/>
      <c r="L77" s="73"/>
      <c r="M77" s="73"/>
      <c r="X77" s="54"/>
      <c r="Y77" s="54"/>
      <c r="Z77" s="74"/>
      <c r="AA77" s="57"/>
    </row>
    <row r="78" spans="1:27" s="55" customFormat="1" x14ac:dyDescent="0.25">
      <c r="A78" s="57"/>
      <c r="B78" s="57"/>
      <c r="C78" s="57"/>
      <c r="D78" s="57"/>
      <c r="E78" s="57"/>
      <c r="F78" s="57"/>
      <c r="G78" s="57"/>
      <c r="H78" s="57"/>
      <c r="I78" s="57"/>
      <c r="J78" s="53"/>
      <c r="K78" s="73"/>
      <c r="L78" s="73"/>
      <c r="M78" s="73"/>
      <c r="X78" s="54"/>
      <c r="Y78" s="54"/>
      <c r="Z78" s="74"/>
      <c r="AA78" s="57"/>
    </row>
    <row r="79" spans="1:27" s="55" customFormat="1" x14ac:dyDescent="0.25">
      <c r="A79" s="57"/>
      <c r="B79" s="57"/>
      <c r="C79" s="57"/>
      <c r="D79" s="57"/>
      <c r="E79" s="57"/>
      <c r="F79" s="57"/>
      <c r="G79" s="57"/>
      <c r="H79" s="57"/>
      <c r="I79" s="57"/>
      <c r="J79" s="53"/>
      <c r="K79" s="73"/>
      <c r="L79" s="73"/>
      <c r="M79" s="73"/>
      <c r="X79" s="54"/>
      <c r="Y79" s="54"/>
      <c r="Z79" s="74"/>
      <c r="AA79" s="57"/>
    </row>
    <row r="80" spans="1:27" s="55" customFormat="1" x14ac:dyDescent="0.25">
      <c r="A80" s="57"/>
      <c r="B80" s="57"/>
      <c r="C80" s="57"/>
      <c r="D80" s="57"/>
      <c r="E80" s="57"/>
      <c r="F80" s="57"/>
      <c r="G80" s="57"/>
      <c r="H80" s="57"/>
      <c r="I80" s="57"/>
      <c r="J80" s="53"/>
      <c r="K80" s="73"/>
      <c r="L80" s="73"/>
      <c r="M80" s="73"/>
      <c r="X80" s="54"/>
      <c r="Y80" s="54"/>
      <c r="Z80" s="74"/>
      <c r="AA80" s="57"/>
    </row>
    <row r="81" spans="1:27" s="55" customFormat="1" x14ac:dyDescent="0.25">
      <c r="A81" s="57"/>
      <c r="B81" s="57"/>
      <c r="C81" s="57"/>
      <c r="D81" s="57"/>
      <c r="E81" s="57"/>
      <c r="F81" s="57"/>
      <c r="G81" s="57"/>
      <c r="H81" s="57"/>
      <c r="I81" s="57"/>
      <c r="J81" s="53"/>
      <c r="K81" s="73"/>
      <c r="L81" s="73"/>
      <c r="M81" s="73"/>
      <c r="X81" s="54"/>
      <c r="Y81" s="54"/>
      <c r="Z81" s="74"/>
      <c r="AA81" s="57"/>
    </row>
    <row r="82" spans="1:27" s="55" customFormat="1" x14ac:dyDescent="0.25">
      <c r="A82" s="57"/>
      <c r="B82" s="57"/>
      <c r="C82" s="57"/>
      <c r="D82" s="57"/>
      <c r="E82" s="57"/>
      <c r="F82" s="57"/>
      <c r="G82" s="57"/>
      <c r="H82" s="57"/>
      <c r="I82" s="57"/>
      <c r="J82" s="53"/>
      <c r="K82" s="73"/>
      <c r="L82" s="73"/>
      <c r="M82" s="73"/>
      <c r="X82" s="54"/>
      <c r="Y82" s="54"/>
      <c r="Z82" s="74"/>
      <c r="AA82" s="57"/>
    </row>
    <row r="83" spans="1:27" s="55" customFormat="1" x14ac:dyDescent="0.25">
      <c r="A83" s="57"/>
      <c r="B83" s="57"/>
      <c r="C83" s="57"/>
      <c r="D83" s="57"/>
      <c r="E83" s="57"/>
      <c r="F83" s="57"/>
      <c r="G83" s="57"/>
      <c r="H83" s="57"/>
      <c r="I83" s="57"/>
      <c r="J83" s="53"/>
      <c r="K83" s="73"/>
      <c r="L83" s="73"/>
      <c r="M83" s="73"/>
      <c r="X83" s="54"/>
      <c r="Y83" s="54"/>
      <c r="Z83" s="74"/>
      <c r="AA83" s="57"/>
    </row>
    <row r="84" spans="1:27" s="55" customFormat="1" x14ac:dyDescent="0.25">
      <c r="A84" s="57"/>
      <c r="B84" s="57"/>
      <c r="C84" s="57"/>
      <c r="D84" s="57"/>
      <c r="E84" s="57"/>
      <c r="F84" s="57"/>
      <c r="G84" s="57"/>
      <c r="H84" s="57"/>
      <c r="I84" s="57"/>
      <c r="J84" s="53"/>
      <c r="K84" s="73"/>
      <c r="L84" s="73"/>
      <c r="M84" s="73"/>
      <c r="X84" s="54"/>
      <c r="Y84" s="54"/>
      <c r="Z84" s="74"/>
      <c r="AA84" s="57"/>
    </row>
    <row r="85" spans="1:27" s="55" customFormat="1" x14ac:dyDescent="0.25">
      <c r="A85" s="57"/>
      <c r="B85" s="57"/>
      <c r="C85" s="57"/>
      <c r="D85" s="57"/>
      <c r="E85" s="57"/>
      <c r="F85" s="57"/>
      <c r="G85" s="57"/>
      <c r="H85" s="57"/>
      <c r="I85" s="57"/>
      <c r="J85" s="53"/>
      <c r="K85" s="73"/>
      <c r="L85" s="73"/>
      <c r="M85" s="73"/>
      <c r="X85" s="54"/>
      <c r="Y85" s="54"/>
      <c r="Z85" s="74"/>
      <c r="AA85" s="57"/>
    </row>
  </sheetData>
  <mergeCells count="58">
    <mergeCell ref="Y9:Y10"/>
    <mergeCell ref="B11:B12"/>
    <mergeCell ref="P11:P12"/>
    <mergeCell ref="Y11:Y12"/>
    <mergeCell ref="A13:J13"/>
    <mergeCell ref="L11:L12"/>
    <mergeCell ref="M11:M12"/>
    <mergeCell ref="N11:N12"/>
    <mergeCell ref="O11:O12"/>
    <mergeCell ref="W9:W10"/>
    <mergeCell ref="W11:W12"/>
    <mergeCell ref="Z9:Z10"/>
    <mergeCell ref="A11:A12"/>
    <mergeCell ref="F11:F12"/>
    <mergeCell ref="G11:G12"/>
    <mergeCell ref="H11:H12"/>
    <mergeCell ref="I11:I12"/>
    <mergeCell ref="J11:J12"/>
    <mergeCell ref="K11:K12"/>
    <mergeCell ref="K9:K10"/>
    <mergeCell ref="L9:L10"/>
    <mergeCell ref="M9:M10"/>
    <mergeCell ref="N9:N10"/>
    <mergeCell ref="O9:O10"/>
    <mergeCell ref="P9:P10"/>
    <mergeCell ref="Z11:Z12"/>
    <mergeCell ref="B9:B10"/>
    <mergeCell ref="X6:X7"/>
    <mergeCell ref="Y6:Y7"/>
    <mergeCell ref="Z6:Z7"/>
    <mergeCell ref="A9:A10"/>
    <mergeCell ref="F9:F10"/>
    <mergeCell ref="G9:G10"/>
    <mergeCell ref="H9:H10"/>
    <mergeCell ref="I9:I10"/>
    <mergeCell ref="J9:J10"/>
    <mergeCell ref="O6:O7"/>
    <mergeCell ref="P6:P7"/>
    <mergeCell ref="Q6:Q7"/>
    <mergeCell ref="R6:S6"/>
    <mergeCell ref="T6:T7"/>
    <mergeCell ref="U6:V6"/>
    <mergeCell ref="X9:X10"/>
    <mergeCell ref="N6:N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W6:W7"/>
  </mergeCells>
  <pageMargins left="0.39370078740157483" right="0.39370078740157483" top="0.78740157480314965" bottom="0.78740157480314965" header="0.31496062992125984" footer="0.31496062992125984"/>
  <pageSetup paperSize="9" scale="39" firstPageNumber="155" fitToHeight="0" orientation="landscape" useFirstPageNumber="1" r:id="rId1"/>
  <headerFooter>
    <oddFooter>&amp;L&amp;"Arial,Kurzíva"Zastupitelstvo Olomouckého kraje 12.12.2022
11.1. - Rozpočet OK na rok 2023 - návrh rozpočtu 
Příloha č. 5f) - Projekty - neinvestiční&amp;R&amp;"Arial,Kurzíva"Strana &amp;P (celkem 193)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view="pageBreakPreview" zoomScale="70" zoomScaleNormal="70" zoomScaleSheetLayoutView="70" zoomScalePageLayoutView="75" workbookViewId="0">
      <selection activeCell="U10" sqref="U10"/>
    </sheetView>
  </sheetViews>
  <sheetFormatPr defaultColWidth="9.140625" defaultRowHeight="15" outlineLevelCol="1" x14ac:dyDescent="0.25"/>
  <cols>
    <col min="1" max="1" width="5.7109375" style="57" customWidth="1"/>
    <col min="2" max="2" width="7.140625" style="57" customWidth="1"/>
    <col min="3" max="3" width="6.42578125" style="57" hidden="1" customWidth="1" outlineLevel="1"/>
    <col min="4" max="4" width="8" style="57" hidden="1" customWidth="1" outlineLevel="1"/>
    <col min="5" max="5" width="7.7109375" style="57" customWidth="1" collapsed="1"/>
    <col min="6" max="6" width="21.28515625" style="57" hidden="1" customWidth="1" outlineLevel="1"/>
    <col min="7" max="7" width="45.5703125" style="57" customWidth="1" collapsed="1"/>
    <col min="8" max="8" width="38.85546875" style="57" customWidth="1"/>
    <col min="9" max="9" width="7.140625" style="57" customWidth="1"/>
    <col min="10" max="10" width="14.7109375" style="53" customWidth="1"/>
    <col min="11" max="12" width="14.85546875" style="55" customWidth="1"/>
    <col min="13" max="13" width="13.5703125" style="55" customWidth="1"/>
    <col min="14" max="14" width="17.140625" style="55" customWidth="1"/>
    <col min="15" max="15" width="14.7109375" style="55" customWidth="1"/>
    <col min="16" max="16" width="16.28515625" style="55" customWidth="1"/>
    <col min="17" max="17" width="16.7109375" style="55" customWidth="1"/>
    <col min="18" max="18" width="16.42578125" style="55" customWidth="1"/>
    <col min="19" max="19" width="16.85546875" style="55" customWidth="1"/>
    <col min="20" max="22" width="14.85546875" style="55" customWidth="1"/>
    <col min="23" max="23" width="14.42578125" style="55" customWidth="1"/>
    <col min="24" max="24" width="10" style="54" hidden="1" customWidth="1"/>
    <col min="25" max="25" width="17.7109375" style="74" customWidth="1"/>
    <col min="26" max="16384" width="9.140625" style="57"/>
  </cols>
  <sheetData>
    <row r="1" spans="1:26" ht="20.25" x14ac:dyDescent="0.3">
      <c r="A1" s="24" t="s">
        <v>39</v>
      </c>
      <c r="B1" s="1"/>
      <c r="C1" s="1"/>
      <c r="D1" s="1"/>
      <c r="E1" s="1"/>
      <c r="F1" s="2"/>
      <c r="G1" s="3"/>
      <c r="H1" s="4"/>
      <c r="I1" s="1"/>
      <c r="K1" s="54"/>
      <c r="N1" s="5"/>
      <c r="O1" s="5"/>
      <c r="Q1" s="5"/>
      <c r="R1" s="5"/>
      <c r="S1" s="5"/>
      <c r="T1" s="6"/>
      <c r="U1" s="56"/>
      <c r="V1" s="57"/>
      <c r="W1" s="57"/>
      <c r="X1" s="75"/>
      <c r="Y1" s="57"/>
    </row>
    <row r="2" spans="1:26" ht="15.75" x14ac:dyDescent="0.25">
      <c r="A2" s="32" t="s">
        <v>64</v>
      </c>
      <c r="B2" s="25"/>
      <c r="C2" s="25"/>
      <c r="D2" s="115"/>
      <c r="E2" s="115"/>
      <c r="F2" s="26"/>
      <c r="G2" s="27" t="s">
        <v>54</v>
      </c>
      <c r="H2" s="28" t="s">
        <v>65</v>
      </c>
      <c r="I2" s="8"/>
      <c r="K2" s="54"/>
      <c r="N2" s="9"/>
      <c r="O2" s="9"/>
      <c r="Q2" s="9"/>
      <c r="R2" s="9"/>
      <c r="S2" s="9"/>
      <c r="T2" s="10"/>
      <c r="U2" s="56"/>
      <c r="V2" s="57"/>
      <c r="W2" s="57"/>
      <c r="X2" s="75"/>
      <c r="Y2" s="57"/>
    </row>
    <row r="3" spans="1:26" ht="15.75" x14ac:dyDescent="0.25">
      <c r="A3" s="29"/>
      <c r="B3" s="30"/>
      <c r="C3" s="25"/>
      <c r="D3" s="115"/>
      <c r="E3" s="115"/>
      <c r="F3" s="26"/>
      <c r="G3" s="30" t="s">
        <v>38</v>
      </c>
      <c r="H3" s="31"/>
      <c r="I3" s="8"/>
      <c r="K3" s="54"/>
      <c r="N3" s="9"/>
      <c r="O3" s="9"/>
      <c r="Q3" s="9"/>
      <c r="R3" s="9"/>
      <c r="S3" s="9"/>
      <c r="T3" s="10"/>
      <c r="U3" s="56"/>
      <c r="V3" s="57"/>
      <c r="W3" s="57"/>
      <c r="X3" s="75"/>
      <c r="Y3" s="57"/>
    </row>
    <row r="4" spans="1:26" ht="17.45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9"/>
      <c r="M4" s="58"/>
      <c r="N4" s="59"/>
      <c r="O4" s="58"/>
      <c r="P4" s="58"/>
      <c r="Q4" s="58"/>
      <c r="R4" s="58"/>
      <c r="S4" s="58"/>
      <c r="T4" s="58"/>
      <c r="U4" s="58"/>
      <c r="V4" s="58"/>
      <c r="W4" s="307" t="s">
        <v>1</v>
      </c>
      <c r="Z4" s="56"/>
    </row>
    <row r="5" spans="1:26" ht="25.5" customHeight="1" x14ac:dyDescent="0.25">
      <c r="A5" s="367" t="s">
        <v>66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9"/>
      <c r="X5" s="368"/>
      <c r="Y5" s="369"/>
    </row>
    <row r="6" spans="1:26" ht="25.5" customHeight="1" x14ac:dyDescent="0.25">
      <c r="A6" s="315" t="s">
        <v>2</v>
      </c>
      <c r="B6" s="315" t="s">
        <v>3</v>
      </c>
      <c r="C6" s="316" t="s">
        <v>42</v>
      </c>
      <c r="D6" s="316" t="s">
        <v>4</v>
      </c>
      <c r="E6" s="316" t="s">
        <v>6</v>
      </c>
      <c r="F6" s="316" t="s">
        <v>7</v>
      </c>
      <c r="G6" s="316" t="s">
        <v>8</v>
      </c>
      <c r="H6" s="311" t="s">
        <v>9</v>
      </c>
      <c r="I6" s="317" t="s">
        <v>10</v>
      </c>
      <c r="J6" s="311" t="s">
        <v>11</v>
      </c>
      <c r="K6" s="311" t="s">
        <v>12</v>
      </c>
      <c r="L6" s="311" t="s">
        <v>13</v>
      </c>
      <c r="M6" s="311" t="s">
        <v>14</v>
      </c>
      <c r="N6" s="311" t="s">
        <v>21</v>
      </c>
      <c r="O6" s="318" t="s">
        <v>93</v>
      </c>
      <c r="P6" s="325" t="s">
        <v>97</v>
      </c>
      <c r="Q6" s="325" t="s">
        <v>98</v>
      </c>
      <c r="R6" s="326" t="s">
        <v>20</v>
      </c>
      <c r="S6" s="326"/>
      <c r="T6" s="325" t="s">
        <v>95</v>
      </c>
      <c r="U6" s="326" t="s">
        <v>20</v>
      </c>
      <c r="V6" s="326"/>
      <c r="W6" s="318" t="s">
        <v>96</v>
      </c>
      <c r="X6" s="318" t="s">
        <v>43</v>
      </c>
      <c r="Y6" s="319" t="s">
        <v>15</v>
      </c>
    </row>
    <row r="7" spans="1:26" ht="81" customHeight="1" x14ac:dyDescent="0.25">
      <c r="A7" s="315"/>
      <c r="B7" s="315"/>
      <c r="C7" s="316"/>
      <c r="D7" s="316"/>
      <c r="E7" s="316"/>
      <c r="F7" s="316"/>
      <c r="G7" s="316"/>
      <c r="H7" s="311"/>
      <c r="I7" s="317"/>
      <c r="J7" s="311"/>
      <c r="K7" s="311"/>
      <c r="L7" s="311"/>
      <c r="M7" s="311"/>
      <c r="N7" s="311"/>
      <c r="O7" s="318"/>
      <c r="P7" s="325"/>
      <c r="Q7" s="325"/>
      <c r="R7" s="51" t="s">
        <v>22</v>
      </c>
      <c r="S7" s="51" t="s">
        <v>23</v>
      </c>
      <c r="T7" s="325"/>
      <c r="U7" s="51" t="s">
        <v>18</v>
      </c>
      <c r="V7" s="51" t="s">
        <v>19</v>
      </c>
      <c r="W7" s="318"/>
      <c r="X7" s="318"/>
      <c r="Y7" s="319"/>
    </row>
    <row r="8" spans="1:26" s="60" customFormat="1" ht="25.5" customHeight="1" x14ac:dyDescent="0.3">
      <c r="A8" s="20" t="s">
        <v>16</v>
      </c>
      <c r="B8" s="20"/>
      <c r="C8" s="20"/>
      <c r="D8" s="20"/>
      <c r="E8" s="20"/>
      <c r="F8" s="20"/>
      <c r="G8" s="20"/>
      <c r="H8" s="20"/>
      <c r="I8" s="20"/>
      <c r="J8" s="20"/>
      <c r="K8" s="11">
        <f>SUM(K9:K9)</f>
        <v>222186</v>
      </c>
      <c r="L8" s="11">
        <f>SUM(L9:L9)</f>
        <v>199967</v>
      </c>
      <c r="M8" s="11">
        <f>SUM(M9:M9)</f>
        <v>22219</v>
      </c>
      <c r="N8" s="11"/>
      <c r="O8" s="11">
        <f t="shared" ref="O8:W8" si="0">SUM(O9:O9)</f>
        <v>0</v>
      </c>
      <c r="P8" s="11">
        <f t="shared" si="0"/>
        <v>10987</v>
      </c>
      <c r="Q8" s="11">
        <f t="shared" si="0"/>
        <v>0</v>
      </c>
      <c r="R8" s="11">
        <f t="shared" si="0"/>
        <v>0</v>
      </c>
      <c r="S8" s="11">
        <f t="shared" si="0"/>
        <v>0</v>
      </c>
      <c r="T8" s="11">
        <f t="shared" si="0"/>
        <v>10987</v>
      </c>
      <c r="U8" s="11">
        <f t="shared" si="0"/>
        <v>10987</v>
      </c>
      <c r="V8" s="11">
        <f t="shared" si="0"/>
        <v>0</v>
      </c>
      <c r="W8" s="11">
        <f t="shared" si="0"/>
        <v>11232</v>
      </c>
      <c r="X8" s="87"/>
      <c r="Y8" s="13"/>
    </row>
    <row r="9" spans="1:26" s="69" customFormat="1" ht="69" customHeight="1" x14ac:dyDescent="0.25">
      <c r="A9" s="132">
        <v>1</v>
      </c>
      <c r="B9" s="14" t="s">
        <v>47</v>
      </c>
      <c r="C9" s="61">
        <v>5169</v>
      </c>
      <c r="D9" s="61">
        <v>4374</v>
      </c>
      <c r="E9" s="126">
        <v>51</v>
      </c>
      <c r="F9" s="133">
        <v>60002101514</v>
      </c>
      <c r="G9" s="276" t="s">
        <v>102</v>
      </c>
      <c r="H9" s="277" t="s">
        <v>104</v>
      </c>
      <c r="I9" s="134"/>
      <c r="J9" s="134" t="s">
        <v>59</v>
      </c>
      <c r="K9" s="130">
        <v>222186</v>
      </c>
      <c r="L9" s="130">
        <v>199967</v>
      </c>
      <c r="M9" s="130">
        <f t="shared" ref="M9" si="1">+K9-L9</f>
        <v>22219</v>
      </c>
      <c r="N9" s="131" t="s">
        <v>103</v>
      </c>
      <c r="O9" s="80">
        <v>0</v>
      </c>
      <c r="P9" s="81">
        <v>10987</v>
      </c>
      <c r="Q9" s="82">
        <v>0</v>
      </c>
      <c r="R9" s="80">
        <v>0</v>
      </c>
      <c r="S9" s="80">
        <v>0</v>
      </c>
      <c r="T9" s="83">
        <v>10987</v>
      </c>
      <c r="U9" s="84">
        <v>10987</v>
      </c>
      <c r="V9" s="84">
        <v>0</v>
      </c>
      <c r="W9" s="84">
        <f>M9-O9-P9</f>
        <v>11232</v>
      </c>
      <c r="X9" s="128">
        <v>1</v>
      </c>
      <c r="Y9" s="129" t="s">
        <v>208</v>
      </c>
    </row>
    <row r="10" spans="1:26" ht="35.450000000000003" customHeight="1" x14ac:dyDescent="0.25">
      <c r="A10" s="341" t="s">
        <v>67</v>
      </c>
      <c r="B10" s="342"/>
      <c r="C10" s="342"/>
      <c r="D10" s="342"/>
      <c r="E10" s="342"/>
      <c r="F10" s="342"/>
      <c r="G10" s="342"/>
      <c r="H10" s="342"/>
      <c r="I10" s="342"/>
      <c r="J10" s="343"/>
      <c r="K10" s="17">
        <f>K8</f>
        <v>222186</v>
      </c>
      <c r="L10" s="17">
        <f>L8</f>
        <v>199967</v>
      </c>
      <c r="M10" s="17">
        <f>M8</f>
        <v>22219</v>
      </c>
      <c r="N10" s="17"/>
      <c r="O10" s="17">
        <f t="shared" ref="O10:W10" si="2">O8</f>
        <v>0</v>
      </c>
      <c r="P10" s="17">
        <f t="shared" si="2"/>
        <v>10987</v>
      </c>
      <c r="Q10" s="17">
        <f t="shared" si="2"/>
        <v>0</v>
      </c>
      <c r="R10" s="17">
        <f t="shared" si="2"/>
        <v>0</v>
      </c>
      <c r="S10" s="17">
        <f t="shared" si="2"/>
        <v>0</v>
      </c>
      <c r="T10" s="17">
        <f t="shared" si="2"/>
        <v>10987</v>
      </c>
      <c r="U10" s="17">
        <f t="shared" si="2"/>
        <v>10987</v>
      </c>
      <c r="V10" s="17">
        <f t="shared" si="2"/>
        <v>0</v>
      </c>
      <c r="W10" s="17">
        <f t="shared" si="2"/>
        <v>11232</v>
      </c>
      <c r="X10" s="86"/>
      <c r="Y10" s="19"/>
    </row>
    <row r="11" spans="1:26" s="55" customFormat="1" x14ac:dyDescent="0.25">
      <c r="A11" s="53"/>
      <c r="B11" s="53"/>
      <c r="C11" s="53"/>
      <c r="D11" s="53"/>
      <c r="E11" s="53"/>
      <c r="F11" s="53"/>
      <c r="G11" s="53"/>
      <c r="H11" s="53"/>
      <c r="I11" s="57"/>
      <c r="J11" s="72"/>
      <c r="K11" s="73"/>
      <c r="L11" s="73"/>
      <c r="M11" s="73"/>
      <c r="X11" s="54"/>
      <c r="Y11" s="74"/>
      <c r="Z11" s="57"/>
    </row>
    <row r="12" spans="1:26" s="55" customFormat="1" x14ac:dyDescent="0.25">
      <c r="A12" s="53"/>
      <c r="B12" s="53"/>
      <c r="C12" s="53"/>
      <c r="D12" s="53"/>
      <c r="E12" s="53"/>
      <c r="F12" s="53"/>
      <c r="G12" s="53"/>
      <c r="H12" s="53"/>
      <c r="I12" s="57"/>
      <c r="J12" s="72"/>
      <c r="K12" s="73"/>
      <c r="L12" s="73"/>
      <c r="M12" s="73"/>
      <c r="X12" s="54"/>
      <c r="Y12" s="74"/>
      <c r="Z12" s="57"/>
    </row>
    <row r="13" spans="1:26" s="55" customFormat="1" x14ac:dyDescent="0.25">
      <c r="A13" s="53"/>
      <c r="B13" s="53"/>
      <c r="C13" s="53"/>
      <c r="D13" s="53"/>
      <c r="E13" s="53"/>
      <c r="F13" s="53"/>
      <c r="G13" s="53"/>
      <c r="H13" s="53"/>
      <c r="I13" s="57"/>
      <c r="J13" s="72"/>
      <c r="K13" s="73"/>
      <c r="L13" s="73"/>
      <c r="M13" s="73"/>
      <c r="X13" s="54"/>
      <c r="Y13" s="74"/>
      <c r="Z13" s="57"/>
    </row>
    <row r="14" spans="1:26" s="55" customFormat="1" x14ac:dyDescent="0.25">
      <c r="A14" s="53"/>
      <c r="B14" s="53"/>
      <c r="C14" s="53"/>
      <c r="D14" s="53"/>
      <c r="E14" s="53"/>
      <c r="F14" s="53"/>
      <c r="G14" s="53"/>
      <c r="H14" s="53"/>
      <c r="I14" s="57"/>
      <c r="J14" s="72"/>
      <c r="K14" s="73"/>
      <c r="L14" s="73"/>
      <c r="M14" s="73"/>
      <c r="X14" s="54"/>
      <c r="Y14" s="74"/>
      <c r="Z14" s="57"/>
    </row>
    <row r="15" spans="1:26" s="55" customFormat="1" x14ac:dyDescent="0.25">
      <c r="A15" s="53"/>
      <c r="B15" s="53"/>
      <c r="C15" s="53"/>
      <c r="D15" s="53"/>
      <c r="E15" s="53"/>
      <c r="F15" s="53"/>
      <c r="G15" s="53"/>
      <c r="H15" s="53"/>
      <c r="I15" s="57"/>
      <c r="J15" s="72"/>
      <c r="K15" s="73"/>
      <c r="L15" s="73"/>
      <c r="M15" s="73"/>
      <c r="X15" s="54"/>
      <c r="Y15" s="74"/>
      <c r="Z15" s="57"/>
    </row>
    <row r="16" spans="1:26" s="55" customFormat="1" x14ac:dyDescent="0.25">
      <c r="A16" s="53"/>
      <c r="B16" s="53"/>
      <c r="C16" s="53"/>
      <c r="D16" s="53"/>
      <c r="E16" s="53"/>
      <c r="F16" s="53"/>
      <c r="G16" s="53"/>
      <c r="H16" s="53"/>
      <c r="I16" s="57"/>
      <c r="J16" s="72"/>
      <c r="K16" s="73"/>
      <c r="L16" s="73"/>
      <c r="M16" s="73"/>
      <c r="X16" s="54"/>
      <c r="Y16" s="74"/>
      <c r="Z16" s="57"/>
    </row>
    <row r="17" spans="1:26" s="55" customFormat="1" x14ac:dyDescent="0.25">
      <c r="A17" s="53"/>
      <c r="B17" s="53"/>
      <c r="C17" s="53"/>
      <c r="D17" s="53"/>
      <c r="E17" s="53"/>
      <c r="F17" s="53"/>
      <c r="G17" s="53"/>
      <c r="H17" s="53"/>
      <c r="I17" s="57"/>
      <c r="J17" s="72"/>
      <c r="K17" s="73"/>
      <c r="L17" s="73"/>
      <c r="M17" s="73"/>
      <c r="X17" s="54"/>
      <c r="Y17" s="74"/>
      <c r="Z17" s="57"/>
    </row>
    <row r="18" spans="1:26" s="55" customFormat="1" x14ac:dyDescent="0.25">
      <c r="A18" s="53"/>
      <c r="B18" s="53"/>
      <c r="C18" s="53"/>
      <c r="D18" s="53"/>
      <c r="E18" s="53"/>
      <c r="F18" s="53"/>
      <c r="G18" s="53"/>
      <c r="H18" s="53"/>
      <c r="I18" s="57"/>
      <c r="J18" s="72"/>
      <c r="K18" s="73"/>
      <c r="L18" s="73"/>
      <c r="M18" s="73"/>
      <c r="X18" s="54"/>
      <c r="Y18" s="74"/>
      <c r="Z18" s="57"/>
    </row>
    <row r="19" spans="1:26" s="55" customFormat="1" x14ac:dyDescent="0.25">
      <c r="A19" s="53"/>
      <c r="B19" s="53"/>
      <c r="C19" s="53"/>
      <c r="D19" s="53"/>
      <c r="E19" s="53"/>
      <c r="F19" s="53"/>
      <c r="G19" s="53"/>
      <c r="H19" s="53"/>
      <c r="I19" s="57"/>
      <c r="J19" s="72"/>
      <c r="K19" s="73"/>
      <c r="L19" s="73"/>
      <c r="M19" s="73"/>
      <c r="X19" s="54"/>
      <c r="Y19" s="74"/>
      <c r="Z19" s="57"/>
    </row>
    <row r="20" spans="1:26" s="55" customFormat="1" x14ac:dyDescent="0.25">
      <c r="A20" s="53"/>
      <c r="B20" s="53"/>
      <c r="C20" s="53"/>
      <c r="D20" s="53"/>
      <c r="E20" s="53"/>
      <c r="F20" s="53"/>
      <c r="G20" s="53"/>
      <c r="H20" s="53"/>
      <c r="I20" s="57"/>
      <c r="J20" s="72"/>
      <c r="K20" s="73"/>
      <c r="L20" s="73"/>
      <c r="M20" s="73"/>
      <c r="X20" s="54"/>
      <c r="Y20" s="74"/>
      <c r="Z20" s="57"/>
    </row>
    <row r="21" spans="1:26" s="55" customFormat="1" x14ac:dyDescent="0.25">
      <c r="A21" s="53"/>
      <c r="B21" s="53"/>
      <c r="C21" s="53"/>
      <c r="D21" s="53"/>
      <c r="E21" s="53"/>
      <c r="F21" s="53"/>
      <c r="G21" s="53"/>
      <c r="H21" s="53"/>
      <c r="I21" s="57"/>
      <c r="J21" s="72"/>
      <c r="K21" s="73"/>
      <c r="L21" s="73"/>
      <c r="M21" s="73"/>
      <c r="X21" s="54"/>
      <c r="Y21" s="74"/>
      <c r="Z21" s="57"/>
    </row>
    <row r="22" spans="1:26" s="55" customFormat="1" x14ac:dyDescent="0.25">
      <c r="A22" s="53"/>
      <c r="B22" s="53"/>
      <c r="C22" s="53"/>
      <c r="D22" s="53"/>
      <c r="E22" s="53"/>
      <c r="F22" s="53"/>
      <c r="G22" s="53"/>
      <c r="H22" s="53"/>
      <c r="I22" s="57"/>
      <c r="J22" s="72"/>
      <c r="K22" s="73"/>
      <c r="L22" s="73"/>
      <c r="M22" s="73"/>
      <c r="X22" s="54"/>
      <c r="Y22" s="74"/>
      <c r="Z22" s="57"/>
    </row>
    <row r="23" spans="1:26" s="55" customFormat="1" x14ac:dyDescent="0.25">
      <c r="A23" s="53"/>
      <c r="B23" s="53"/>
      <c r="C23" s="53"/>
      <c r="D23" s="53"/>
      <c r="E23" s="53"/>
      <c r="F23" s="53"/>
      <c r="G23" s="53"/>
      <c r="H23" s="53"/>
      <c r="I23" s="57"/>
      <c r="J23" s="53"/>
      <c r="K23" s="73"/>
      <c r="L23" s="73"/>
      <c r="M23" s="73"/>
      <c r="X23" s="54"/>
      <c r="Y23" s="74"/>
      <c r="Z23" s="57"/>
    </row>
    <row r="24" spans="1:26" s="55" customFormat="1" x14ac:dyDescent="0.25">
      <c r="A24" s="53"/>
      <c r="B24" s="53"/>
      <c r="C24" s="53"/>
      <c r="D24" s="53"/>
      <c r="E24" s="53"/>
      <c r="F24" s="53"/>
      <c r="G24" s="53"/>
      <c r="H24" s="53"/>
      <c r="I24" s="57"/>
      <c r="J24" s="53"/>
      <c r="K24" s="73"/>
      <c r="L24" s="73"/>
      <c r="M24" s="73"/>
      <c r="X24" s="54"/>
      <c r="Y24" s="74"/>
      <c r="Z24" s="57"/>
    </row>
    <row r="25" spans="1:26" s="55" customFormat="1" x14ac:dyDescent="0.25">
      <c r="A25" s="53"/>
      <c r="B25" s="53"/>
      <c r="C25" s="53"/>
      <c r="D25" s="53"/>
      <c r="E25" s="53"/>
      <c r="F25" s="53"/>
      <c r="G25" s="53"/>
      <c r="H25" s="53"/>
      <c r="I25" s="57"/>
      <c r="J25" s="53"/>
      <c r="K25" s="73"/>
      <c r="L25" s="73"/>
      <c r="M25" s="73"/>
      <c r="X25" s="54"/>
      <c r="Y25" s="74"/>
      <c r="Z25" s="57"/>
    </row>
    <row r="26" spans="1:26" s="55" customFormat="1" x14ac:dyDescent="0.25">
      <c r="A26" s="53"/>
      <c r="B26" s="53"/>
      <c r="C26" s="53"/>
      <c r="D26" s="53"/>
      <c r="E26" s="53"/>
      <c r="F26" s="53"/>
      <c r="G26" s="53"/>
      <c r="H26" s="53"/>
      <c r="I26" s="57"/>
      <c r="J26" s="53"/>
      <c r="K26" s="73"/>
      <c r="L26" s="73"/>
      <c r="M26" s="73"/>
      <c r="X26" s="54"/>
      <c r="Y26" s="74"/>
      <c r="Z26" s="57"/>
    </row>
    <row r="27" spans="1:26" s="55" customFormat="1" x14ac:dyDescent="0.25">
      <c r="A27" s="53"/>
      <c r="B27" s="53"/>
      <c r="C27" s="53"/>
      <c r="D27" s="53"/>
      <c r="E27" s="53"/>
      <c r="F27" s="53"/>
      <c r="G27" s="53"/>
      <c r="H27" s="53"/>
      <c r="I27" s="57"/>
      <c r="J27" s="53"/>
      <c r="K27" s="73"/>
      <c r="L27" s="73"/>
      <c r="M27" s="73"/>
      <c r="X27" s="54"/>
      <c r="Y27" s="74"/>
      <c r="Z27" s="57"/>
    </row>
    <row r="28" spans="1:26" s="55" customFormat="1" x14ac:dyDescent="0.25">
      <c r="A28" s="53"/>
      <c r="B28" s="53"/>
      <c r="C28" s="53"/>
      <c r="D28" s="53"/>
      <c r="E28" s="53"/>
      <c r="F28" s="53"/>
      <c r="G28" s="53"/>
      <c r="H28" s="53"/>
      <c r="I28" s="57"/>
      <c r="J28" s="53"/>
      <c r="K28" s="73"/>
      <c r="L28" s="73"/>
      <c r="M28" s="73"/>
      <c r="X28" s="54"/>
      <c r="Y28" s="74"/>
      <c r="Z28" s="57"/>
    </row>
    <row r="29" spans="1:26" s="55" customFormat="1" x14ac:dyDescent="0.25">
      <c r="A29" s="53"/>
      <c r="B29" s="53"/>
      <c r="C29" s="53"/>
      <c r="D29" s="53"/>
      <c r="E29" s="53"/>
      <c r="F29" s="53"/>
      <c r="G29" s="53"/>
      <c r="H29" s="53"/>
      <c r="I29" s="57"/>
      <c r="J29" s="53"/>
      <c r="K29" s="73"/>
      <c r="L29" s="73"/>
      <c r="M29" s="73"/>
      <c r="X29" s="54"/>
      <c r="Y29" s="74"/>
      <c r="Z29" s="57"/>
    </row>
    <row r="30" spans="1:26" s="55" customFormat="1" x14ac:dyDescent="0.25">
      <c r="A30" s="53"/>
      <c r="B30" s="53"/>
      <c r="C30" s="53"/>
      <c r="D30" s="53"/>
      <c r="E30" s="53"/>
      <c r="F30" s="53"/>
      <c r="G30" s="53"/>
      <c r="H30" s="53"/>
      <c r="I30" s="57"/>
      <c r="J30" s="53"/>
      <c r="K30" s="73"/>
      <c r="L30" s="73"/>
      <c r="M30" s="73"/>
      <c r="X30" s="54"/>
      <c r="Y30" s="74"/>
      <c r="Z30" s="57"/>
    </row>
    <row r="31" spans="1:26" s="55" customFormat="1" x14ac:dyDescent="0.25">
      <c r="A31" s="53"/>
      <c r="B31" s="53"/>
      <c r="C31" s="53"/>
      <c r="D31" s="53"/>
      <c r="E31" s="53"/>
      <c r="F31" s="53"/>
      <c r="G31" s="53"/>
      <c r="H31" s="53"/>
      <c r="I31" s="57"/>
      <c r="J31" s="53"/>
      <c r="K31" s="73"/>
      <c r="L31" s="73"/>
      <c r="M31" s="73"/>
      <c r="X31" s="54"/>
      <c r="Y31" s="74"/>
      <c r="Z31" s="57"/>
    </row>
    <row r="32" spans="1:26" s="55" customFormat="1" x14ac:dyDescent="0.25">
      <c r="A32" s="53"/>
      <c r="B32" s="53"/>
      <c r="C32" s="53"/>
      <c r="D32" s="53"/>
      <c r="E32" s="53"/>
      <c r="F32" s="53"/>
      <c r="G32" s="53"/>
      <c r="H32" s="53"/>
      <c r="I32" s="57"/>
      <c r="J32" s="53"/>
      <c r="K32" s="73"/>
      <c r="L32" s="73"/>
      <c r="M32" s="73"/>
      <c r="X32" s="54"/>
      <c r="Y32" s="74"/>
      <c r="Z32" s="57"/>
    </row>
    <row r="33" spans="1:26" s="55" customFormat="1" x14ac:dyDescent="0.25">
      <c r="A33" s="53"/>
      <c r="B33" s="53"/>
      <c r="C33" s="53"/>
      <c r="D33" s="53"/>
      <c r="E33" s="53"/>
      <c r="F33" s="53"/>
      <c r="G33" s="53"/>
      <c r="H33" s="53"/>
      <c r="I33" s="57"/>
      <c r="J33" s="53"/>
      <c r="K33" s="73"/>
      <c r="L33" s="73"/>
      <c r="M33" s="73"/>
      <c r="X33" s="54"/>
      <c r="Y33" s="74"/>
      <c r="Z33" s="57"/>
    </row>
    <row r="34" spans="1:26" s="55" customFormat="1" x14ac:dyDescent="0.25">
      <c r="A34" s="57"/>
      <c r="B34" s="57"/>
      <c r="C34" s="57"/>
      <c r="D34" s="57"/>
      <c r="E34" s="57"/>
      <c r="F34" s="57"/>
      <c r="G34" s="57"/>
      <c r="H34" s="57"/>
      <c r="I34" s="57"/>
      <c r="J34" s="53"/>
      <c r="K34" s="73"/>
      <c r="L34" s="73"/>
      <c r="M34" s="73"/>
      <c r="X34" s="54"/>
      <c r="Y34" s="74"/>
      <c r="Z34" s="57"/>
    </row>
    <row r="35" spans="1:26" s="55" customFormat="1" x14ac:dyDescent="0.25">
      <c r="A35" s="57"/>
      <c r="B35" s="57"/>
      <c r="C35" s="57"/>
      <c r="D35" s="57"/>
      <c r="E35" s="57"/>
      <c r="F35" s="57"/>
      <c r="G35" s="57"/>
      <c r="H35" s="57"/>
      <c r="I35" s="57"/>
      <c r="J35" s="53"/>
      <c r="K35" s="73"/>
      <c r="L35" s="73"/>
      <c r="M35" s="73"/>
      <c r="X35" s="54"/>
      <c r="Y35" s="74"/>
      <c r="Z35" s="57"/>
    </row>
    <row r="36" spans="1:26" s="55" customFormat="1" x14ac:dyDescent="0.25">
      <c r="A36" s="57"/>
      <c r="B36" s="57"/>
      <c r="C36" s="57"/>
      <c r="D36" s="57"/>
      <c r="E36" s="57"/>
      <c r="F36" s="57"/>
      <c r="G36" s="57"/>
      <c r="H36" s="57"/>
      <c r="I36" s="57"/>
      <c r="J36" s="53"/>
      <c r="K36" s="73"/>
      <c r="L36" s="73"/>
      <c r="M36" s="73"/>
      <c r="X36" s="54"/>
      <c r="Y36" s="74"/>
      <c r="Z36" s="57"/>
    </row>
    <row r="37" spans="1:26" s="55" customFormat="1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3"/>
      <c r="K37" s="73"/>
      <c r="L37" s="73"/>
      <c r="M37" s="73"/>
      <c r="X37" s="54"/>
      <c r="Y37" s="74"/>
      <c r="Z37" s="57"/>
    </row>
    <row r="38" spans="1:26" s="55" customFormat="1" x14ac:dyDescent="0.25">
      <c r="A38" s="57"/>
      <c r="B38" s="57"/>
      <c r="C38" s="57"/>
      <c r="D38" s="57"/>
      <c r="E38" s="57"/>
      <c r="F38" s="57"/>
      <c r="G38" s="57"/>
      <c r="H38" s="57"/>
      <c r="I38" s="57"/>
      <c r="J38" s="53"/>
      <c r="K38" s="73"/>
      <c r="L38" s="73"/>
      <c r="M38" s="73"/>
      <c r="X38" s="54"/>
      <c r="Y38" s="74"/>
      <c r="Z38" s="57"/>
    </row>
    <row r="39" spans="1:26" s="55" customFormat="1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3"/>
      <c r="K39" s="73"/>
      <c r="L39" s="73"/>
      <c r="M39" s="73"/>
      <c r="X39" s="54"/>
      <c r="Y39" s="74"/>
      <c r="Z39" s="57"/>
    </row>
    <row r="40" spans="1:26" s="55" customFormat="1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3"/>
      <c r="K40" s="73"/>
      <c r="L40" s="73"/>
      <c r="M40" s="73"/>
      <c r="X40" s="54"/>
      <c r="Y40" s="74"/>
      <c r="Z40" s="57"/>
    </row>
    <row r="41" spans="1:26" s="55" customFormat="1" x14ac:dyDescent="0.25">
      <c r="A41" s="57"/>
      <c r="B41" s="57"/>
      <c r="C41" s="57"/>
      <c r="D41" s="57"/>
      <c r="E41" s="57"/>
      <c r="F41" s="57"/>
      <c r="G41" s="57"/>
      <c r="H41" s="57"/>
      <c r="I41" s="57"/>
      <c r="J41" s="53"/>
      <c r="K41" s="73"/>
      <c r="L41" s="73"/>
      <c r="M41" s="73"/>
      <c r="X41" s="54"/>
      <c r="Y41" s="74"/>
      <c r="Z41" s="57"/>
    </row>
    <row r="42" spans="1:26" s="55" customFormat="1" x14ac:dyDescent="0.25">
      <c r="A42" s="57"/>
      <c r="B42" s="57"/>
      <c r="C42" s="57"/>
      <c r="D42" s="57"/>
      <c r="E42" s="57"/>
      <c r="F42" s="57"/>
      <c r="G42" s="57"/>
      <c r="H42" s="57"/>
      <c r="I42" s="57"/>
      <c r="J42" s="53"/>
      <c r="K42" s="73"/>
      <c r="L42" s="73"/>
      <c r="M42" s="73"/>
      <c r="X42" s="54"/>
      <c r="Y42" s="74"/>
      <c r="Z42" s="57"/>
    </row>
    <row r="43" spans="1:26" s="55" customFormat="1" x14ac:dyDescent="0.25">
      <c r="A43" s="57"/>
      <c r="B43" s="57"/>
      <c r="C43" s="57"/>
      <c r="D43" s="57"/>
      <c r="E43" s="57"/>
      <c r="F43" s="57"/>
      <c r="G43" s="57"/>
      <c r="H43" s="57"/>
      <c r="I43" s="57"/>
      <c r="J43" s="53"/>
      <c r="K43" s="73"/>
      <c r="L43" s="73"/>
      <c r="M43" s="73"/>
      <c r="X43" s="54"/>
      <c r="Y43" s="74"/>
      <c r="Z43" s="57"/>
    </row>
    <row r="44" spans="1:26" s="55" customFormat="1" x14ac:dyDescent="0.25">
      <c r="A44" s="57"/>
      <c r="B44" s="57"/>
      <c r="C44" s="57"/>
      <c r="D44" s="57"/>
      <c r="E44" s="57"/>
      <c r="F44" s="57"/>
      <c r="G44" s="57"/>
      <c r="H44" s="57"/>
      <c r="I44" s="57"/>
      <c r="J44" s="53"/>
      <c r="K44" s="73"/>
      <c r="L44" s="73"/>
      <c r="M44" s="73"/>
      <c r="X44" s="54"/>
      <c r="Y44" s="74"/>
      <c r="Z44" s="57"/>
    </row>
    <row r="45" spans="1:26" s="55" customFormat="1" x14ac:dyDescent="0.25">
      <c r="A45" s="57"/>
      <c r="B45" s="57"/>
      <c r="C45" s="57"/>
      <c r="D45" s="57"/>
      <c r="E45" s="57"/>
      <c r="F45" s="57"/>
      <c r="G45" s="57"/>
      <c r="H45" s="57"/>
      <c r="I45" s="57"/>
      <c r="J45" s="53"/>
      <c r="K45" s="73"/>
      <c r="L45" s="73"/>
      <c r="M45" s="73"/>
      <c r="X45" s="54"/>
      <c r="Y45" s="74"/>
      <c r="Z45" s="57"/>
    </row>
    <row r="46" spans="1:26" s="55" customFormat="1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53"/>
      <c r="K46" s="73"/>
      <c r="L46" s="73"/>
      <c r="M46" s="73"/>
      <c r="X46" s="54"/>
      <c r="Y46" s="74"/>
      <c r="Z46" s="57"/>
    </row>
    <row r="47" spans="1:26" s="55" customFormat="1" x14ac:dyDescent="0.25">
      <c r="A47" s="57"/>
      <c r="B47" s="57"/>
      <c r="C47" s="57"/>
      <c r="D47" s="57"/>
      <c r="E47" s="57"/>
      <c r="F47" s="57"/>
      <c r="G47" s="57"/>
      <c r="H47" s="57"/>
      <c r="I47" s="57"/>
      <c r="J47" s="53"/>
      <c r="K47" s="73"/>
      <c r="L47" s="73"/>
      <c r="M47" s="73"/>
      <c r="X47" s="54"/>
      <c r="Y47" s="74"/>
      <c r="Z47" s="57"/>
    </row>
    <row r="48" spans="1:26" s="55" customFormat="1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3"/>
      <c r="K48" s="73"/>
      <c r="L48" s="73"/>
      <c r="M48" s="73"/>
      <c r="X48" s="54"/>
      <c r="Y48" s="74"/>
      <c r="Z48" s="57"/>
    </row>
    <row r="49" spans="1:26" s="55" customFormat="1" x14ac:dyDescent="0.25">
      <c r="A49" s="57"/>
      <c r="B49" s="57"/>
      <c r="C49" s="57"/>
      <c r="D49" s="57"/>
      <c r="E49" s="57"/>
      <c r="F49" s="57"/>
      <c r="G49" s="57"/>
      <c r="H49" s="57"/>
      <c r="I49" s="57"/>
      <c r="J49" s="53"/>
      <c r="K49" s="73"/>
      <c r="L49" s="73"/>
      <c r="M49" s="73"/>
      <c r="X49" s="54"/>
      <c r="Y49" s="74"/>
      <c r="Z49" s="57"/>
    </row>
    <row r="50" spans="1:26" s="55" customFormat="1" x14ac:dyDescent="0.25">
      <c r="A50" s="57"/>
      <c r="B50" s="57"/>
      <c r="C50" s="57"/>
      <c r="D50" s="57"/>
      <c r="E50" s="57"/>
      <c r="F50" s="57"/>
      <c r="G50" s="57"/>
      <c r="H50" s="57"/>
      <c r="I50" s="57"/>
      <c r="J50" s="53"/>
      <c r="K50" s="73"/>
      <c r="L50" s="73"/>
      <c r="M50" s="73"/>
      <c r="X50" s="54"/>
      <c r="Y50" s="74"/>
      <c r="Z50" s="57"/>
    </row>
    <row r="51" spans="1:26" s="55" customFormat="1" x14ac:dyDescent="0.25">
      <c r="A51" s="57"/>
      <c r="B51" s="57"/>
      <c r="C51" s="57"/>
      <c r="D51" s="57"/>
      <c r="E51" s="57"/>
      <c r="F51" s="57"/>
      <c r="G51" s="57"/>
      <c r="H51" s="57"/>
      <c r="I51" s="57"/>
      <c r="J51" s="53"/>
      <c r="K51" s="73"/>
      <c r="L51" s="73"/>
      <c r="M51" s="73"/>
      <c r="X51" s="54"/>
      <c r="Y51" s="74"/>
      <c r="Z51" s="57"/>
    </row>
    <row r="52" spans="1:26" s="55" customFormat="1" x14ac:dyDescent="0.25">
      <c r="A52" s="57"/>
      <c r="B52" s="57"/>
      <c r="C52" s="57"/>
      <c r="D52" s="57"/>
      <c r="E52" s="57"/>
      <c r="F52" s="57"/>
      <c r="G52" s="57"/>
      <c r="H52" s="57"/>
      <c r="I52" s="57"/>
      <c r="J52" s="53"/>
      <c r="K52" s="73"/>
      <c r="L52" s="73"/>
      <c r="M52" s="73"/>
      <c r="X52" s="54"/>
      <c r="Y52" s="74"/>
      <c r="Z52" s="57"/>
    </row>
    <row r="53" spans="1:26" s="55" customFormat="1" x14ac:dyDescent="0.25">
      <c r="A53" s="57"/>
      <c r="B53" s="57"/>
      <c r="C53" s="57"/>
      <c r="D53" s="57"/>
      <c r="E53" s="57"/>
      <c r="F53" s="57"/>
      <c r="G53" s="57"/>
      <c r="H53" s="57"/>
      <c r="I53" s="57"/>
      <c r="J53" s="53"/>
      <c r="K53" s="73"/>
      <c r="L53" s="73"/>
      <c r="M53" s="73"/>
      <c r="X53" s="54"/>
      <c r="Y53" s="74"/>
      <c r="Z53" s="57"/>
    </row>
    <row r="54" spans="1:26" s="55" customFormat="1" x14ac:dyDescent="0.25">
      <c r="A54" s="57"/>
      <c r="B54" s="57"/>
      <c r="C54" s="57"/>
      <c r="D54" s="57"/>
      <c r="E54" s="57"/>
      <c r="F54" s="57"/>
      <c r="G54" s="57"/>
      <c r="H54" s="57"/>
      <c r="I54" s="57"/>
      <c r="J54" s="53"/>
      <c r="K54" s="73"/>
      <c r="L54" s="73"/>
      <c r="M54" s="73"/>
      <c r="X54" s="54"/>
      <c r="Y54" s="74"/>
      <c r="Z54" s="57"/>
    </row>
    <row r="55" spans="1:26" s="55" customFormat="1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3"/>
      <c r="K55" s="73"/>
      <c r="L55" s="73"/>
      <c r="M55" s="73"/>
      <c r="X55" s="54"/>
      <c r="Y55" s="74"/>
      <c r="Z55" s="57"/>
    </row>
    <row r="56" spans="1:26" s="55" customFormat="1" x14ac:dyDescent="0.25">
      <c r="A56" s="57"/>
      <c r="B56" s="57"/>
      <c r="C56" s="57"/>
      <c r="D56" s="57"/>
      <c r="E56" s="57"/>
      <c r="F56" s="57"/>
      <c r="G56" s="57"/>
      <c r="H56" s="57"/>
      <c r="I56" s="57"/>
      <c r="J56" s="53"/>
      <c r="K56" s="73"/>
      <c r="L56" s="73"/>
      <c r="M56" s="73"/>
      <c r="X56" s="54"/>
      <c r="Y56" s="74"/>
      <c r="Z56" s="57"/>
    </row>
    <row r="57" spans="1:26" s="55" customFormat="1" x14ac:dyDescent="0.25">
      <c r="A57" s="57"/>
      <c r="B57" s="57"/>
      <c r="C57" s="57"/>
      <c r="D57" s="57"/>
      <c r="E57" s="57"/>
      <c r="F57" s="57"/>
      <c r="G57" s="57"/>
      <c r="H57" s="57"/>
      <c r="I57" s="57"/>
      <c r="J57" s="53"/>
      <c r="K57" s="73"/>
      <c r="L57" s="73"/>
      <c r="M57" s="73"/>
      <c r="X57" s="54"/>
      <c r="Y57" s="74"/>
      <c r="Z57" s="57"/>
    </row>
    <row r="58" spans="1:26" s="55" customFormat="1" x14ac:dyDescent="0.25">
      <c r="A58" s="57"/>
      <c r="B58" s="57"/>
      <c r="C58" s="57"/>
      <c r="D58" s="57"/>
      <c r="E58" s="57"/>
      <c r="F58" s="57"/>
      <c r="G58" s="57"/>
      <c r="H58" s="57"/>
      <c r="I58" s="57"/>
      <c r="J58" s="53"/>
      <c r="K58" s="73"/>
      <c r="L58" s="73"/>
      <c r="M58" s="73"/>
      <c r="X58" s="54"/>
      <c r="Y58" s="74"/>
      <c r="Z58" s="57"/>
    </row>
    <row r="59" spans="1:26" s="55" customFormat="1" x14ac:dyDescent="0.25">
      <c r="A59" s="57"/>
      <c r="B59" s="57"/>
      <c r="C59" s="57"/>
      <c r="D59" s="57"/>
      <c r="E59" s="57"/>
      <c r="F59" s="57"/>
      <c r="G59" s="57"/>
      <c r="H59" s="57"/>
      <c r="I59" s="57"/>
      <c r="J59" s="53"/>
      <c r="K59" s="73"/>
      <c r="L59" s="73"/>
      <c r="M59" s="73"/>
      <c r="X59" s="54"/>
      <c r="Y59" s="74"/>
      <c r="Z59" s="57"/>
    </row>
    <row r="60" spans="1:26" s="55" customFormat="1" x14ac:dyDescent="0.25">
      <c r="A60" s="57"/>
      <c r="B60" s="57"/>
      <c r="C60" s="57"/>
      <c r="D60" s="57"/>
      <c r="E60" s="57"/>
      <c r="F60" s="57"/>
      <c r="G60" s="57"/>
      <c r="H60" s="57"/>
      <c r="I60" s="57"/>
      <c r="J60" s="53"/>
      <c r="K60" s="73"/>
      <c r="L60" s="73"/>
      <c r="M60" s="73"/>
      <c r="X60" s="54"/>
      <c r="Y60" s="74"/>
      <c r="Z60" s="57"/>
    </row>
    <row r="61" spans="1:26" s="55" customFormat="1" x14ac:dyDescent="0.25">
      <c r="A61" s="57"/>
      <c r="B61" s="57"/>
      <c r="C61" s="57"/>
      <c r="D61" s="57"/>
      <c r="E61" s="57"/>
      <c r="F61" s="57"/>
      <c r="G61" s="57"/>
      <c r="H61" s="57"/>
      <c r="I61" s="57"/>
      <c r="J61" s="53"/>
      <c r="K61" s="73"/>
      <c r="L61" s="73"/>
      <c r="M61" s="73"/>
      <c r="X61" s="54"/>
      <c r="Y61" s="74"/>
      <c r="Z61" s="57"/>
    </row>
    <row r="62" spans="1:26" s="55" customFormat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3"/>
      <c r="K62" s="73"/>
      <c r="L62" s="73"/>
      <c r="M62" s="73"/>
      <c r="X62" s="54"/>
      <c r="Y62" s="74"/>
      <c r="Z62" s="57"/>
    </row>
    <row r="63" spans="1:26" s="55" customFormat="1" x14ac:dyDescent="0.25">
      <c r="A63" s="57"/>
      <c r="B63" s="57"/>
      <c r="C63" s="57"/>
      <c r="D63" s="57"/>
      <c r="E63" s="57"/>
      <c r="F63" s="57"/>
      <c r="G63" s="57"/>
      <c r="H63" s="57"/>
      <c r="I63" s="57"/>
      <c r="J63" s="53"/>
      <c r="K63" s="73"/>
      <c r="L63" s="73"/>
      <c r="M63" s="73"/>
      <c r="X63" s="54"/>
      <c r="Y63" s="74"/>
      <c r="Z63" s="57"/>
    </row>
    <row r="64" spans="1:26" s="55" customFormat="1" x14ac:dyDescent="0.25">
      <c r="A64" s="57"/>
      <c r="B64" s="57"/>
      <c r="C64" s="57"/>
      <c r="D64" s="57"/>
      <c r="E64" s="57"/>
      <c r="F64" s="57"/>
      <c r="G64" s="57"/>
      <c r="H64" s="57"/>
      <c r="I64" s="57"/>
      <c r="J64" s="53"/>
      <c r="K64" s="73"/>
      <c r="L64" s="73"/>
      <c r="M64" s="73"/>
      <c r="X64" s="54"/>
      <c r="Y64" s="74"/>
      <c r="Z64" s="57"/>
    </row>
    <row r="65" spans="1:26" s="55" customFormat="1" x14ac:dyDescent="0.25">
      <c r="A65" s="57"/>
      <c r="B65" s="57"/>
      <c r="C65" s="57"/>
      <c r="D65" s="57"/>
      <c r="E65" s="57"/>
      <c r="F65" s="57"/>
      <c r="G65" s="57"/>
      <c r="H65" s="57"/>
      <c r="I65" s="57"/>
      <c r="J65" s="53"/>
      <c r="K65" s="73"/>
      <c r="L65" s="73"/>
      <c r="M65" s="73"/>
      <c r="X65" s="54"/>
      <c r="Y65" s="74"/>
      <c r="Z65" s="57"/>
    </row>
    <row r="66" spans="1:26" s="55" customFormat="1" x14ac:dyDescent="0.25">
      <c r="A66" s="57"/>
      <c r="B66" s="57"/>
      <c r="C66" s="57"/>
      <c r="D66" s="57"/>
      <c r="E66" s="57"/>
      <c r="F66" s="57"/>
      <c r="G66" s="57"/>
      <c r="H66" s="57"/>
      <c r="I66" s="57"/>
      <c r="J66" s="53"/>
      <c r="K66" s="73"/>
      <c r="L66" s="73"/>
      <c r="M66" s="73"/>
      <c r="X66" s="54"/>
      <c r="Y66" s="74"/>
      <c r="Z66" s="57"/>
    </row>
    <row r="67" spans="1:26" s="55" customFormat="1" x14ac:dyDescent="0.25">
      <c r="A67" s="57"/>
      <c r="B67" s="57"/>
      <c r="C67" s="57"/>
      <c r="D67" s="57"/>
      <c r="E67" s="57"/>
      <c r="F67" s="57"/>
      <c r="G67" s="57"/>
      <c r="H67" s="57"/>
      <c r="I67" s="57"/>
      <c r="J67" s="53"/>
      <c r="K67" s="73"/>
      <c r="L67" s="73"/>
      <c r="M67" s="73"/>
      <c r="X67" s="54"/>
      <c r="Y67" s="74"/>
      <c r="Z67" s="57"/>
    </row>
    <row r="68" spans="1:26" s="55" customFormat="1" x14ac:dyDescent="0.25">
      <c r="A68" s="57"/>
      <c r="B68" s="57"/>
      <c r="C68" s="57"/>
      <c r="D68" s="57"/>
      <c r="E68" s="57"/>
      <c r="F68" s="57"/>
      <c r="G68" s="57"/>
      <c r="H68" s="57"/>
      <c r="I68" s="57"/>
      <c r="J68" s="53"/>
      <c r="K68" s="73"/>
      <c r="L68" s="73"/>
      <c r="M68" s="73"/>
      <c r="X68" s="54"/>
      <c r="Y68" s="74"/>
      <c r="Z68" s="57"/>
    </row>
    <row r="69" spans="1:26" s="55" customFormat="1" x14ac:dyDescent="0.25">
      <c r="A69" s="57"/>
      <c r="B69" s="57"/>
      <c r="C69" s="57"/>
      <c r="D69" s="57"/>
      <c r="E69" s="57"/>
      <c r="F69" s="57"/>
      <c r="G69" s="57"/>
      <c r="H69" s="57"/>
      <c r="I69" s="57"/>
      <c r="J69" s="53"/>
      <c r="K69" s="73"/>
      <c r="L69" s="73"/>
      <c r="M69" s="73"/>
      <c r="X69" s="54"/>
      <c r="Y69" s="74"/>
      <c r="Z69" s="57"/>
    </row>
    <row r="70" spans="1:26" s="55" customFormat="1" x14ac:dyDescent="0.25">
      <c r="A70" s="57"/>
      <c r="B70" s="57"/>
      <c r="C70" s="57"/>
      <c r="D70" s="57"/>
      <c r="E70" s="57"/>
      <c r="F70" s="57"/>
      <c r="G70" s="57"/>
      <c r="H70" s="57"/>
      <c r="I70" s="57"/>
      <c r="J70" s="53"/>
      <c r="K70" s="73"/>
      <c r="L70" s="73"/>
      <c r="M70" s="73"/>
      <c r="X70" s="54"/>
      <c r="Y70" s="74"/>
      <c r="Z70" s="57"/>
    </row>
    <row r="71" spans="1:26" s="55" customFormat="1" x14ac:dyDescent="0.25">
      <c r="A71" s="57"/>
      <c r="B71" s="57"/>
      <c r="C71" s="57"/>
      <c r="D71" s="57"/>
      <c r="E71" s="57"/>
      <c r="F71" s="57"/>
      <c r="G71" s="57"/>
      <c r="H71" s="57"/>
      <c r="I71" s="57"/>
      <c r="J71" s="53"/>
      <c r="K71" s="73"/>
      <c r="L71" s="73"/>
      <c r="M71" s="73"/>
      <c r="X71" s="54"/>
      <c r="Y71" s="74"/>
      <c r="Z71" s="57"/>
    </row>
    <row r="72" spans="1:26" s="55" customFormat="1" x14ac:dyDescent="0.25">
      <c r="A72" s="57"/>
      <c r="B72" s="57"/>
      <c r="C72" s="57"/>
      <c r="D72" s="57"/>
      <c r="E72" s="57"/>
      <c r="F72" s="57"/>
      <c r="G72" s="57"/>
      <c r="H72" s="57"/>
      <c r="I72" s="57"/>
      <c r="J72" s="53"/>
      <c r="K72" s="73"/>
      <c r="L72" s="73"/>
      <c r="M72" s="73"/>
      <c r="X72" s="54"/>
      <c r="Y72" s="74"/>
      <c r="Z72" s="57"/>
    </row>
    <row r="73" spans="1:26" s="55" customFormat="1" x14ac:dyDescent="0.25">
      <c r="A73" s="57"/>
      <c r="B73" s="57"/>
      <c r="C73" s="57"/>
      <c r="D73" s="57"/>
      <c r="E73" s="57"/>
      <c r="F73" s="57"/>
      <c r="G73" s="57"/>
      <c r="H73" s="57"/>
      <c r="I73" s="57"/>
      <c r="J73" s="53"/>
      <c r="K73" s="73"/>
      <c r="L73" s="73"/>
      <c r="M73" s="73"/>
      <c r="X73" s="54"/>
      <c r="Y73" s="74"/>
      <c r="Z73" s="57"/>
    </row>
    <row r="74" spans="1:26" s="55" customFormat="1" x14ac:dyDescent="0.25">
      <c r="A74" s="57"/>
      <c r="B74" s="57"/>
      <c r="C74" s="57"/>
      <c r="D74" s="57"/>
      <c r="E74" s="57"/>
      <c r="F74" s="57"/>
      <c r="G74" s="57"/>
      <c r="H74" s="57"/>
      <c r="I74" s="57"/>
      <c r="J74" s="53"/>
      <c r="K74" s="73"/>
      <c r="L74" s="73"/>
      <c r="M74" s="73"/>
      <c r="X74" s="54"/>
      <c r="Y74" s="74"/>
      <c r="Z74" s="57"/>
    </row>
    <row r="75" spans="1:26" s="55" customFormat="1" x14ac:dyDescent="0.25">
      <c r="A75" s="57"/>
      <c r="B75" s="57"/>
      <c r="C75" s="57"/>
      <c r="D75" s="57"/>
      <c r="E75" s="57"/>
      <c r="F75" s="57"/>
      <c r="G75" s="57"/>
      <c r="H75" s="57"/>
      <c r="I75" s="57"/>
      <c r="J75" s="53"/>
      <c r="K75" s="73"/>
      <c r="L75" s="73"/>
      <c r="M75" s="73"/>
      <c r="X75" s="54"/>
      <c r="Y75" s="74"/>
      <c r="Z75" s="57"/>
    </row>
    <row r="76" spans="1:26" s="55" customFormat="1" x14ac:dyDescent="0.25">
      <c r="A76" s="57"/>
      <c r="B76" s="57"/>
      <c r="C76" s="57"/>
      <c r="D76" s="57"/>
      <c r="E76" s="57"/>
      <c r="F76" s="57"/>
      <c r="G76" s="57"/>
      <c r="H76" s="57"/>
      <c r="I76" s="57"/>
      <c r="J76" s="53"/>
      <c r="K76" s="73"/>
      <c r="L76" s="73"/>
      <c r="M76" s="73"/>
      <c r="X76" s="54"/>
      <c r="Y76" s="74"/>
      <c r="Z76" s="57"/>
    </row>
    <row r="77" spans="1:26" s="55" customFormat="1" x14ac:dyDescent="0.25">
      <c r="A77" s="57"/>
      <c r="B77" s="57"/>
      <c r="C77" s="57"/>
      <c r="D77" s="57"/>
      <c r="E77" s="57"/>
      <c r="F77" s="57"/>
      <c r="G77" s="57"/>
      <c r="H77" s="57"/>
      <c r="I77" s="57"/>
      <c r="J77" s="53"/>
      <c r="K77" s="73"/>
      <c r="L77" s="73"/>
      <c r="M77" s="73"/>
      <c r="X77" s="54"/>
      <c r="Y77" s="74"/>
      <c r="Z77" s="57"/>
    </row>
    <row r="78" spans="1:26" s="55" customFormat="1" x14ac:dyDescent="0.25">
      <c r="A78" s="57"/>
      <c r="B78" s="57"/>
      <c r="C78" s="57"/>
      <c r="D78" s="57"/>
      <c r="E78" s="57"/>
      <c r="F78" s="57"/>
      <c r="G78" s="57"/>
      <c r="H78" s="57"/>
      <c r="I78" s="57"/>
      <c r="J78" s="53"/>
      <c r="K78" s="73"/>
      <c r="L78" s="73"/>
      <c r="M78" s="73"/>
      <c r="X78" s="54"/>
      <c r="Y78" s="74"/>
      <c r="Z78" s="57"/>
    </row>
    <row r="79" spans="1:26" s="55" customFormat="1" x14ac:dyDescent="0.25">
      <c r="A79" s="57"/>
      <c r="B79" s="57"/>
      <c r="C79" s="57"/>
      <c r="D79" s="57"/>
      <c r="E79" s="57"/>
      <c r="F79" s="57"/>
      <c r="G79" s="57"/>
      <c r="H79" s="57"/>
      <c r="I79" s="57"/>
      <c r="J79" s="53"/>
      <c r="K79" s="73"/>
      <c r="L79" s="73"/>
      <c r="M79" s="73"/>
      <c r="X79" s="54"/>
      <c r="Y79" s="74"/>
      <c r="Z79" s="57"/>
    </row>
    <row r="80" spans="1:26" s="55" customFormat="1" x14ac:dyDescent="0.25">
      <c r="A80" s="57"/>
      <c r="B80" s="57"/>
      <c r="C80" s="57"/>
      <c r="D80" s="57"/>
      <c r="E80" s="57"/>
      <c r="F80" s="57"/>
      <c r="G80" s="57"/>
      <c r="H80" s="57"/>
      <c r="I80" s="57"/>
      <c r="J80" s="53"/>
      <c r="K80" s="73"/>
      <c r="L80" s="73"/>
      <c r="M80" s="73"/>
      <c r="X80" s="54"/>
      <c r="Y80" s="74"/>
      <c r="Z80" s="57"/>
    </row>
    <row r="81" spans="1:26" s="55" customFormat="1" x14ac:dyDescent="0.25">
      <c r="A81" s="57"/>
      <c r="B81" s="57"/>
      <c r="C81" s="57"/>
      <c r="D81" s="57"/>
      <c r="E81" s="57"/>
      <c r="F81" s="57"/>
      <c r="G81" s="57"/>
      <c r="H81" s="57"/>
      <c r="I81" s="57"/>
      <c r="J81" s="53"/>
      <c r="K81" s="73"/>
      <c r="L81" s="73"/>
      <c r="M81" s="73"/>
      <c r="X81" s="54"/>
      <c r="Y81" s="74"/>
      <c r="Z81" s="57"/>
    </row>
    <row r="82" spans="1:26" s="55" customFormat="1" x14ac:dyDescent="0.25">
      <c r="A82" s="57"/>
      <c r="B82" s="57"/>
      <c r="C82" s="57"/>
      <c r="D82" s="57"/>
      <c r="E82" s="57"/>
      <c r="F82" s="57"/>
      <c r="G82" s="57"/>
      <c r="H82" s="57"/>
      <c r="I82" s="57"/>
      <c r="J82" s="53"/>
      <c r="K82" s="73"/>
      <c r="L82" s="73"/>
      <c r="M82" s="73"/>
      <c r="X82" s="54"/>
      <c r="Y82" s="74"/>
      <c r="Z82" s="57"/>
    </row>
    <row r="83" spans="1:26" s="55" customFormat="1" x14ac:dyDescent="0.25">
      <c r="A83" s="57"/>
      <c r="B83" s="57"/>
      <c r="C83" s="57"/>
      <c r="D83" s="57"/>
      <c r="E83" s="57"/>
      <c r="F83" s="57"/>
      <c r="G83" s="57"/>
      <c r="H83" s="57"/>
      <c r="I83" s="57"/>
      <c r="J83" s="53"/>
      <c r="K83" s="73"/>
      <c r="L83" s="73"/>
      <c r="M83" s="73"/>
      <c r="X83" s="54"/>
      <c r="Y83" s="74"/>
      <c r="Z83" s="57"/>
    </row>
    <row r="84" spans="1:26" s="55" customFormat="1" x14ac:dyDescent="0.25">
      <c r="A84" s="57"/>
      <c r="B84" s="57"/>
      <c r="C84" s="57"/>
      <c r="D84" s="57"/>
      <c r="E84" s="57"/>
      <c r="F84" s="57"/>
      <c r="G84" s="57"/>
      <c r="H84" s="57"/>
      <c r="I84" s="57"/>
      <c r="J84" s="53"/>
      <c r="K84" s="73"/>
      <c r="L84" s="73"/>
      <c r="M84" s="73"/>
      <c r="X84" s="54"/>
      <c r="Y84" s="74"/>
      <c r="Z84" s="57"/>
    </row>
    <row r="85" spans="1:26" s="55" customFormat="1" x14ac:dyDescent="0.25">
      <c r="A85" s="57"/>
      <c r="B85" s="57"/>
      <c r="C85" s="57"/>
      <c r="D85" s="57"/>
      <c r="E85" s="57"/>
      <c r="F85" s="57"/>
      <c r="G85" s="57"/>
      <c r="H85" s="57"/>
      <c r="I85" s="57"/>
      <c r="J85" s="53"/>
      <c r="K85" s="73"/>
      <c r="L85" s="73"/>
      <c r="M85" s="73"/>
      <c r="X85" s="54"/>
      <c r="Y85" s="74"/>
      <c r="Z85" s="57"/>
    </row>
  </sheetData>
  <mergeCells count="24">
    <mergeCell ref="L6:L7"/>
    <mergeCell ref="M6:M7"/>
    <mergeCell ref="N6:N7"/>
    <mergeCell ref="R6:S6"/>
    <mergeCell ref="A10:J10"/>
    <mergeCell ref="I6:I7"/>
    <mergeCell ref="J6:J7"/>
    <mergeCell ref="O6:O7"/>
    <mergeCell ref="P6:P7"/>
    <mergeCell ref="T6:T7"/>
    <mergeCell ref="U6:V6"/>
    <mergeCell ref="A6:A7"/>
    <mergeCell ref="B6:B7"/>
    <mergeCell ref="C6:C7"/>
    <mergeCell ref="D6:D7"/>
    <mergeCell ref="E6:E7"/>
    <mergeCell ref="F6:F7"/>
    <mergeCell ref="G6:G7"/>
    <mergeCell ref="H6:H7"/>
    <mergeCell ref="W6:W7"/>
    <mergeCell ref="X6:X7"/>
    <mergeCell ref="Y6:Y7"/>
    <mergeCell ref="K6:K7"/>
    <mergeCell ref="Q6:Q7"/>
  </mergeCells>
  <pageMargins left="0.39370078740157483" right="0.39370078740157483" top="0.78740157480314965" bottom="0.78740157480314965" header="0.31496062992125984" footer="0.31496062992125984"/>
  <pageSetup paperSize="9" scale="42" firstPageNumber="156" fitToHeight="0" orientation="landscape" useFirstPageNumber="1" r:id="rId1"/>
  <headerFooter>
    <oddFooter>&amp;L&amp;"Arial,Kurzíva"Zastupitelstvo Olomouckého kraje 12.12.2022
11.1. - Rozpočet OK na rok 2023 - návrh rozpočtu 
Příloha č. 5f) - Projekty - neinvestiční&amp;R&amp;"Arial,Kurzíva"Strana &amp;P (celkem 193)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91"/>
  <sheetViews>
    <sheetView showGridLines="0" view="pageBreakPreview" zoomScale="70" zoomScaleNormal="70" zoomScaleSheetLayoutView="70" zoomScalePageLayoutView="75" workbookViewId="0">
      <selection activeCell="U11" sqref="U11"/>
    </sheetView>
  </sheetViews>
  <sheetFormatPr defaultColWidth="9.140625" defaultRowHeight="15" outlineLevelCol="1" x14ac:dyDescent="0.25"/>
  <cols>
    <col min="1" max="1" width="7.140625" style="57" customWidth="1"/>
    <col min="2" max="2" width="5.5703125" style="57" customWidth="1"/>
    <col min="3" max="3" width="6.42578125" style="57" hidden="1" customWidth="1" outlineLevel="1"/>
    <col min="4" max="4" width="13.140625" style="57" hidden="1" customWidth="1" outlineLevel="1"/>
    <col min="5" max="5" width="10.5703125" style="57" bestFit="1" customWidth="1" collapsed="1"/>
    <col min="6" max="6" width="18.140625" style="57" hidden="1" customWidth="1" outlineLevel="1"/>
    <col min="7" max="7" width="33.85546875" style="57" customWidth="1" collapsed="1"/>
    <col min="8" max="8" width="30.42578125" style="57" customWidth="1"/>
    <col min="9" max="9" width="7.140625" style="57" customWidth="1"/>
    <col min="10" max="10" width="12.140625" style="53" customWidth="1"/>
    <col min="11" max="12" width="14.85546875" style="55" customWidth="1"/>
    <col min="13" max="13" width="13.5703125" style="55" customWidth="1"/>
    <col min="14" max="14" width="18" style="55" customWidth="1"/>
    <col min="15" max="15" width="18.7109375" style="55" customWidth="1"/>
    <col min="16" max="16" width="15.7109375" style="55" customWidth="1"/>
    <col min="17" max="17" width="16.7109375" style="55" customWidth="1"/>
    <col min="18" max="18" width="16.85546875" style="55" customWidth="1"/>
    <col min="19" max="19" width="17.28515625" style="55" customWidth="1"/>
    <col min="20" max="22" width="14.85546875" style="55" customWidth="1"/>
    <col min="23" max="23" width="14.42578125" style="55" customWidth="1"/>
    <col min="24" max="24" width="10" style="55" hidden="1" customWidth="1"/>
    <col min="25" max="25" width="17.7109375" style="74" customWidth="1"/>
    <col min="26" max="16384" width="9.140625" style="57"/>
  </cols>
  <sheetData>
    <row r="1" spans="1:26" ht="20.25" x14ac:dyDescent="0.3">
      <c r="A1" s="24" t="s">
        <v>39</v>
      </c>
      <c r="B1" s="1"/>
      <c r="C1" s="1"/>
      <c r="D1" s="1"/>
      <c r="E1" s="1"/>
      <c r="F1" s="2"/>
      <c r="G1" s="3"/>
      <c r="H1" s="4"/>
      <c r="I1" s="1"/>
      <c r="K1" s="54"/>
      <c r="N1" s="5"/>
      <c r="O1" s="5"/>
      <c r="Q1" s="5"/>
      <c r="R1" s="5"/>
      <c r="S1" s="5"/>
      <c r="T1" s="6"/>
      <c r="U1" s="56"/>
      <c r="V1" s="57"/>
      <c r="W1" s="57"/>
      <c r="X1" s="57"/>
      <c r="Y1" s="57"/>
    </row>
    <row r="2" spans="1:26" ht="15.75" x14ac:dyDescent="0.25">
      <c r="A2" s="32" t="s">
        <v>53</v>
      </c>
      <c r="B2" s="25"/>
      <c r="C2" s="25"/>
      <c r="D2" s="115"/>
      <c r="E2" s="115"/>
      <c r="F2" s="26"/>
      <c r="G2" s="27" t="s">
        <v>54</v>
      </c>
      <c r="H2" s="28" t="s">
        <v>68</v>
      </c>
      <c r="I2" s="8"/>
      <c r="K2" s="54"/>
      <c r="N2" s="9"/>
      <c r="O2" s="9"/>
      <c r="Q2" s="9"/>
      <c r="R2" s="9"/>
      <c r="S2" s="9"/>
      <c r="T2" s="10"/>
      <c r="U2" s="56"/>
      <c r="V2" s="57"/>
      <c r="W2" s="57"/>
      <c r="X2" s="57"/>
      <c r="Y2" s="57"/>
    </row>
    <row r="3" spans="1:26" ht="15.75" x14ac:dyDescent="0.25">
      <c r="A3" s="29"/>
      <c r="B3" s="30"/>
      <c r="C3" s="25"/>
      <c r="D3" s="115"/>
      <c r="E3" s="115"/>
      <c r="F3" s="26"/>
      <c r="G3" s="30" t="s">
        <v>38</v>
      </c>
      <c r="H3" s="31"/>
      <c r="I3" s="8"/>
      <c r="K3" s="54"/>
      <c r="N3" s="9"/>
      <c r="O3" s="9"/>
      <c r="Q3" s="9"/>
      <c r="R3" s="9"/>
      <c r="S3" s="9"/>
      <c r="T3" s="10"/>
      <c r="U3" s="56"/>
      <c r="V3" s="57"/>
      <c r="W3" s="57"/>
      <c r="X3" s="57"/>
      <c r="Y3" s="57"/>
    </row>
    <row r="4" spans="1:26" ht="17.45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9"/>
      <c r="M4" s="58"/>
      <c r="N4" s="59"/>
      <c r="O4" s="58"/>
      <c r="P4" s="58"/>
      <c r="Q4" s="58"/>
      <c r="R4" s="58"/>
      <c r="S4" s="58"/>
      <c r="T4" s="58"/>
      <c r="U4" s="58"/>
      <c r="V4" s="58"/>
      <c r="W4" s="307" t="s">
        <v>1</v>
      </c>
      <c r="Z4" s="56"/>
    </row>
    <row r="5" spans="1:26" ht="25.5" customHeight="1" x14ac:dyDescent="0.25">
      <c r="A5" s="364" t="s">
        <v>79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6"/>
      <c r="X5" s="370"/>
      <c r="Y5" s="370"/>
    </row>
    <row r="6" spans="1:26" ht="25.5" customHeight="1" x14ac:dyDescent="0.25">
      <c r="A6" s="315" t="s">
        <v>2</v>
      </c>
      <c r="B6" s="315" t="s">
        <v>3</v>
      </c>
      <c r="C6" s="316" t="s">
        <v>5</v>
      </c>
      <c r="D6" s="316" t="s">
        <v>4</v>
      </c>
      <c r="E6" s="316" t="s">
        <v>6</v>
      </c>
      <c r="F6" s="316" t="s">
        <v>7</v>
      </c>
      <c r="G6" s="316" t="s">
        <v>8</v>
      </c>
      <c r="H6" s="311" t="s">
        <v>9</v>
      </c>
      <c r="I6" s="317" t="s">
        <v>10</v>
      </c>
      <c r="J6" s="311" t="s">
        <v>11</v>
      </c>
      <c r="K6" s="311" t="s">
        <v>12</v>
      </c>
      <c r="L6" s="311" t="s">
        <v>13</v>
      </c>
      <c r="M6" s="311" t="s">
        <v>14</v>
      </c>
      <c r="N6" s="311" t="s">
        <v>21</v>
      </c>
      <c r="O6" s="318" t="s">
        <v>93</v>
      </c>
      <c r="P6" s="325" t="s">
        <v>97</v>
      </c>
      <c r="Q6" s="325" t="s">
        <v>94</v>
      </c>
      <c r="R6" s="326" t="s">
        <v>20</v>
      </c>
      <c r="S6" s="326"/>
      <c r="T6" s="325" t="s">
        <v>95</v>
      </c>
      <c r="U6" s="326" t="s">
        <v>20</v>
      </c>
      <c r="V6" s="326"/>
      <c r="W6" s="318" t="s">
        <v>96</v>
      </c>
      <c r="X6" s="318" t="s">
        <v>43</v>
      </c>
      <c r="Y6" s="319" t="s">
        <v>15</v>
      </c>
    </row>
    <row r="7" spans="1:26" ht="81" customHeight="1" x14ac:dyDescent="0.25">
      <c r="A7" s="315"/>
      <c r="B7" s="315"/>
      <c r="C7" s="316"/>
      <c r="D7" s="316"/>
      <c r="E7" s="316"/>
      <c r="F7" s="316"/>
      <c r="G7" s="316"/>
      <c r="H7" s="311"/>
      <c r="I7" s="317"/>
      <c r="J7" s="311"/>
      <c r="K7" s="311"/>
      <c r="L7" s="311"/>
      <c r="M7" s="311"/>
      <c r="N7" s="311"/>
      <c r="O7" s="318"/>
      <c r="P7" s="325"/>
      <c r="Q7" s="325"/>
      <c r="R7" s="291" t="s">
        <v>22</v>
      </c>
      <c r="S7" s="291" t="s">
        <v>23</v>
      </c>
      <c r="T7" s="325"/>
      <c r="U7" s="291" t="s">
        <v>18</v>
      </c>
      <c r="V7" s="291" t="s">
        <v>19</v>
      </c>
      <c r="W7" s="318"/>
      <c r="X7" s="318"/>
      <c r="Y7" s="319"/>
    </row>
    <row r="8" spans="1:26" s="60" customFormat="1" ht="25.5" customHeight="1" x14ac:dyDescent="0.3">
      <c r="A8" s="20" t="s">
        <v>16</v>
      </c>
      <c r="B8" s="20"/>
      <c r="C8" s="20"/>
      <c r="D8" s="20"/>
      <c r="E8" s="20"/>
      <c r="F8" s="20"/>
      <c r="G8" s="20"/>
      <c r="H8" s="20"/>
      <c r="I8" s="20"/>
      <c r="J8" s="20"/>
      <c r="K8" s="11">
        <f>SUM(K9:K13)</f>
        <v>35192</v>
      </c>
      <c r="L8" s="11">
        <f t="shared" ref="L8:M8" si="0">SUM(L9:L13)</f>
        <v>31672</v>
      </c>
      <c r="M8" s="11">
        <f t="shared" si="0"/>
        <v>3520</v>
      </c>
      <c r="N8" s="11"/>
      <c r="O8" s="11">
        <f t="shared" ref="O8:W8" si="1">SUM(O9:O13)</f>
        <v>129</v>
      </c>
      <c r="P8" s="12">
        <f t="shared" si="1"/>
        <v>2000</v>
      </c>
      <c r="Q8" s="12">
        <f t="shared" si="1"/>
        <v>0</v>
      </c>
      <c r="R8" s="12">
        <f t="shared" si="1"/>
        <v>0</v>
      </c>
      <c r="S8" s="12">
        <f t="shared" si="1"/>
        <v>0</v>
      </c>
      <c r="T8" s="12">
        <f t="shared" si="1"/>
        <v>2000</v>
      </c>
      <c r="U8" s="12">
        <f t="shared" si="1"/>
        <v>2000</v>
      </c>
      <c r="V8" s="12">
        <f t="shared" si="1"/>
        <v>0</v>
      </c>
      <c r="W8" s="11">
        <f t="shared" si="1"/>
        <v>1391</v>
      </c>
      <c r="X8" s="11"/>
      <c r="Y8" s="13"/>
    </row>
    <row r="9" spans="1:26" s="69" customFormat="1" ht="84.2" customHeight="1" x14ac:dyDescent="0.25">
      <c r="A9" s="320">
        <v>1</v>
      </c>
      <c r="B9" s="320" t="s">
        <v>47</v>
      </c>
      <c r="C9" s="290">
        <v>5011</v>
      </c>
      <c r="D9" s="290">
        <v>4349</v>
      </c>
      <c r="E9" s="290">
        <v>50</v>
      </c>
      <c r="F9" s="345">
        <v>60002101545</v>
      </c>
      <c r="G9" s="346" t="s">
        <v>114</v>
      </c>
      <c r="H9" s="347" t="s">
        <v>105</v>
      </c>
      <c r="I9" s="348"/>
      <c r="J9" s="320" t="s">
        <v>59</v>
      </c>
      <c r="K9" s="329">
        <v>15035</v>
      </c>
      <c r="L9" s="329">
        <v>13531</v>
      </c>
      <c r="M9" s="329">
        <v>1504</v>
      </c>
      <c r="N9" s="350" t="s">
        <v>80</v>
      </c>
      <c r="O9" s="351">
        <v>79</v>
      </c>
      <c r="P9" s="287">
        <v>150</v>
      </c>
      <c r="Q9" s="82">
        <f>SUM(R9:S9)</f>
        <v>0</v>
      </c>
      <c r="R9" s="80">
        <v>0</v>
      </c>
      <c r="S9" s="80">
        <v>0</v>
      </c>
      <c r="T9" s="83">
        <f>SUM(U9:V9)</f>
        <v>150</v>
      </c>
      <c r="U9" s="288">
        <v>150</v>
      </c>
      <c r="V9" s="288">
        <v>0</v>
      </c>
      <c r="W9" s="333">
        <f>M9-T9-T10-O9</f>
        <v>675</v>
      </c>
      <c r="X9" s="327">
        <v>2</v>
      </c>
      <c r="Y9" s="328" t="s">
        <v>112</v>
      </c>
    </row>
    <row r="10" spans="1:26" s="69" customFormat="1" ht="84.2" customHeight="1" x14ac:dyDescent="0.25">
      <c r="A10" s="320"/>
      <c r="B10" s="320"/>
      <c r="C10" s="290">
        <v>5169</v>
      </c>
      <c r="D10" s="290">
        <v>4349</v>
      </c>
      <c r="E10" s="290">
        <v>51</v>
      </c>
      <c r="F10" s="345"/>
      <c r="G10" s="346"/>
      <c r="H10" s="347"/>
      <c r="I10" s="348"/>
      <c r="J10" s="320"/>
      <c r="K10" s="329"/>
      <c r="L10" s="329"/>
      <c r="M10" s="329"/>
      <c r="N10" s="350"/>
      <c r="O10" s="351"/>
      <c r="P10" s="287">
        <v>600</v>
      </c>
      <c r="Q10" s="82">
        <f t="shared" ref="Q10" si="2">SUM(R10:S10)</f>
        <v>0</v>
      </c>
      <c r="R10" s="80">
        <v>0</v>
      </c>
      <c r="S10" s="80">
        <v>0</v>
      </c>
      <c r="T10" s="83">
        <f t="shared" ref="T10:T11" si="3">SUM(U10:V10)</f>
        <v>600</v>
      </c>
      <c r="U10" s="288">
        <v>600</v>
      </c>
      <c r="V10" s="288">
        <v>0</v>
      </c>
      <c r="W10" s="333"/>
      <c r="X10" s="327"/>
      <c r="Y10" s="328"/>
    </row>
    <row r="11" spans="1:26" s="69" customFormat="1" ht="84.2" customHeight="1" x14ac:dyDescent="0.25">
      <c r="A11" s="320">
        <v>2</v>
      </c>
      <c r="B11" s="320" t="s">
        <v>47</v>
      </c>
      <c r="C11" s="300">
        <v>5011</v>
      </c>
      <c r="D11" s="300">
        <v>4349</v>
      </c>
      <c r="E11" s="300">
        <v>50</v>
      </c>
      <c r="F11" s="345">
        <v>60002101515</v>
      </c>
      <c r="G11" s="346" t="s">
        <v>101</v>
      </c>
      <c r="H11" s="347" t="s">
        <v>104</v>
      </c>
      <c r="I11" s="348"/>
      <c r="J11" s="320" t="s">
        <v>59</v>
      </c>
      <c r="K11" s="349">
        <v>15157</v>
      </c>
      <c r="L11" s="349">
        <v>13641</v>
      </c>
      <c r="M11" s="349">
        <v>1516</v>
      </c>
      <c r="N11" s="352" t="s">
        <v>80</v>
      </c>
      <c r="O11" s="351">
        <v>50</v>
      </c>
      <c r="P11" s="297">
        <v>210</v>
      </c>
      <c r="Q11" s="82">
        <f>SUM(R11:S11)</f>
        <v>0</v>
      </c>
      <c r="R11" s="80">
        <v>0</v>
      </c>
      <c r="S11" s="80">
        <v>0</v>
      </c>
      <c r="T11" s="83">
        <f t="shared" si="3"/>
        <v>210</v>
      </c>
      <c r="U11" s="299">
        <v>210</v>
      </c>
      <c r="V11" s="299">
        <v>0</v>
      </c>
      <c r="W11" s="333">
        <f>M11-O11-P11-P12</f>
        <v>716</v>
      </c>
      <c r="X11" s="327">
        <v>2</v>
      </c>
      <c r="Y11" s="328" t="s">
        <v>112</v>
      </c>
    </row>
    <row r="12" spans="1:26" s="69" customFormat="1" ht="87.75" customHeight="1" x14ac:dyDescent="0.25">
      <c r="A12" s="320"/>
      <c r="B12" s="320"/>
      <c r="C12" s="300">
        <v>5169</v>
      </c>
      <c r="D12" s="300">
        <v>4349</v>
      </c>
      <c r="E12" s="300">
        <v>51</v>
      </c>
      <c r="F12" s="345"/>
      <c r="G12" s="346"/>
      <c r="H12" s="347"/>
      <c r="I12" s="348"/>
      <c r="J12" s="320"/>
      <c r="K12" s="349"/>
      <c r="L12" s="349"/>
      <c r="M12" s="349"/>
      <c r="N12" s="352"/>
      <c r="O12" s="351"/>
      <c r="P12" s="297">
        <v>540</v>
      </c>
      <c r="Q12" s="82">
        <f t="shared" ref="Q12" si="4">SUM(R12:S12)</f>
        <v>0</v>
      </c>
      <c r="R12" s="80">
        <v>0</v>
      </c>
      <c r="S12" s="80">
        <v>0</v>
      </c>
      <c r="T12" s="83">
        <f>SUM(U12:V12)</f>
        <v>540</v>
      </c>
      <c r="U12" s="299">
        <v>540</v>
      </c>
      <c r="V12" s="299">
        <v>0</v>
      </c>
      <c r="W12" s="333"/>
      <c r="X12" s="327"/>
      <c r="Y12" s="328"/>
    </row>
    <row r="13" spans="1:26" s="69" customFormat="1" ht="87.75" customHeight="1" x14ac:dyDescent="0.25">
      <c r="A13" s="300">
        <v>3</v>
      </c>
      <c r="B13" s="300" t="s">
        <v>47</v>
      </c>
      <c r="C13" s="14">
        <v>3141</v>
      </c>
      <c r="D13" s="14" t="s">
        <v>210</v>
      </c>
      <c r="E13" s="14">
        <v>53</v>
      </c>
      <c r="F13" s="70">
        <v>60002101591</v>
      </c>
      <c r="G13" s="71" t="s">
        <v>106</v>
      </c>
      <c r="H13" s="302" t="s">
        <v>108</v>
      </c>
      <c r="I13" s="303"/>
      <c r="J13" s="300" t="s">
        <v>59</v>
      </c>
      <c r="K13" s="78">
        <v>5000</v>
      </c>
      <c r="L13" s="78">
        <v>4500</v>
      </c>
      <c r="M13" s="78">
        <v>500</v>
      </c>
      <c r="N13" s="304" t="s">
        <v>107</v>
      </c>
      <c r="O13" s="275">
        <v>0</v>
      </c>
      <c r="P13" s="297">
        <v>500</v>
      </c>
      <c r="Q13" s="82">
        <v>0</v>
      </c>
      <c r="R13" s="299">
        <v>0</v>
      </c>
      <c r="S13" s="299">
        <v>0</v>
      </c>
      <c r="T13" s="83">
        <f>SUM(U13:V13)</f>
        <v>500</v>
      </c>
      <c r="U13" s="299">
        <v>500</v>
      </c>
      <c r="V13" s="299">
        <v>0</v>
      </c>
      <c r="W13" s="299">
        <v>0</v>
      </c>
      <c r="X13" s="67"/>
      <c r="Y13" s="289" t="s">
        <v>111</v>
      </c>
    </row>
    <row r="14" spans="1:26" s="60" customFormat="1" ht="1.5" customHeight="1" x14ac:dyDescent="0.3">
      <c r="A14" s="22" t="s">
        <v>17</v>
      </c>
      <c r="B14" s="22"/>
      <c r="C14" s="22"/>
      <c r="D14" s="22"/>
      <c r="E14" s="22"/>
      <c r="F14" s="22"/>
      <c r="G14" s="22"/>
      <c r="H14" s="22"/>
      <c r="I14" s="22"/>
      <c r="J14" s="22"/>
      <c r="K14" s="15">
        <f>SUM(K15)</f>
        <v>0</v>
      </c>
      <c r="L14" s="15">
        <f>SUM(L15)</f>
        <v>0</v>
      </c>
      <c r="M14" s="15">
        <f>SUM(M15)</f>
        <v>0</v>
      </c>
      <c r="N14" s="16"/>
      <c r="O14" s="15">
        <f t="shared" ref="O14:W14" si="5">SUM(O15)</f>
        <v>0</v>
      </c>
      <c r="P14" s="23">
        <f t="shared" si="5"/>
        <v>0</v>
      </c>
      <c r="Q14" s="23">
        <f t="shared" si="5"/>
        <v>0</v>
      </c>
      <c r="R14" s="23">
        <f t="shared" si="5"/>
        <v>0</v>
      </c>
      <c r="S14" s="23">
        <f t="shared" si="5"/>
        <v>0</v>
      </c>
      <c r="T14" s="23">
        <f t="shared" si="5"/>
        <v>0</v>
      </c>
      <c r="U14" s="23">
        <f t="shared" si="5"/>
        <v>0</v>
      </c>
      <c r="V14" s="23">
        <f t="shared" si="5"/>
        <v>0</v>
      </c>
      <c r="W14" s="15">
        <f t="shared" si="5"/>
        <v>0</v>
      </c>
      <c r="X14" s="15"/>
      <c r="Y14" s="13"/>
    </row>
    <row r="15" spans="1:26" s="69" customFormat="1" ht="20.25" hidden="1" customHeight="1" x14ac:dyDescent="0.25">
      <c r="A15" s="300"/>
      <c r="B15" s="300"/>
      <c r="C15" s="14"/>
      <c r="D15" s="14"/>
      <c r="E15" s="14"/>
      <c r="F15" s="70"/>
      <c r="G15" s="71"/>
      <c r="H15" s="302"/>
      <c r="I15" s="303"/>
      <c r="J15" s="301"/>
      <c r="K15" s="298"/>
      <c r="L15" s="298"/>
      <c r="M15" s="298"/>
      <c r="N15" s="79"/>
      <c r="O15" s="65">
        <v>0</v>
      </c>
      <c r="P15" s="66">
        <f>Q15+T15</f>
        <v>0</v>
      </c>
      <c r="Q15" s="65">
        <f>SUM(R15:S15)</f>
        <v>0</v>
      </c>
      <c r="R15" s="65"/>
      <c r="S15" s="65"/>
      <c r="T15" s="67">
        <f>SUM(U15:V15)</f>
        <v>0</v>
      </c>
      <c r="U15" s="67"/>
      <c r="V15" s="67"/>
      <c r="W15" s="67">
        <f>K15-O15-P15</f>
        <v>0</v>
      </c>
      <c r="X15" s="67"/>
      <c r="Y15" s="88"/>
    </row>
    <row r="16" spans="1:26" s="69" customFormat="1" ht="30" hidden="1" customHeight="1" x14ac:dyDescent="0.25">
      <c r="A16" s="300"/>
      <c r="B16" s="300"/>
      <c r="C16" s="14"/>
      <c r="D16" s="14"/>
      <c r="E16" s="14"/>
      <c r="F16" s="70"/>
      <c r="G16" s="71"/>
      <c r="H16" s="302"/>
      <c r="I16" s="303"/>
      <c r="J16" s="301"/>
      <c r="K16" s="298"/>
      <c r="L16" s="298"/>
      <c r="M16" s="298"/>
      <c r="N16" s="79"/>
      <c r="O16" s="65"/>
      <c r="P16" s="66"/>
      <c r="Q16" s="65"/>
      <c r="R16" s="65"/>
      <c r="S16" s="65"/>
      <c r="T16" s="67"/>
      <c r="U16" s="67"/>
      <c r="V16" s="67"/>
      <c r="W16" s="67"/>
      <c r="X16" s="67"/>
      <c r="Y16" s="88"/>
    </row>
    <row r="17" spans="1:26" ht="35.450000000000003" customHeight="1" x14ac:dyDescent="0.25">
      <c r="A17" s="341" t="s">
        <v>81</v>
      </c>
      <c r="B17" s="342"/>
      <c r="C17" s="342"/>
      <c r="D17" s="342"/>
      <c r="E17" s="342"/>
      <c r="F17" s="342"/>
      <c r="G17" s="342"/>
      <c r="H17" s="342"/>
      <c r="I17" s="342"/>
      <c r="J17" s="343"/>
      <c r="K17" s="17">
        <f>K8+K14</f>
        <v>35192</v>
      </c>
      <c r="L17" s="17">
        <f>L8+L14</f>
        <v>31672</v>
      </c>
      <c r="M17" s="17">
        <f>M8+M14</f>
        <v>3520</v>
      </c>
      <c r="N17" s="17"/>
      <c r="O17" s="17">
        <f>O8+O14</f>
        <v>129</v>
      </c>
      <c r="P17" s="17">
        <f t="shared" ref="P17:W17" si="6">P8+P14</f>
        <v>2000</v>
      </c>
      <c r="Q17" s="17">
        <f t="shared" si="6"/>
        <v>0</v>
      </c>
      <c r="R17" s="17">
        <f t="shared" si="6"/>
        <v>0</v>
      </c>
      <c r="S17" s="17">
        <f t="shared" si="6"/>
        <v>0</v>
      </c>
      <c r="T17" s="17">
        <f t="shared" si="6"/>
        <v>2000</v>
      </c>
      <c r="U17" s="17">
        <f t="shared" si="6"/>
        <v>2000</v>
      </c>
      <c r="V17" s="17">
        <f t="shared" si="6"/>
        <v>0</v>
      </c>
      <c r="W17" s="18">
        <f t="shared" si="6"/>
        <v>1391</v>
      </c>
      <c r="X17" s="18"/>
      <c r="Y17" s="19"/>
    </row>
    <row r="18" spans="1:26" s="55" customFormat="1" x14ac:dyDescent="0.25">
      <c r="A18" s="53"/>
      <c r="B18" s="53"/>
      <c r="C18" s="53"/>
      <c r="D18" s="53"/>
      <c r="E18" s="53"/>
      <c r="F18" s="53"/>
      <c r="G18" s="53"/>
      <c r="H18" s="53"/>
      <c r="I18" s="57"/>
      <c r="J18" s="72"/>
      <c r="K18" s="73"/>
      <c r="L18" s="73"/>
      <c r="M18" s="73"/>
      <c r="Y18" s="74"/>
      <c r="Z18" s="57"/>
    </row>
    <row r="19" spans="1:26" s="55" customFormat="1" x14ac:dyDescent="0.25">
      <c r="A19" s="53"/>
      <c r="B19" s="53"/>
      <c r="C19" s="53"/>
      <c r="D19" s="53"/>
      <c r="E19" s="53"/>
      <c r="F19" s="53"/>
      <c r="G19" s="53"/>
      <c r="H19" s="53"/>
      <c r="I19" s="57"/>
      <c r="J19" s="72"/>
      <c r="K19" s="73"/>
      <c r="L19" s="73"/>
      <c r="M19" s="73"/>
      <c r="Y19" s="74"/>
      <c r="Z19" s="57"/>
    </row>
    <row r="20" spans="1:26" s="55" customFormat="1" x14ac:dyDescent="0.25">
      <c r="A20" s="53"/>
      <c r="B20" s="53"/>
      <c r="C20" s="53"/>
      <c r="D20" s="53"/>
      <c r="E20" s="53"/>
      <c r="F20" s="53"/>
      <c r="G20" s="53"/>
      <c r="H20" s="53"/>
      <c r="I20" s="57"/>
      <c r="J20" s="72"/>
      <c r="K20" s="73"/>
      <c r="L20" s="73"/>
      <c r="M20" s="73"/>
      <c r="Y20" s="74"/>
      <c r="Z20" s="57"/>
    </row>
    <row r="21" spans="1:26" s="55" customFormat="1" x14ac:dyDescent="0.25">
      <c r="A21" s="53"/>
      <c r="B21" s="53"/>
      <c r="C21" s="53"/>
      <c r="D21" s="53"/>
      <c r="E21" s="53"/>
      <c r="F21" s="53"/>
      <c r="G21" s="53"/>
      <c r="H21" s="53"/>
      <c r="I21" s="57"/>
      <c r="J21" s="72"/>
      <c r="K21" s="73"/>
      <c r="L21" s="73"/>
      <c r="M21" s="73"/>
      <c r="Y21" s="74"/>
      <c r="Z21" s="57"/>
    </row>
    <row r="22" spans="1:26" s="55" customFormat="1" x14ac:dyDescent="0.25">
      <c r="A22" s="53"/>
      <c r="B22" s="53"/>
      <c r="C22" s="53"/>
      <c r="D22" s="53"/>
      <c r="E22" s="53"/>
      <c r="F22" s="53"/>
      <c r="G22" s="53"/>
      <c r="H22" s="53"/>
      <c r="I22" s="57"/>
      <c r="J22" s="72"/>
      <c r="K22" s="73"/>
      <c r="L22" s="73"/>
      <c r="M22" s="73"/>
      <c r="Y22" s="74"/>
      <c r="Z22" s="57"/>
    </row>
    <row r="23" spans="1:26" s="55" customFormat="1" x14ac:dyDescent="0.25">
      <c r="A23" s="53"/>
      <c r="B23" s="53"/>
      <c r="C23" s="53"/>
      <c r="D23" s="53"/>
      <c r="E23" s="53"/>
      <c r="F23" s="53"/>
      <c r="G23" s="53"/>
      <c r="H23" s="53"/>
      <c r="I23" s="57"/>
      <c r="J23" s="72"/>
      <c r="K23" s="73"/>
      <c r="L23" s="73"/>
      <c r="M23" s="73"/>
      <c r="Y23" s="74"/>
      <c r="Z23" s="57"/>
    </row>
    <row r="24" spans="1:26" s="55" customFormat="1" x14ac:dyDescent="0.25">
      <c r="A24" s="53"/>
      <c r="B24" s="53"/>
      <c r="C24" s="53"/>
      <c r="D24" s="53"/>
      <c r="E24" s="53"/>
      <c r="F24" s="53"/>
      <c r="G24" s="53"/>
      <c r="H24" s="53"/>
      <c r="I24" s="57"/>
      <c r="J24" s="72"/>
      <c r="K24" s="73"/>
      <c r="L24" s="73"/>
      <c r="M24" s="73"/>
      <c r="Y24" s="74"/>
      <c r="Z24" s="57"/>
    </row>
    <row r="25" spans="1:26" s="55" customFormat="1" x14ac:dyDescent="0.25">
      <c r="A25" s="53"/>
      <c r="B25" s="53"/>
      <c r="C25" s="53"/>
      <c r="D25" s="53"/>
      <c r="E25" s="53"/>
      <c r="F25" s="53"/>
      <c r="G25" s="53"/>
      <c r="H25" s="53"/>
      <c r="I25" s="57"/>
      <c r="J25" s="72"/>
      <c r="K25" s="73"/>
      <c r="L25" s="73"/>
      <c r="M25" s="73"/>
      <c r="Y25" s="74"/>
      <c r="Z25" s="57"/>
    </row>
    <row r="26" spans="1:26" s="55" customFormat="1" x14ac:dyDescent="0.25">
      <c r="A26" s="53"/>
      <c r="B26" s="53"/>
      <c r="C26" s="53"/>
      <c r="D26" s="53"/>
      <c r="E26" s="53"/>
      <c r="F26" s="53"/>
      <c r="G26" s="53"/>
      <c r="H26" s="53"/>
      <c r="I26" s="57"/>
      <c r="J26" s="72"/>
      <c r="K26" s="73"/>
      <c r="L26" s="73"/>
      <c r="M26" s="73"/>
      <c r="Y26" s="74"/>
      <c r="Z26" s="57"/>
    </row>
    <row r="27" spans="1:26" s="55" customFormat="1" x14ac:dyDescent="0.25">
      <c r="A27" s="53"/>
      <c r="B27" s="53"/>
      <c r="C27" s="53"/>
      <c r="D27" s="53"/>
      <c r="E27" s="53"/>
      <c r="F27" s="53"/>
      <c r="G27" s="53"/>
      <c r="H27" s="53"/>
      <c r="I27" s="57"/>
      <c r="J27" s="72"/>
      <c r="K27" s="73"/>
      <c r="L27" s="73"/>
      <c r="M27" s="73"/>
      <c r="Y27" s="74"/>
      <c r="Z27" s="57"/>
    </row>
    <row r="28" spans="1:26" s="55" customFormat="1" x14ac:dyDescent="0.25">
      <c r="A28" s="53"/>
      <c r="B28" s="53"/>
      <c r="C28" s="53"/>
      <c r="D28" s="53"/>
      <c r="E28" s="53"/>
      <c r="F28" s="53"/>
      <c r="G28" s="53"/>
      <c r="H28" s="53"/>
      <c r="I28" s="57"/>
      <c r="J28" s="72"/>
      <c r="K28" s="73"/>
      <c r="L28" s="73"/>
      <c r="M28" s="73"/>
      <c r="Y28" s="74"/>
      <c r="Z28" s="57"/>
    </row>
    <row r="29" spans="1:26" s="55" customFormat="1" x14ac:dyDescent="0.25">
      <c r="A29" s="53"/>
      <c r="B29" s="53"/>
      <c r="C29" s="53"/>
      <c r="D29" s="53"/>
      <c r="E29" s="53"/>
      <c r="F29" s="53"/>
      <c r="G29" s="53"/>
      <c r="H29" s="53"/>
      <c r="I29" s="57"/>
      <c r="J29" s="53"/>
      <c r="K29" s="73"/>
      <c r="L29" s="73"/>
      <c r="M29" s="73"/>
      <c r="Y29" s="74"/>
      <c r="Z29" s="57"/>
    </row>
    <row r="30" spans="1:26" s="55" customFormat="1" x14ac:dyDescent="0.25">
      <c r="A30" s="53"/>
      <c r="B30" s="53"/>
      <c r="C30" s="53"/>
      <c r="D30" s="53"/>
      <c r="E30" s="53"/>
      <c r="F30" s="53"/>
      <c r="G30" s="53"/>
      <c r="H30" s="53"/>
      <c r="I30" s="57"/>
      <c r="J30" s="53"/>
      <c r="K30" s="73"/>
      <c r="L30" s="73"/>
      <c r="M30" s="73"/>
      <c r="Y30" s="74"/>
      <c r="Z30" s="57"/>
    </row>
    <row r="31" spans="1:26" s="55" customFormat="1" x14ac:dyDescent="0.25">
      <c r="A31" s="53"/>
      <c r="B31" s="53"/>
      <c r="C31" s="53"/>
      <c r="D31" s="53"/>
      <c r="E31" s="53"/>
      <c r="F31" s="53"/>
      <c r="G31" s="53"/>
      <c r="H31" s="53"/>
      <c r="I31" s="57"/>
      <c r="J31" s="53"/>
      <c r="K31" s="73"/>
      <c r="L31" s="73"/>
      <c r="M31" s="73"/>
      <c r="Y31" s="74"/>
      <c r="Z31" s="57"/>
    </row>
    <row r="32" spans="1:26" s="55" customFormat="1" x14ac:dyDescent="0.25">
      <c r="A32" s="53"/>
      <c r="B32" s="53"/>
      <c r="C32" s="53"/>
      <c r="D32" s="53"/>
      <c r="E32" s="53"/>
      <c r="F32" s="53"/>
      <c r="G32" s="53"/>
      <c r="H32" s="53"/>
      <c r="I32" s="57"/>
      <c r="J32" s="53"/>
      <c r="K32" s="73"/>
      <c r="L32" s="73"/>
      <c r="M32" s="73"/>
      <c r="Y32" s="74"/>
      <c r="Z32" s="57"/>
    </row>
    <row r="33" spans="1:26" s="55" customFormat="1" x14ac:dyDescent="0.25">
      <c r="A33" s="53"/>
      <c r="B33" s="53"/>
      <c r="C33" s="53"/>
      <c r="D33" s="53"/>
      <c r="E33" s="53"/>
      <c r="F33" s="53"/>
      <c r="G33" s="53"/>
      <c r="H33" s="53"/>
      <c r="I33" s="57"/>
      <c r="J33" s="53"/>
      <c r="K33" s="73"/>
      <c r="L33" s="73"/>
      <c r="M33" s="73"/>
      <c r="Y33" s="74"/>
      <c r="Z33" s="57"/>
    </row>
    <row r="34" spans="1:26" s="55" customFormat="1" x14ac:dyDescent="0.25">
      <c r="A34" s="53"/>
      <c r="B34" s="53"/>
      <c r="C34" s="53"/>
      <c r="D34" s="53"/>
      <c r="E34" s="53"/>
      <c r="F34" s="53"/>
      <c r="G34" s="53"/>
      <c r="H34" s="53"/>
      <c r="I34" s="57"/>
      <c r="J34" s="53"/>
      <c r="K34" s="73"/>
      <c r="L34" s="73"/>
      <c r="M34" s="73"/>
      <c r="Y34" s="74"/>
      <c r="Z34" s="57"/>
    </row>
    <row r="35" spans="1:26" s="55" customFormat="1" x14ac:dyDescent="0.25">
      <c r="A35" s="53"/>
      <c r="B35" s="53"/>
      <c r="C35" s="53"/>
      <c r="D35" s="53"/>
      <c r="E35" s="53"/>
      <c r="F35" s="53"/>
      <c r="G35" s="53"/>
      <c r="H35" s="53"/>
      <c r="I35" s="57"/>
      <c r="J35" s="53"/>
      <c r="K35" s="73"/>
      <c r="L35" s="73"/>
      <c r="M35" s="73"/>
      <c r="Y35" s="74"/>
      <c r="Z35" s="57"/>
    </row>
    <row r="36" spans="1:26" s="55" customFormat="1" x14ac:dyDescent="0.25">
      <c r="A36" s="53"/>
      <c r="B36" s="53"/>
      <c r="C36" s="53"/>
      <c r="D36" s="53"/>
      <c r="E36" s="53"/>
      <c r="F36" s="53"/>
      <c r="G36" s="53"/>
      <c r="H36" s="53"/>
      <c r="I36" s="57"/>
      <c r="J36" s="53"/>
      <c r="K36" s="73"/>
      <c r="L36" s="73"/>
      <c r="M36" s="73"/>
      <c r="Y36" s="74"/>
      <c r="Z36" s="57"/>
    </row>
    <row r="37" spans="1:26" s="55" customFormat="1" x14ac:dyDescent="0.25">
      <c r="A37" s="53"/>
      <c r="B37" s="53"/>
      <c r="C37" s="53"/>
      <c r="D37" s="53"/>
      <c r="E37" s="53"/>
      <c r="F37" s="53"/>
      <c r="G37" s="53"/>
      <c r="H37" s="53"/>
      <c r="I37" s="57"/>
      <c r="J37" s="53"/>
      <c r="K37" s="73"/>
      <c r="L37" s="73"/>
      <c r="M37" s="73"/>
      <c r="Y37" s="74"/>
      <c r="Z37" s="57"/>
    </row>
    <row r="38" spans="1:26" s="55" customFormat="1" x14ac:dyDescent="0.25">
      <c r="A38" s="53"/>
      <c r="B38" s="53"/>
      <c r="C38" s="53"/>
      <c r="D38" s="53"/>
      <c r="E38" s="53"/>
      <c r="F38" s="53"/>
      <c r="G38" s="53"/>
      <c r="H38" s="53"/>
      <c r="I38" s="57"/>
      <c r="J38" s="53"/>
      <c r="K38" s="73"/>
      <c r="L38" s="73"/>
      <c r="M38" s="73"/>
      <c r="Y38" s="74"/>
      <c r="Z38" s="57"/>
    </row>
    <row r="39" spans="1:26" s="55" customFormat="1" x14ac:dyDescent="0.25">
      <c r="A39" s="53"/>
      <c r="B39" s="53"/>
      <c r="C39" s="53"/>
      <c r="D39" s="53"/>
      <c r="E39" s="53"/>
      <c r="F39" s="53"/>
      <c r="G39" s="53"/>
      <c r="H39" s="53"/>
      <c r="I39" s="57"/>
      <c r="J39" s="53"/>
      <c r="K39" s="73"/>
      <c r="L39" s="73"/>
      <c r="M39" s="73"/>
      <c r="Y39" s="74"/>
      <c r="Z39" s="57"/>
    </row>
    <row r="40" spans="1:26" s="55" customFormat="1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3"/>
      <c r="K40" s="73"/>
      <c r="L40" s="73"/>
      <c r="M40" s="73"/>
      <c r="Y40" s="74"/>
      <c r="Z40" s="57"/>
    </row>
    <row r="41" spans="1:26" s="55" customFormat="1" x14ac:dyDescent="0.25">
      <c r="A41" s="57"/>
      <c r="B41" s="57"/>
      <c r="C41" s="57"/>
      <c r="D41" s="57"/>
      <c r="E41" s="57"/>
      <c r="F41" s="57"/>
      <c r="G41" s="57"/>
      <c r="H41" s="57"/>
      <c r="I41" s="57"/>
      <c r="J41" s="53"/>
      <c r="K41" s="73"/>
      <c r="L41" s="73"/>
      <c r="M41" s="73"/>
      <c r="Y41" s="74"/>
      <c r="Z41" s="57"/>
    </row>
    <row r="42" spans="1:26" s="55" customFormat="1" x14ac:dyDescent="0.25">
      <c r="A42" s="57"/>
      <c r="B42" s="57"/>
      <c r="C42" s="57"/>
      <c r="D42" s="57"/>
      <c r="E42" s="57"/>
      <c r="F42" s="57"/>
      <c r="G42" s="57"/>
      <c r="H42" s="57"/>
      <c r="I42" s="57"/>
      <c r="J42" s="53"/>
      <c r="K42" s="73"/>
      <c r="L42" s="73"/>
      <c r="M42" s="73"/>
      <c r="Y42" s="74"/>
      <c r="Z42" s="57"/>
    </row>
    <row r="43" spans="1:26" s="55" customFormat="1" x14ac:dyDescent="0.25">
      <c r="A43" s="57"/>
      <c r="B43" s="57"/>
      <c r="C43" s="57"/>
      <c r="D43" s="57"/>
      <c r="E43" s="57"/>
      <c r="F43" s="57"/>
      <c r="G43" s="57"/>
      <c r="H43" s="57"/>
      <c r="I43" s="57"/>
      <c r="J43" s="53"/>
      <c r="K43" s="73"/>
      <c r="L43" s="73"/>
      <c r="M43" s="73"/>
      <c r="Y43" s="74"/>
      <c r="Z43" s="57"/>
    </row>
    <row r="44" spans="1:26" s="55" customFormat="1" x14ac:dyDescent="0.25">
      <c r="A44" s="57"/>
      <c r="B44" s="57"/>
      <c r="C44" s="57"/>
      <c r="D44" s="57"/>
      <c r="E44" s="57"/>
      <c r="F44" s="57"/>
      <c r="G44" s="57"/>
      <c r="H44" s="57"/>
      <c r="I44" s="57"/>
      <c r="J44" s="53"/>
      <c r="K44" s="73"/>
      <c r="L44" s="73"/>
      <c r="M44" s="73"/>
      <c r="Y44" s="74"/>
      <c r="Z44" s="57"/>
    </row>
    <row r="45" spans="1:26" s="55" customFormat="1" x14ac:dyDescent="0.25">
      <c r="A45" s="57"/>
      <c r="B45" s="57"/>
      <c r="C45" s="57"/>
      <c r="D45" s="57"/>
      <c r="E45" s="57"/>
      <c r="F45" s="57"/>
      <c r="G45" s="57"/>
      <c r="H45" s="57"/>
      <c r="I45" s="57"/>
      <c r="J45" s="53"/>
      <c r="K45" s="73"/>
      <c r="L45" s="73"/>
      <c r="M45" s="73"/>
      <c r="Y45" s="74"/>
      <c r="Z45" s="57"/>
    </row>
    <row r="46" spans="1:26" s="55" customFormat="1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53"/>
      <c r="K46" s="73"/>
      <c r="L46" s="73"/>
      <c r="M46" s="73"/>
      <c r="Y46" s="74"/>
      <c r="Z46" s="57"/>
    </row>
    <row r="47" spans="1:26" s="55" customFormat="1" x14ac:dyDescent="0.25">
      <c r="A47" s="57"/>
      <c r="B47" s="57"/>
      <c r="C47" s="57"/>
      <c r="D47" s="57"/>
      <c r="E47" s="57"/>
      <c r="F47" s="57"/>
      <c r="G47" s="57"/>
      <c r="H47" s="57"/>
      <c r="I47" s="57"/>
      <c r="J47" s="53"/>
      <c r="K47" s="73"/>
      <c r="L47" s="73"/>
      <c r="M47" s="73"/>
      <c r="Y47" s="74"/>
      <c r="Z47" s="57"/>
    </row>
    <row r="48" spans="1:26" s="55" customFormat="1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3"/>
      <c r="K48" s="73"/>
      <c r="L48" s="73"/>
      <c r="M48" s="73"/>
      <c r="Y48" s="74"/>
      <c r="Z48" s="57"/>
    </row>
    <row r="49" spans="1:26" s="55" customFormat="1" x14ac:dyDescent="0.25">
      <c r="A49" s="57"/>
      <c r="B49" s="57"/>
      <c r="C49" s="57"/>
      <c r="D49" s="57"/>
      <c r="E49" s="57"/>
      <c r="F49" s="57"/>
      <c r="G49" s="57"/>
      <c r="H49" s="57"/>
      <c r="I49" s="57"/>
      <c r="J49" s="53"/>
      <c r="K49" s="73"/>
      <c r="L49" s="73"/>
      <c r="M49" s="73"/>
      <c r="Y49" s="74"/>
      <c r="Z49" s="57"/>
    </row>
    <row r="50" spans="1:26" s="55" customFormat="1" x14ac:dyDescent="0.25">
      <c r="A50" s="57"/>
      <c r="B50" s="57"/>
      <c r="C50" s="57"/>
      <c r="D50" s="57"/>
      <c r="E50" s="57"/>
      <c r="F50" s="57"/>
      <c r="G50" s="57"/>
      <c r="H50" s="57"/>
      <c r="I50" s="57"/>
      <c r="J50" s="53"/>
      <c r="K50" s="73"/>
      <c r="L50" s="73"/>
      <c r="M50" s="73"/>
      <c r="Y50" s="74"/>
      <c r="Z50" s="57"/>
    </row>
    <row r="51" spans="1:26" s="55" customFormat="1" x14ac:dyDescent="0.25">
      <c r="A51" s="57"/>
      <c r="B51" s="57"/>
      <c r="C51" s="57"/>
      <c r="D51" s="57"/>
      <c r="E51" s="57"/>
      <c r="F51" s="57"/>
      <c r="G51" s="57"/>
      <c r="H51" s="57"/>
      <c r="I51" s="57"/>
      <c r="J51" s="53"/>
      <c r="K51" s="73"/>
      <c r="L51" s="73"/>
      <c r="M51" s="73"/>
      <c r="Y51" s="74"/>
      <c r="Z51" s="57"/>
    </row>
    <row r="52" spans="1:26" s="55" customFormat="1" x14ac:dyDescent="0.25">
      <c r="A52" s="57"/>
      <c r="B52" s="57"/>
      <c r="C52" s="57"/>
      <c r="D52" s="57"/>
      <c r="E52" s="57"/>
      <c r="F52" s="57"/>
      <c r="G52" s="57"/>
      <c r="H52" s="57"/>
      <c r="I52" s="57"/>
      <c r="J52" s="53"/>
      <c r="K52" s="73"/>
      <c r="L52" s="73"/>
      <c r="M52" s="73"/>
      <c r="Y52" s="74"/>
      <c r="Z52" s="57"/>
    </row>
    <row r="53" spans="1:26" s="55" customFormat="1" x14ac:dyDescent="0.25">
      <c r="A53" s="57"/>
      <c r="B53" s="57"/>
      <c r="C53" s="57"/>
      <c r="D53" s="57"/>
      <c r="E53" s="57"/>
      <c r="F53" s="57"/>
      <c r="G53" s="57"/>
      <c r="H53" s="57"/>
      <c r="I53" s="57"/>
      <c r="J53" s="53"/>
      <c r="K53" s="73"/>
      <c r="L53" s="73"/>
      <c r="M53" s="73"/>
      <c r="Y53" s="74"/>
      <c r="Z53" s="57"/>
    </row>
    <row r="54" spans="1:26" s="55" customFormat="1" x14ac:dyDescent="0.25">
      <c r="A54" s="57"/>
      <c r="B54" s="57"/>
      <c r="C54" s="57"/>
      <c r="D54" s="57"/>
      <c r="E54" s="57"/>
      <c r="F54" s="57"/>
      <c r="G54" s="57"/>
      <c r="H54" s="57"/>
      <c r="I54" s="57"/>
      <c r="J54" s="53"/>
      <c r="K54" s="73"/>
      <c r="L54" s="73"/>
      <c r="M54" s="73"/>
      <c r="Y54" s="74"/>
      <c r="Z54" s="57"/>
    </row>
    <row r="55" spans="1:26" s="55" customFormat="1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3"/>
      <c r="K55" s="73"/>
      <c r="L55" s="73"/>
      <c r="M55" s="73"/>
      <c r="Y55" s="74"/>
      <c r="Z55" s="57"/>
    </row>
    <row r="56" spans="1:26" s="55" customFormat="1" x14ac:dyDescent="0.25">
      <c r="A56" s="57"/>
      <c r="B56" s="57"/>
      <c r="C56" s="57"/>
      <c r="D56" s="57"/>
      <c r="E56" s="57"/>
      <c r="F56" s="57"/>
      <c r="G56" s="57"/>
      <c r="H56" s="57"/>
      <c r="I56" s="57"/>
      <c r="J56" s="53"/>
      <c r="K56" s="73"/>
      <c r="L56" s="73"/>
      <c r="M56" s="73"/>
      <c r="Y56" s="74"/>
      <c r="Z56" s="57"/>
    </row>
    <row r="57" spans="1:26" s="55" customFormat="1" x14ac:dyDescent="0.25">
      <c r="A57" s="57"/>
      <c r="B57" s="57"/>
      <c r="C57" s="57"/>
      <c r="D57" s="57"/>
      <c r="E57" s="57"/>
      <c r="F57" s="57"/>
      <c r="G57" s="57"/>
      <c r="H57" s="57"/>
      <c r="I57" s="57"/>
      <c r="J57" s="53"/>
      <c r="K57" s="73"/>
      <c r="L57" s="73"/>
      <c r="M57" s="73"/>
      <c r="Y57" s="74"/>
      <c r="Z57" s="57"/>
    </row>
    <row r="58" spans="1:26" s="55" customFormat="1" x14ac:dyDescent="0.25">
      <c r="A58" s="57"/>
      <c r="B58" s="57"/>
      <c r="C58" s="57"/>
      <c r="D58" s="57"/>
      <c r="E58" s="57"/>
      <c r="F58" s="57"/>
      <c r="G58" s="57"/>
      <c r="H58" s="57"/>
      <c r="I58" s="57"/>
      <c r="J58" s="53"/>
      <c r="K58" s="73"/>
      <c r="L58" s="73"/>
      <c r="M58" s="73"/>
      <c r="Y58" s="74"/>
      <c r="Z58" s="57"/>
    </row>
    <row r="59" spans="1:26" s="55" customFormat="1" x14ac:dyDescent="0.25">
      <c r="A59" s="57"/>
      <c r="B59" s="57"/>
      <c r="C59" s="57"/>
      <c r="D59" s="57"/>
      <c r="E59" s="57"/>
      <c r="F59" s="57"/>
      <c r="G59" s="57"/>
      <c r="H59" s="57"/>
      <c r="I59" s="57"/>
      <c r="J59" s="53"/>
      <c r="K59" s="73"/>
      <c r="L59" s="73"/>
      <c r="M59" s="73"/>
      <c r="Y59" s="74"/>
      <c r="Z59" s="57"/>
    </row>
    <row r="60" spans="1:26" s="55" customFormat="1" x14ac:dyDescent="0.25">
      <c r="A60" s="57"/>
      <c r="B60" s="57"/>
      <c r="C60" s="57"/>
      <c r="D60" s="57"/>
      <c r="E60" s="57"/>
      <c r="F60" s="57"/>
      <c r="G60" s="57"/>
      <c r="H60" s="57"/>
      <c r="I60" s="57"/>
      <c r="J60" s="53"/>
      <c r="K60" s="73"/>
      <c r="L60" s="73"/>
      <c r="M60" s="73"/>
      <c r="Y60" s="74"/>
      <c r="Z60" s="57"/>
    </row>
    <row r="61" spans="1:26" s="55" customFormat="1" x14ac:dyDescent="0.25">
      <c r="A61" s="57"/>
      <c r="B61" s="57"/>
      <c r="C61" s="57"/>
      <c r="D61" s="57"/>
      <c r="E61" s="57"/>
      <c r="F61" s="57"/>
      <c r="G61" s="57"/>
      <c r="H61" s="57"/>
      <c r="I61" s="57"/>
      <c r="J61" s="53"/>
      <c r="K61" s="73"/>
      <c r="L61" s="73"/>
      <c r="M61" s="73"/>
      <c r="Y61" s="74"/>
      <c r="Z61" s="57"/>
    </row>
    <row r="62" spans="1:26" s="55" customFormat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3"/>
      <c r="K62" s="73"/>
      <c r="L62" s="73"/>
      <c r="M62" s="73"/>
      <c r="Y62" s="74"/>
      <c r="Z62" s="57"/>
    </row>
    <row r="63" spans="1:26" s="55" customFormat="1" x14ac:dyDescent="0.25">
      <c r="A63" s="57"/>
      <c r="B63" s="57"/>
      <c r="C63" s="57"/>
      <c r="D63" s="57"/>
      <c r="E63" s="57"/>
      <c r="F63" s="57"/>
      <c r="G63" s="57"/>
      <c r="H63" s="57"/>
      <c r="I63" s="57"/>
      <c r="J63" s="53"/>
      <c r="K63" s="73"/>
      <c r="L63" s="73"/>
      <c r="M63" s="73"/>
      <c r="Y63" s="74"/>
      <c r="Z63" s="57"/>
    </row>
    <row r="64" spans="1:26" s="55" customFormat="1" x14ac:dyDescent="0.25">
      <c r="A64" s="57"/>
      <c r="B64" s="57"/>
      <c r="C64" s="57"/>
      <c r="D64" s="57"/>
      <c r="E64" s="57"/>
      <c r="F64" s="57"/>
      <c r="G64" s="57"/>
      <c r="H64" s="57"/>
      <c r="I64" s="57"/>
      <c r="J64" s="53"/>
      <c r="K64" s="73"/>
      <c r="L64" s="73"/>
      <c r="M64" s="73"/>
      <c r="Y64" s="74"/>
      <c r="Z64" s="57"/>
    </row>
    <row r="65" spans="1:26" s="55" customFormat="1" x14ac:dyDescent="0.25">
      <c r="A65" s="57"/>
      <c r="B65" s="57"/>
      <c r="C65" s="57"/>
      <c r="D65" s="57"/>
      <c r="E65" s="57"/>
      <c r="F65" s="57"/>
      <c r="G65" s="57"/>
      <c r="H65" s="57"/>
      <c r="I65" s="57"/>
      <c r="J65" s="53"/>
      <c r="K65" s="73"/>
      <c r="L65" s="73"/>
      <c r="M65" s="73"/>
      <c r="Y65" s="74"/>
      <c r="Z65" s="57"/>
    </row>
    <row r="66" spans="1:26" s="55" customFormat="1" x14ac:dyDescent="0.25">
      <c r="A66" s="57"/>
      <c r="B66" s="57"/>
      <c r="C66" s="57"/>
      <c r="D66" s="57"/>
      <c r="E66" s="57"/>
      <c r="F66" s="57"/>
      <c r="G66" s="57"/>
      <c r="H66" s="57"/>
      <c r="I66" s="57"/>
      <c r="J66" s="53"/>
      <c r="K66" s="73"/>
      <c r="L66" s="73"/>
      <c r="M66" s="73"/>
      <c r="Y66" s="74"/>
      <c r="Z66" s="57"/>
    </row>
    <row r="67" spans="1:26" s="55" customFormat="1" x14ac:dyDescent="0.25">
      <c r="A67" s="57"/>
      <c r="B67" s="57"/>
      <c r="C67" s="57"/>
      <c r="D67" s="57"/>
      <c r="E67" s="57"/>
      <c r="F67" s="57"/>
      <c r="G67" s="57"/>
      <c r="H67" s="57"/>
      <c r="I67" s="57"/>
      <c r="J67" s="53"/>
      <c r="K67" s="73"/>
      <c r="L67" s="73"/>
      <c r="M67" s="73"/>
      <c r="Y67" s="74"/>
      <c r="Z67" s="57"/>
    </row>
    <row r="68" spans="1:26" s="55" customFormat="1" x14ac:dyDescent="0.25">
      <c r="A68" s="57"/>
      <c r="B68" s="57"/>
      <c r="C68" s="57"/>
      <c r="D68" s="57"/>
      <c r="E68" s="57"/>
      <c r="F68" s="57"/>
      <c r="G68" s="57"/>
      <c r="H68" s="57"/>
      <c r="I68" s="57"/>
      <c r="J68" s="53"/>
      <c r="K68" s="73"/>
      <c r="L68" s="73"/>
      <c r="M68" s="73"/>
      <c r="Y68" s="74"/>
      <c r="Z68" s="57"/>
    </row>
    <row r="69" spans="1:26" s="55" customFormat="1" x14ac:dyDescent="0.25">
      <c r="A69" s="57"/>
      <c r="B69" s="57"/>
      <c r="C69" s="57"/>
      <c r="D69" s="57"/>
      <c r="E69" s="57"/>
      <c r="F69" s="57"/>
      <c r="G69" s="57"/>
      <c r="H69" s="57"/>
      <c r="I69" s="57"/>
      <c r="J69" s="53"/>
      <c r="K69" s="73"/>
      <c r="L69" s="73"/>
      <c r="M69" s="73"/>
      <c r="Y69" s="74"/>
      <c r="Z69" s="57"/>
    </row>
    <row r="70" spans="1:26" s="55" customFormat="1" x14ac:dyDescent="0.25">
      <c r="A70" s="57"/>
      <c r="B70" s="57"/>
      <c r="C70" s="57"/>
      <c r="D70" s="57"/>
      <c r="E70" s="57"/>
      <c r="F70" s="57"/>
      <c r="G70" s="57"/>
      <c r="H70" s="57"/>
      <c r="I70" s="57"/>
      <c r="J70" s="53"/>
      <c r="K70" s="73"/>
      <c r="L70" s="73"/>
      <c r="M70" s="73"/>
      <c r="Y70" s="74"/>
      <c r="Z70" s="57"/>
    </row>
    <row r="71" spans="1:26" s="55" customFormat="1" x14ac:dyDescent="0.25">
      <c r="A71" s="57"/>
      <c r="B71" s="57"/>
      <c r="C71" s="57"/>
      <c r="D71" s="57"/>
      <c r="E71" s="57"/>
      <c r="F71" s="57"/>
      <c r="G71" s="57"/>
      <c r="H71" s="57"/>
      <c r="I71" s="57"/>
      <c r="J71" s="53"/>
      <c r="K71" s="73"/>
      <c r="L71" s="73"/>
      <c r="M71" s="73"/>
      <c r="Y71" s="74"/>
      <c r="Z71" s="57"/>
    </row>
    <row r="72" spans="1:26" s="55" customFormat="1" x14ac:dyDescent="0.25">
      <c r="A72" s="57"/>
      <c r="B72" s="57"/>
      <c r="C72" s="57"/>
      <c r="D72" s="57"/>
      <c r="E72" s="57"/>
      <c r="F72" s="57"/>
      <c r="G72" s="57"/>
      <c r="H72" s="57"/>
      <c r="I72" s="57"/>
      <c r="J72" s="53"/>
      <c r="K72" s="73"/>
      <c r="L72" s="73"/>
      <c r="M72" s="73"/>
      <c r="Y72" s="74"/>
      <c r="Z72" s="57"/>
    </row>
    <row r="73" spans="1:26" s="55" customFormat="1" x14ac:dyDescent="0.25">
      <c r="A73" s="57"/>
      <c r="B73" s="57"/>
      <c r="C73" s="57"/>
      <c r="D73" s="57"/>
      <c r="E73" s="57"/>
      <c r="F73" s="57"/>
      <c r="G73" s="57"/>
      <c r="H73" s="57"/>
      <c r="I73" s="57"/>
      <c r="J73" s="53"/>
      <c r="K73" s="73"/>
      <c r="L73" s="73"/>
      <c r="M73" s="73"/>
      <c r="Y73" s="74"/>
      <c r="Z73" s="57"/>
    </row>
    <row r="74" spans="1:26" s="55" customFormat="1" x14ac:dyDescent="0.25">
      <c r="A74" s="57"/>
      <c r="B74" s="57"/>
      <c r="C74" s="57"/>
      <c r="D74" s="57"/>
      <c r="E74" s="57"/>
      <c r="F74" s="57"/>
      <c r="G74" s="57"/>
      <c r="H74" s="57"/>
      <c r="I74" s="57"/>
      <c r="J74" s="53"/>
      <c r="K74" s="73"/>
      <c r="L74" s="73"/>
      <c r="M74" s="73"/>
      <c r="Y74" s="74"/>
      <c r="Z74" s="57"/>
    </row>
    <row r="75" spans="1:26" s="55" customFormat="1" x14ac:dyDescent="0.25">
      <c r="A75" s="57"/>
      <c r="B75" s="57"/>
      <c r="C75" s="57"/>
      <c r="D75" s="57"/>
      <c r="E75" s="57"/>
      <c r="F75" s="57"/>
      <c r="G75" s="57"/>
      <c r="H75" s="57"/>
      <c r="I75" s="57"/>
      <c r="J75" s="53"/>
      <c r="K75" s="73"/>
      <c r="L75" s="73"/>
      <c r="M75" s="73"/>
      <c r="Y75" s="74"/>
      <c r="Z75" s="57"/>
    </row>
    <row r="76" spans="1:26" s="55" customFormat="1" x14ac:dyDescent="0.25">
      <c r="A76" s="57"/>
      <c r="B76" s="57"/>
      <c r="C76" s="57"/>
      <c r="D76" s="57"/>
      <c r="E76" s="57"/>
      <c r="F76" s="57"/>
      <c r="G76" s="57"/>
      <c r="H76" s="57"/>
      <c r="I76" s="57"/>
      <c r="J76" s="53"/>
      <c r="K76" s="73"/>
      <c r="L76" s="73"/>
      <c r="M76" s="73"/>
      <c r="Y76" s="74"/>
      <c r="Z76" s="57"/>
    </row>
    <row r="77" spans="1:26" s="55" customFormat="1" x14ac:dyDescent="0.25">
      <c r="A77" s="57"/>
      <c r="B77" s="57"/>
      <c r="C77" s="57"/>
      <c r="D77" s="57"/>
      <c r="E77" s="57"/>
      <c r="F77" s="57"/>
      <c r="G77" s="57"/>
      <c r="H77" s="57"/>
      <c r="I77" s="57"/>
      <c r="J77" s="53"/>
      <c r="K77" s="73"/>
      <c r="L77" s="73"/>
      <c r="M77" s="73"/>
      <c r="Y77" s="74"/>
      <c r="Z77" s="57"/>
    </row>
    <row r="78" spans="1:26" s="55" customFormat="1" x14ac:dyDescent="0.25">
      <c r="A78" s="57"/>
      <c r="B78" s="57"/>
      <c r="C78" s="57"/>
      <c r="D78" s="57"/>
      <c r="E78" s="57"/>
      <c r="F78" s="57"/>
      <c r="G78" s="57"/>
      <c r="H78" s="57"/>
      <c r="I78" s="57"/>
      <c r="J78" s="53"/>
      <c r="K78" s="73"/>
      <c r="L78" s="73"/>
      <c r="M78" s="73"/>
      <c r="Y78" s="74"/>
      <c r="Z78" s="57"/>
    </row>
    <row r="79" spans="1:26" s="55" customFormat="1" x14ac:dyDescent="0.25">
      <c r="A79" s="57"/>
      <c r="B79" s="57"/>
      <c r="C79" s="57"/>
      <c r="D79" s="57"/>
      <c r="E79" s="57"/>
      <c r="F79" s="57"/>
      <c r="G79" s="57"/>
      <c r="H79" s="57"/>
      <c r="I79" s="57"/>
      <c r="J79" s="53"/>
      <c r="K79" s="73"/>
      <c r="L79" s="73"/>
      <c r="M79" s="73"/>
      <c r="Y79" s="74"/>
      <c r="Z79" s="57"/>
    </row>
    <row r="80" spans="1:26" s="55" customFormat="1" x14ac:dyDescent="0.25">
      <c r="A80" s="57"/>
      <c r="B80" s="57"/>
      <c r="C80" s="57"/>
      <c r="D80" s="57"/>
      <c r="E80" s="57"/>
      <c r="F80" s="57"/>
      <c r="G80" s="57"/>
      <c r="H80" s="57"/>
      <c r="I80" s="57"/>
      <c r="J80" s="53"/>
      <c r="K80" s="73"/>
      <c r="L80" s="73"/>
      <c r="M80" s="73"/>
      <c r="Y80" s="74"/>
      <c r="Z80" s="57"/>
    </row>
    <row r="81" spans="1:26" s="55" customFormat="1" x14ac:dyDescent="0.25">
      <c r="A81" s="57"/>
      <c r="B81" s="57"/>
      <c r="C81" s="57"/>
      <c r="D81" s="57"/>
      <c r="E81" s="57"/>
      <c r="F81" s="57"/>
      <c r="G81" s="57"/>
      <c r="H81" s="57"/>
      <c r="I81" s="57"/>
      <c r="J81" s="53"/>
      <c r="K81" s="73"/>
      <c r="L81" s="73"/>
      <c r="M81" s="73"/>
      <c r="Y81" s="74"/>
      <c r="Z81" s="57"/>
    </row>
    <row r="82" spans="1:26" s="55" customFormat="1" x14ac:dyDescent="0.25">
      <c r="A82" s="57"/>
      <c r="B82" s="57"/>
      <c r="C82" s="57"/>
      <c r="D82" s="57"/>
      <c r="E82" s="57"/>
      <c r="F82" s="57"/>
      <c r="G82" s="57"/>
      <c r="H82" s="57"/>
      <c r="I82" s="57"/>
      <c r="J82" s="53"/>
      <c r="K82" s="73"/>
      <c r="L82" s="73"/>
      <c r="M82" s="73"/>
      <c r="Y82" s="74"/>
      <c r="Z82" s="57"/>
    </row>
    <row r="83" spans="1:26" s="55" customFormat="1" x14ac:dyDescent="0.25">
      <c r="A83" s="57"/>
      <c r="B83" s="57"/>
      <c r="C83" s="57"/>
      <c r="D83" s="57"/>
      <c r="E83" s="57"/>
      <c r="F83" s="57"/>
      <c r="G83" s="57"/>
      <c r="H83" s="57"/>
      <c r="I83" s="57"/>
      <c r="J83" s="53"/>
      <c r="K83" s="73"/>
      <c r="L83" s="73"/>
      <c r="M83" s="73"/>
      <c r="Y83" s="74"/>
      <c r="Z83" s="57"/>
    </row>
    <row r="84" spans="1:26" s="55" customFormat="1" x14ac:dyDescent="0.25">
      <c r="A84" s="57"/>
      <c r="B84" s="57"/>
      <c r="C84" s="57"/>
      <c r="D84" s="57"/>
      <c r="E84" s="57"/>
      <c r="F84" s="57"/>
      <c r="G84" s="57"/>
      <c r="H84" s="57"/>
      <c r="I84" s="57"/>
      <c r="J84" s="53"/>
      <c r="K84" s="73"/>
      <c r="L84" s="73"/>
      <c r="M84" s="73"/>
      <c r="Y84" s="74"/>
      <c r="Z84" s="57"/>
    </row>
    <row r="85" spans="1:26" s="55" customFormat="1" x14ac:dyDescent="0.25">
      <c r="A85" s="57"/>
      <c r="B85" s="57"/>
      <c r="C85" s="57"/>
      <c r="D85" s="57"/>
      <c r="E85" s="57"/>
      <c r="F85" s="57"/>
      <c r="G85" s="57"/>
      <c r="H85" s="57"/>
      <c r="I85" s="57"/>
      <c r="J85" s="53"/>
      <c r="K85" s="73"/>
      <c r="L85" s="73"/>
      <c r="M85" s="73"/>
      <c r="Y85" s="74"/>
      <c r="Z85" s="57"/>
    </row>
    <row r="86" spans="1:26" s="55" customFormat="1" x14ac:dyDescent="0.25">
      <c r="A86" s="57"/>
      <c r="B86" s="57"/>
      <c r="C86" s="57"/>
      <c r="D86" s="57"/>
      <c r="E86" s="57"/>
      <c r="F86" s="57"/>
      <c r="G86" s="57"/>
      <c r="H86" s="57"/>
      <c r="I86" s="57"/>
      <c r="J86" s="53"/>
      <c r="K86" s="73"/>
      <c r="L86" s="73"/>
      <c r="M86" s="73"/>
      <c r="Y86" s="74"/>
      <c r="Z86" s="57"/>
    </row>
    <row r="87" spans="1:26" s="55" customFormat="1" x14ac:dyDescent="0.25">
      <c r="A87" s="57"/>
      <c r="B87" s="57"/>
      <c r="C87" s="57"/>
      <c r="D87" s="57"/>
      <c r="E87" s="57"/>
      <c r="F87" s="57"/>
      <c r="G87" s="57"/>
      <c r="H87" s="57"/>
      <c r="I87" s="57"/>
      <c r="J87" s="53"/>
      <c r="K87" s="73"/>
      <c r="L87" s="73"/>
      <c r="M87" s="73"/>
      <c r="Y87" s="74"/>
      <c r="Z87" s="57"/>
    </row>
    <row r="88" spans="1:26" s="55" customFormat="1" x14ac:dyDescent="0.25">
      <c r="A88" s="57"/>
      <c r="B88" s="57"/>
      <c r="C88" s="57"/>
      <c r="D88" s="57"/>
      <c r="E88" s="57"/>
      <c r="F88" s="57"/>
      <c r="G88" s="57"/>
      <c r="H88" s="57"/>
      <c r="I88" s="57"/>
      <c r="J88" s="53"/>
      <c r="K88" s="73"/>
      <c r="L88" s="73"/>
      <c r="M88" s="73"/>
      <c r="Y88" s="74"/>
      <c r="Z88" s="57"/>
    </row>
    <row r="89" spans="1:26" s="55" customFormat="1" x14ac:dyDescent="0.25">
      <c r="A89" s="57"/>
      <c r="B89" s="57"/>
      <c r="C89" s="57"/>
      <c r="D89" s="57"/>
      <c r="E89" s="57"/>
      <c r="F89" s="57"/>
      <c r="G89" s="57"/>
      <c r="H89" s="57"/>
      <c r="I89" s="57"/>
      <c r="J89" s="53"/>
      <c r="K89" s="73"/>
      <c r="L89" s="73"/>
      <c r="M89" s="73"/>
      <c r="Y89" s="74"/>
      <c r="Z89" s="57"/>
    </row>
    <row r="90" spans="1:26" s="55" customFormat="1" x14ac:dyDescent="0.25">
      <c r="A90" s="57"/>
      <c r="B90" s="57"/>
      <c r="C90" s="57"/>
      <c r="D90" s="57"/>
      <c r="E90" s="57"/>
      <c r="F90" s="57"/>
      <c r="G90" s="57"/>
      <c r="H90" s="57"/>
      <c r="I90" s="57"/>
      <c r="J90" s="53"/>
      <c r="K90" s="73"/>
      <c r="L90" s="73"/>
      <c r="M90" s="73"/>
      <c r="Y90" s="74"/>
      <c r="Z90" s="57"/>
    </row>
    <row r="91" spans="1:26" s="55" customFormat="1" x14ac:dyDescent="0.25">
      <c r="A91" s="57"/>
      <c r="B91" s="57"/>
      <c r="C91" s="57"/>
      <c r="D91" s="57"/>
      <c r="E91" s="57"/>
      <c r="F91" s="57"/>
      <c r="G91" s="57"/>
      <c r="H91" s="57"/>
      <c r="I91" s="57"/>
      <c r="J91" s="53"/>
      <c r="K91" s="73"/>
      <c r="L91" s="73"/>
      <c r="M91" s="73"/>
      <c r="Y91" s="74"/>
      <c r="Z91" s="57"/>
    </row>
  </sheetData>
  <mergeCells count="55">
    <mergeCell ref="A5:W5"/>
    <mergeCell ref="A17:J17"/>
    <mergeCell ref="X11:X12"/>
    <mergeCell ref="L11:L12"/>
    <mergeCell ref="M11:M12"/>
    <mergeCell ref="N11:N12"/>
    <mergeCell ref="O11:O12"/>
    <mergeCell ref="W11:W12"/>
    <mergeCell ref="Y9:Y10"/>
    <mergeCell ref="A11:A12"/>
    <mergeCell ref="B11:B12"/>
    <mergeCell ref="F11:F12"/>
    <mergeCell ref="G11:G12"/>
    <mergeCell ref="H11:H12"/>
    <mergeCell ref="I11:I12"/>
    <mergeCell ref="J11:J12"/>
    <mergeCell ref="K11:K12"/>
    <mergeCell ref="K9:K10"/>
    <mergeCell ref="L9:L10"/>
    <mergeCell ref="M9:M10"/>
    <mergeCell ref="N9:N10"/>
    <mergeCell ref="O9:O10"/>
    <mergeCell ref="W9:W10"/>
    <mergeCell ref="Y11:Y12"/>
    <mergeCell ref="X6:X7"/>
    <mergeCell ref="Y6:Y7"/>
    <mergeCell ref="A9:A10"/>
    <mergeCell ref="B9:B10"/>
    <mergeCell ref="F9:F10"/>
    <mergeCell ref="G9:G10"/>
    <mergeCell ref="H9:H10"/>
    <mergeCell ref="I9:I10"/>
    <mergeCell ref="J9:J10"/>
    <mergeCell ref="O6:O7"/>
    <mergeCell ref="P6:P7"/>
    <mergeCell ref="Q6:Q7"/>
    <mergeCell ref="R6:S6"/>
    <mergeCell ref="T6:T7"/>
    <mergeCell ref="U6:V6"/>
    <mergeCell ref="X9:X10"/>
    <mergeCell ref="N6:N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W6:W7"/>
  </mergeCells>
  <pageMargins left="0.39370078740157483" right="0.39370078740157483" top="0.78740157480314965" bottom="0.78740157480314965" header="0.31496062992125984" footer="0.31496062992125984"/>
  <pageSetup paperSize="9" scale="44" firstPageNumber="157" fitToHeight="0" orientation="landscape" useFirstPageNumber="1" r:id="rId1"/>
  <headerFooter>
    <oddFooter>&amp;L&amp;"Arial,Kurzíva"Zastupitelstvo Olomouckého kraje 12.12.2022
11.1. - Rozpočet OK na rok 2023 - návrh rozpočtu 
Příloha č. 5f) - Projekty - neinvestiční&amp;R&amp;"Arial,Kurzíva"Strana &amp;P (celkem 193)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71"/>
  <sheetViews>
    <sheetView showGridLines="0" view="pageBreakPreview" zoomScale="70" zoomScaleNormal="70" zoomScaleSheetLayoutView="70" zoomScalePageLayoutView="75" workbookViewId="0">
      <selection activeCell="S9" sqref="S9"/>
    </sheetView>
  </sheetViews>
  <sheetFormatPr defaultColWidth="9.140625" defaultRowHeight="15" outlineLevelCol="1" x14ac:dyDescent="0.25"/>
  <cols>
    <col min="1" max="2" width="5.7109375" style="57" customWidth="1"/>
    <col min="3" max="3" width="8.85546875" style="57" hidden="1" customWidth="1" outlineLevel="1"/>
    <col min="4" max="4" width="8.42578125" style="57" hidden="1" customWidth="1" outlineLevel="1"/>
    <col min="5" max="5" width="8.7109375" style="57" customWidth="1" collapsed="1"/>
    <col min="6" max="6" width="18.28515625" style="57" hidden="1" customWidth="1" outlineLevel="1"/>
    <col min="7" max="7" width="61.140625" style="57" customWidth="1" collapsed="1"/>
    <col min="8" max="8" width="44.7109375" style="57" customWidth="1"/>
    <col min="9" max="9" width="7.140625" style="57" customWidth="1"/>
    <col min="10" max="10" width="14.7109375" style="53" customWidth="1"/>
    <col min="11" max="12" width="14.85546875" style="55" customWidth="1"/>
    <col min="13" max="13" width="13.5703125" style="55" customWidth="1"/>
    <col min="14" max="14" width="18.28515625" style="55" customWidth="1"/>
    <col min="15" max="15" width="14.7109375" style="55" customWidth="1"/>
    <col min="16" max="16" width="16.28515625" style="55" customWidth="1"/>
    <col min="17" max="17" width="16.7109375" style="55" customWidth="1"/>
    <col min="18" max="18" width="17.28515625" style="55" customWidth="1"/>
    <col min="19" max="19" width="16.85546875" style="55" customWidth="1"/>
    <col min="20" max="22" width="14.85546875" style="55" customWidth="1"/>
    <col min="23" max="23" width="14.42578125" style="55" customWidth="1"/>
    <col min="24" max="24" width="10.140625" style="54" hidden="1" customWidth="1"/>
    <col min="25" max="25" width="17.7109375" style="74" customWidth="1"/>
    <col min="26" max="16384" width="9.140625" style="57"/>
  </cols>
  <sheetData>
    <row r="1" spans="1:26" ht="20.25" x14ac:dyDescent="0.3">
      <c r="A1" s="24" t="s">
        <v>39</v>
      </c>
      <c r="B1" s="1"/>
      <c r="C1" s="1"/>
      <c r="D1" s="1"/>
      <c r="E1" s="1"/>
      <c r="F1" s="2"/>
      <c r="G1" s="3"/>
      <c r="H1" s="4"/>
      <c r="I1" s="1"/>
      <c r="K1" s="54"/>
      <c r="N1" s="5"/>
      <c r="O1" s="5"/>
      <c r="Q1" s="5"/>
      <c r="R1" s="5"/>
      <c r="S1" s="5"/>
      <c r="T1" s="6"/>
      <c r="U1" s="56"/>
      <c r="V1" s="57"/>
      <c r="W1" s="57"/>
      <c r="X1" s="75"/>
      <c r="Y1" s="57"/>
    </row>
    <row r="2" spans="1:26" ht="15.75" x14ac:dyDescent="0.25">
      <c r="A2" s="32" t="s">
        <v>53</v>
      </c>
      <c r="B2" s="25"/>
      <c r="C2" s="25"/>
      <c r="D2" s="115"/>
      <c r="E2" s="115"/>
      <c r="F2" s="26"/>
      <c r="G2" s="27" t="s">
        <v>54</v>
      </c>
      <c r="H2" s="28" t="s">
        <v>55</v>
      </c>
      <c r="I2" s="8"/>
      <c r="K2" s="54"/>
      <c r="N2" s="9"/>
      <c r="O2" s="9"/>
      <c r="Q2" s="9"/>
      <c r="R2" s="9"/>
      <c r="S2" s="9"/>
      <c r="T2" s="10"/>
      <c r="U2" s="56"/>
      <c r="V2" s="57"/>
      <c r="W2" s="57"/>
      <c r="X2" s="75"/>
      <c r="Y2" s="57"/>
    </row>
    <row r="3" spans="1:26" ht="15.75" x14ac:dyDescent="0.25">
      <c r="A3" s="29"/>
      <c r="B3" s="30"/>
      <c r="C3" s="25"/>
      <c r="D3" s="115"/>
      <c r="E3" s="115"/>
      <c r="F3" s="26"/>
      <c r="G3" s="30" t="s">
        <v>38</v>
      </c>
      <c r="H3" s="31"/>
      <c r="I3" s="8"/>
      <c r="K3" s="54"/>
      <c r="N3" s="9"/>
      <c r="O3" s="9"/>
      <c r="Q3" s="9"/>
      <c r="R3" s="9"/>
      <c r="S3" s="9"/>
      <c r="T3" s="10"/>
      <c r="U3" s="56"/>
      <c r="V3" s="57"/>
      <c r="W3" s="57"/>
      <c r="X3" s="75"/>
      <c r="Y3" s="57"/>
    </row>
    <row r="4" spans="1:26" ht="17.45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9"/>
      <c r="M4" s="58"/>
      <c r="N4" s="59"/>
      <c r="O4" s="58"/>
      <c r="P4" s="58"/>
      <c r="Q4" s="58"/>
      <c r="R4" s="58"/>
      <c r="S4" s="58"/>
      <c r="T4" s="58"/>
      <c r="U4" s="58"/>
      <c r="V4" s="58"/>
      <c r="W4" s="307" t="s">
        <v>1</v>
      </c>
      <c r="Z4" s="56"/>
    </row>
    <row r="5" spans="1:26" ht="25.5" customHeight="1" x14ac:dyDescent="0.25">
      <c r="A5" s="364" t="s">
        <v>62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6"/>
      <c r="X5" s="370"/>
      <c r="Y5" s="370"/>
    </row>
    <row r="6" spans="1:26" ht="25.5" customHeight="1" x14ac:dyDescent="0.25">
      <c r="A6" s="315" t="s">
        <v>2</v>
      </c>
      <c r="B6" s="315" t="s">
        <v>3</v>
      </c>
      <c r="C6" s="316" t="s">
        <v>42</v>
      </c>
      <c r="D6" s="316" t="s">
        <v>4</v>
      </c>
      <c r="E6" s="316" t="s">
        <v>6</v>
      </c>
      <c r="F6" s="316" t="s">
        <v>7</v>
      </c>
      <c r="G6" s="316" t="s">
        <v>8</v>
      </c>
      <c r="H6" s="311" t="s">
        <v>9</v>
      </c>
      <c r="I6" s="317" t="s">
        <v>10</v>
      </c>
      <c r="J6" s="311" t="s">
        <v>11</v>
      </c>
      <c r="K6" s="311" t="s">
        <v>12</v>
      </c>
      <c r="L6" s="311" t="s">
        <v>13</v>
      </c>
      <c r="M6" s="311" t="s">
        <v>14</v>
      </c>
      <c r="N6" s="311" t="s">
        <v>21</v>
      </c>
      <c r="O6" s="318" t="s">
        <v>93</v>
      </c>
      <c r="P6" s="325" t="s">
        <v>97</v>
      </c>
      <c r="Q6" s="325" t="s">
        <v>94</v>
      </c>
      <c r="R6" s="326" t="s">
        <v>20</v>
      </c>
      <c r="S6" s="326"/>
      <c r="T6" s="325" t="s">
        <v>95</v>
      </c>
      <c r="U6" s="326" t="s">
        <v>20</v>
      </c>
      <c r="V6" s="326"/>
      <c r="W6" s="318" t="s">
        <v>96</v>
      </c>
      <c r="X6" s="318" t="s">
        <v>43</v>
      </c>
      <c r="Y6" s="319" t="s">
        <v>15</v>
      </c>
    </row>
    <row r="7" spans="1:26" ht="81" customHeight="1" x14ac:dyDescent="0.25">
      <c r="A7" s="315"/>
      <c r="B7" s="315"/>
      <c r="C7" s="316"/>
      <c r="D7" s="316"/>
      <c r="E7" s="316"/>
      <c r="F7" s="316"/>
      <c r="G7" s="316"/>
      <c r="H7" s="311"/>
      <c r="I7" s="317"/>
      <c r="J7" s="311"/>
      <c r="K7" s="311"/>
      <c r="L7" s="311"/>
      <c r="M7" s="311"/>
      <c r="N7" s="311"/>
      <c r="O7" s="318"/>
      <c r="P7" s="325"/>
      <c r="Q7" s="325"/>
      <c r="R7" s="51" t="s">
        <v>22</v>
      </c>
      <c r="S7" s="51" t="s">
        <v>23</v>
      </c>
      <c r="T7" s="325"/>
      <c r="U7" s="51" t="s">
        <v>18</v>
      </c>
      <c r="V7" s="51" t="s">
        <v>19</v>
      </c>
      <c r="W7" s="318"/>
      <c r="X7" s="318"/>
      <c r="Y7" s="319"/>
    </row>
    <row r="8" spans="1:26" s="60" customFormat="1" ht="25.5" customHeight="1" x14ac:dyDescent="0.3">
      <c r="A8" s="20" t="s">
        <v>16</v>
      </c>
      <c r="B8" s="20"/>
      <c r="C8" s="20"/>
      <c r="D8" s="20"/>
      <c r="E8" s="20"/>
      <c r="F8" s="20"/>
      <c r="G8" s="20"/>
      <c r="H8" s="20"/>
      <c r="I8" s="20"/>
      <c r="J8" s="20"/>
      <c r="K8" s="11">
        <f>SUM(K9)</f>
        <v>11208</v>
      </c>
      <c r="L8" s="11">
        <f t="shared" ref="L8:M8" si="0">SUM(L9)</f>
        <v>10742</v>
      </c>
      <c r="M8" s="11">
        <f t="shared" si="0"/>
        <v>466</v>
      </c>
      <c r="N8" s="11"/>
      <c r="O8" s="11">
        <f t="shared" ref="O8:P8" si="1">SUM(O9)</f>
        <v>10208</v>
      </c>
      <c r="P8" s="12">
        <f t="shared" si="1"/>
        <v>500</v>
      </c>
      <c r="Q8" s="12">
        <f>SUM(Q9:Q9)</f>
        <v>500</v>
      </c>
      <c r="R8" s="12">
        <f>SUM(R9:R9)</f>
        <v>500</v>
      </c>
      <c r="S8" s="12">
        <f t="shared" ref="S8:W8" si="2">SUM(S9)</f>
        <v>0</v>
      </c>
      <c r="T8" s="12">
        <f t="shared" si="2"/>
        <v>0</v>
      </c>
      <c r="U8" s="12">
        <f t="shared" si="2"/>
        <v>0</v>
      </c>
      <c r="V8" s="12">
        <f t="shared" si="2"/>
        <v>0</v>
      </c>
      <c r="W8" s="11">
        <f t="shared" si="2"/>
        <v>500</v>
      </c>
      <c r="X8" s="87"/>
      <c r="Y8" s="13"/>
    </row>
    <row r="9" spans="1:26" s="69" customFormat="1" ht="94.5" customHeight="1" x14ac:dyDescent="0.25">
      <c r="A9" s="116">
        <v>1</v>
      </c>
      <c r="B9" s="116" t="s">
        <v>47</v>
      </c>
      <c r="C9" s="14">
        <v>5169</v>
      </c>
      <c r="D9" s="14">
        <v>3742</v>
      </c>
      <c r="E9" s="14">
        <v>51</v>
      </c>
      <c r="F9" s="125">
        <v>60011101429</v>
      </c>
      <c r="G9" s="122" t="s">
        <v>91</v>
      </c>
      <c r="H9" s="123" t="s">
        <v>90</v>
      </c>
      <c r="I9" s="124"/>
      <c r="J9" s="117" t="s">
        <v>59</v>
      </c>
      <c r="K9" s="78">
        <v>11208</v>
      </c>
      <c r="L9" s="78">
        <v>10742</v>
      </c>
      <c r="M9" s="78">
        <v>466</v>
      </c>
      <c r="N9" s="64" t="s">
        <v>89</v>
      </c>
      <c r="O9" s="80">
        <v>10208</v>
      </c>
      <c r="P9" s="274">
        <v>500</v>
      </c>
      <c r="Q9" s="82">
        <v>500</v>
      </c>
      <c r="R9" s="80">
        <v>500</v>
      </c>
      <c r="S9" s="80">
        <v>0</v>
      </c>
      <c r="T9" s="83">
        <v>0</v>
      </c>
      <c r="U9" s="120">
        <v>0</v>
      </c>
      <c r="V9" s="120">
        <v>0</v>
      </c>
      <c r="W9" s="273">
        <f>K9-O9-P9</f>
        <v>500</v>
      </c>
      <c r="X9" s="118">
        <v>2</v>
      </c>
      <c r="Y9" s="119" t="s">
        <v>110</v>
      </c>
    </row>
    <row r="10" spans="1:26" ht="51" customHeight="1" x14ac:dyDescent="0.25">
      <c r="A10" s="341" t="s">
        <v>63</v>
      </c>
      <c r="B10" s="342"/>
      <c r="C10" s="342"/>
      <c r="D10" s="342"/>
      <c r="E10" s="342"/>
      <c r="F10" s="342"/>
      <c r="G10" s="342"/>
      <c r="H10" s="342"/>
      <c r="I10" s="342"/>
      <c r="J10" s="343"/>
      <c r="K10" s="17">
        <f>SUM(K8:K8)</f>
        <v>11208</v>
      </c>
      <c r="L10" s="17">
        <f>SUM(L8:L8)</f>
        <v>10742</v>
      </c>
      <c r="M10" s="17">
        <f>SUM(M8:M8)</f>
        <v>466</v>
      </c>
      <c r="N10" s="17"/>
      <c r="O10" s="17">
        <f t="shared" ref="O10:W10" si="3">SUM(O8:O8)</f>
        <v>10208</v>
      </c>
      <c r="P10" s="17">
        <f t="shared" si="3"/>
        <v>500</v>
      </c>
      <c r="Q10" s="17">
        <f t="shared" si="3"/>
        <v>500</v>
      </c>
      <c r="R10" s="17">
        <f t="shared" si="3"/>
        <v>500</v>
      </c>
      <c r="S10" s="17">
        <f t="shared" si="3"/>
        <v>0</v>
      </c>
      <c r="T10" s="17">
        <f t="shared" si="3"/>
        <v>0</v>
      </c>
      <c r="U10" s="17">
        <f t="shared" si="3"/>
        <v>0</v>
      </c>
      <c r="V10" s="17">
        <f t="shared" si="3"/>
        <v>0</v>
      </c>
      <c r="W10" s="17">
        <f t="shared" si="3"/>
        <v>500</v>
      </c>
      <c r="X10" s="17" t="e">
        <f>SUM(#REF!)</f>
        <v>#REF!</v>
      </c>
      <c r="Y10" s="19"/>
    </row>
    <row r="11" spans="1:26" s="55" customFormat="1" x14ac:dyDescent="0.25">
      <c r="A11" s="53"/>
      <c r="B11" s="53"/>
      <c r="C11" s="53"/>
      <c r="D11" s="53"/>
      <c r="E11" s="53"/>
      <c r="F11" s="53"/>
      <c r="G11" s="53"/>
      <c r="H11" s="53"/>
      <c r="I11" s="57"/>
      <c r="J11" s="53"/>
      <c r="K11" s="73"/>
      <c r="L11" s="73"/>
      <c r="M11" s="73"/>
      <c r="X11" s="54"/>
      <c r="Y11" s="74"/>
      <c r="Z11" s="57"/>
    </row>
    <row r="12" spans="1:26" s="55" customFormat="1" x14ac:dyDescent="0.25">
      <c r="A12" s="53"/>
      <c r="B12" s="53"/>
      <c r="C12" s="53"/>
      <c r="D12" s="53"/>
      <c r="E12" s="53"/>
      <c r="F12" s="53"/>
      <c r="G12" s="53"/>
      <c r="H12" s="53"/>
      <c r="I12" s="57"/>
      <c r="J12" s="53"/>
      <c r="K12" s="73"/>
      <c r="L12" s="73"/>
      <c r="M12" s="73"/>
      <c r="X12" s="54"/>
      <c r="Y12" s="74"/>
      <c r="Z12" s="57"/>
    </row>
    <row r="13" spans="1:26" s="55" customFormat="1" x14ac:dyDescent="0.25">
      <c r="A13" s="53"/>
      <c r="B13" s="53"/>
      <c r="C13" s="53"/>
      <c r="D13" s="53"/>
      <c r="E13" s="53"/>
      <c r="F13" s="53"/>
      <c r="G13" s="114" t="s">
        <v>88</v>
      </c>
      <c r="H13" s="53"/>
      <c r="I13" s="57"/>
      <c r="J13" s="53"/>
      <c r="K13" s="73"/>
      <c r="L13" s="73"/>
      <c r="M13" s="73"/>
      <c r="X13" s="54"/>
      <c r="Y13" s="74"/>
      <c r="Z13" s="57"/>
    </row>
    <row r="14" spans="1:26" s="55" customFormat="1" x14ac:dyDescent="0.25">
      <c r="A14" s="53"/>
      <c r="B14" s="53"/>
      <c r="C14" s="53"/>
      <c r="D14" s="53"/>
      <c r="E14" s="53"/>
      <c r="F14" s="53"/>
      <c r="G14" s="53"/>
      <c r="H14" s="53"/>
      <c r="I14" s="57"/>
      <c r="J14" s="53"/>
      <c r="K14" s="73"/>
      <c r="L14" s="73"/>
      <c r="M14" s="73"/>
      <c r="X14" s="54"/>
      <c r="Y14" s="74"/>
      <c r="Z14" s="57"/>
    </row>
    <row r="15" spans="1:26" s="55" customFormat="1" x14ac:dyDescent="0.25">
      <c r="A15" s="53"/>
      <c r="B15" s="53"/>
      <c r="C15" s="53"/>
      <c r="D15" s="53"/>
      <c r="E15" s="53"/>
      <c r="F15" s="53"/>
      <c r="G15" s="53"/>
      <c r="H15" s="53"/>
      <c r="I15" s="57"/>
      <c r="J15" s="53"/>
      <c r="K15" s="73"/>
      <c r="L15" s="73"/>
      <c r="M15" s="73"/>
      <c r="X15" s="54"/>
      <c r="Y15" s="74"/>
      <c r="Z15" s="57"/>
    </row>
    <row r="16" spans="1:26" s="55" customFormat="1" x14ac:dyDescent="0.25">
      <c r="A16" s="53"/>
      <c r="B16" s="53"/>
      <c r="C16" s="53"/>
      <c r="D16" s="53"/>
      <c r="E16" s="53"/>
      <c r="F16" s="53"/>
      <c r="G16" s="53"/>
      <c r="H16" s="53"/>
      <c r="I16" s="57"/>
      <c r="J16" s="53"/>
      <c r="K16" s="73"/>
      <c r="L16" s="73"/>
      <c r="M16" s="73"/>
      <c r="X16" s="54"/>
      <c r="Y16" s="74"/>
      <c r="Z16" s="57"/>
    </row>
    <row r="17" spans="1:26" s="55" customFormat="1" x14ac:dyDescent="0.25">
      <c r="A17" s="53"/>
      <c r="B17" s="53"/>
      <c r="C17" s="53"/>
      <c r="D17" s="53"/>
      <c r="E17" s="53"/>
      <c r="F17" s="53"/>
      <c r="G17" s="53"/>
      <c r="H17" s="53"/>
      <c r="I17" s="57"/>
      <c r="J17" s="53"/>
      <c r="K17" s="73"/>
      <c r="L17" s="73"/>
      <c r="M17" s="73"/>
      <c r="X17" s="54"/>
      <c r="Y17" s="74"/>
      <c r="Z17" s="57"/>
    </row>
    <row r="18" spans="1:26" s="55" customFormat="1" x14ac:dyDescent="0.25">
      <c r="A18" s="53"/>
      <c r="B18" s="53"/>
      <c r="C18" s="53"/>
      <c r="D18" s="53"/>
      <c r="E18" s="53"/>
      <c r="F18" s="53"/>
      <c r="G18" s="53"/>
      <c r="H18" s="53"/>
      <c r="I18" s="57"/>
      <c r="J18" s="53"/>
      <c r="K18" s="73"/>
      <c r="L18" s="73"/>
      <c r="M18" s="73"/>
      <c r="X18" s="54"/>
      <c r="Y18" s="74"/>
      <c r="Z18" s="57"/>
    </row>
    <row r="19" spans="1:26" s="55" customFormat="1" x14ac:dyDescent="0.25">
      <c r="A19" s="53"/>
      <c r="B19" s="53"/>
      <c r="C19" s="53"/>
      <c r="D19" s="53"/>
      <c r="E19" s="53"/>
      <c r="F19" s="53"/>
      <c r="G19" s="53"/>
      <c r="H19" s="53"/>
      <c r="I19" s="57"/>
      <c r="J19" s="53"/>
      <c r="K19" s="73"/>
      <c r="L19" s="73"/>
      <c r="M19" s="73"/>
      <c r="X19" s="54"/>
      <c r="Y19" s="74"/>
      <c r="Z19" s="57"/>
    </row>
    <row r="20" spans="1:26" s="55" customFormat="1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3"/>
      <c r="K20" s="73"/>
      <c r="L20" s="73"/>
      <c r="M20" s="73"/>
      <c r="X20" s="54"/>
      <c r="Y20" s="74"/>
      <c r="Z20" s="57"/>
    </row>
    <row r="21" spans="1:26" s="55" customFormat="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3"/>
      <c r="K21" s="73"/>
      <c r="L21" s="73"/>
      <c r="M21" s="73"/>
      <c r="X21" s="54"/>
      <c r="Y21" s="74"/>
      <c r="Z21" s="57"/>
    </row>
    <row r="22" spans="1:26" s="55" customFormat="1" x14ac:dyDescent="0.25">
      <c r="A22" s="57"/>
      <c r="B22" s="57"/>
      <c r="C22" s="57"/>
      <c r="D22" s="57"/>
      <c r="E22" s="57"/>
      <c r="F22" s="57"/>
      <c r="G22" s="57"/>
      <c r="H22" s="57"/>
      <c r="I22" s="57"/>
      <c r="J22" s="53"/>
      <c r="K22" s="73"/>
      <c r="L22" s="73"/>
      <c r="M22" s="73"/>
      <c r="X22" s="54"/>
      <c r="Y22" s="74"/>
      <c r="Z22" s="57"/>
    </row>
    <row r="23" spans="1:26" s="55" customFormat="1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3"/>
      <c r="K23" s="73"/>
      <c r="L23" s="73"/>
      <c r="M23" s="73"/>
      <c r="X23" s="54"/>
      <c r="Y23" s="74"/>
      <c r="Z23" s="57"/>
    </row>
    <row r="24" spans="1:26" s="55" customFormat="1" x14ac:dyDescent="0.25">
      <c r="A24" s="57"/>
      <c r="B24" s="57"/>
      <c r="C24" s="57"/>
      <c r="D24" s="57"/>
      <c r="E24" s="57"/>
      <c r="F24" s="57"/>
      <c r="G24" s="57"/>
      <c r="H24" s="57"/>
      <c r="I24" s="57"/>
      <c r="J24" s="53"/>
      <c r="K24" s="73"/>
      <c r="L24" s="73"/>
      <c r="M24" s="73"/>
      <c r="X24" s="54"/>
      <c r="Y24" s="74"/>
      <c r="Z24" s="57"/>
    </row>
    <row r="25" spans="1:26" s="55" customFormat="1" x14ac:dyDescent="0.25">
      <c r="A25" s="57"/>
      <c r="B25" s="57"/>
      <c r="C25" s="57"/>
      <c r="D25" s="57"/>
      <c r="E25" s="57"/>
      <c r="F25" s="57"/>
      <c r="G25" s="57"/>
      <c r="H25" s="57"/>
      <c r="I25" s="57"/>
      <c r="J25" s="53"/>
      <c r="K25" s="73"/>
      <c r="L25" s="73"/>
      <c r="M25" s="73"/>
      <c r="X25" s="54"/>
      <c r="Y25" s="74"/>
      <c r="Z25" s="57"/>
    </row>
    <row r="26" spans="1:26" s="55" customFormat="1" x14ac:dyDescent="0.25">
      <c r="A26" s="57"/>
      <c r="B26" s="57"/>
      <c r="C26" s="57"/>
      <c r="D26" s="57"/>
      <c r="E26" s="57"/>
      <c r="F26" s="57"/>
      <c r="G26" s="57"/>
      <c r="H26" s="57"/>
      <c r="I26" s="57"/>
      <c r="J26" s="53"/>
      <c r="K26" s="73"/>
      <c r="L26" s="73"/>
      <c r="M26" s="73"/>
      <c r="X26" s="54"/>
      <c r="Y26" s="74"/>
      <c r="Z26" s="57"/>
    </row>
    <row r="27" spans="1:26" s="55" customFormat="1" x14ac:dyDescent="0.25">
      <c r="A27" s="57"/>
      <c r="B27" s="57"/>
      <c r="C27" s="57"/>
      <c r="D27" s="57"/>
      <c r="E27" s="57"/>
      <c r="F27" s="57"/>
      <c r="G27" s="57"/>
      <c r="H27" s="57"/>
      <c r="I27" s="57"/>
      <c r="J27" s="53"/>
      <c r="K27" s="73"/>
      <c r="L27" s="73"/>
      <c r="M27" s="73"/>
      <c r="X27" s="54"/>
      <c r="Y27" s="74"/>
      <c r="Z27" s="57"/>
    </row>
    <row r="28" spans="1:26" s="55" customFormat="1" x14ac:dyDescent="0.25">
      <c r="A28" s="57"/>
      <c r="B28" s="57"/>
      <c r="C28" s="57"/>
      <c r="D28" s="57"/>
      <c r="E28" s="57"/>
      <c r="F28" s="57"/>
      <c r="G28" s="57"/>
      <c r="H28" s="57"/>
      <c r="I28" s="57"/>
      <c r="J28" s="53"/>
      <c r="K28" s="73"/>
      <c r="L28" s="73"/>
      <c r="M28" s="73"/>
      <c r="X28" s="54"/>
      <c r="Y28" s="74"/>
      <c r="Z28" s="57"/>
    </row>
    <row r="29" spans="1:26" s="55" customFormat="1" x14ac:dyDescent="0.25">
      <c r="A29" s="57"/>
      <c r="B29" s="57"/>
      <c r="C29" s="57"/>
      <c r="D29" s="57"/>
      <c r="E29" s="57"/>
      <c r="F29" s="57"/>
      <c r="G29" s="57"/>
      <c r="H29" s="57"/>
      <c r="I29" s="57"/>
      <c r="J29" s="53"/>
      <c r="K29" s="73"/>
      <c r="L29" s="73"/>
      <c r="M29" s="73"/>
      <c r="X29" s="54"/>
      <c r="Y29" s="74"/>
      <c r="Z29" s="57"/>
    </row>
    <row r="30" spans="1:26" s="55" customFormat="1" x14ac:dyDescent="0.25">
      <c r="A30" s="57"/>
      <c r="B30" s="57"/>
      <c r="C30" s="57"/>
      <c r="D30" s="57"/>
      <c r="E30" s="57"/>
      <c r="F30" s="57"/>
      <c r="G30" s="57"/>
      <c r="H30" s="57"/>
      <c r="I30" s="57"/>
      <c r="J30" s="53"/>
      <c r="K30" s="73"/>
      <c r="L30" s="73"/>
      <c r="M30" s="73"/>
      <c r="X30" s="54"/>
      <c r="Y30" s="74"/>
      <c r="Z30" s="57"/>
    </row>
    <row r="31" spans="1:26" s="55" customFormat="1" x14ac:dyDescent="0.25">
      <c r="A31" s="57"/>
      <c r="B31" s="57"/>
      <c r="C31" s="57"/>
      <c r="D31" s="57"/>
      <c r="E31" s="57"/>
      <c r="F31" s="57"/>
      <c r="G31" s="57"/>
      <c r="H31" s="57"/>
      <c r="I31" s="57"/>
      <c r="J31" s="53"/>
      <c r="K31" s="73"/>
      <c r="L31" s="73"/>
      <c r="M31" s="73"/>
      <c r="X31" s="54"/>
      <c r="Y31" s="74"/>
      <c r="Z31" s="57"/>
    </row>
    <row r="32" spans="1:26" s="55" customFormat="1" x14ac:dyDescent="0.25">
      <c r="A32" s="57"/>
      <c r="B32" s="57"/>
      <c r="C32" s="57"/>
      <c r="D32" s="57"/>
      <c r="E32" s="57"/>
      <c r="F32" s="57"/>
      <c r="G32" s="57"/>
      <c r="H32" s="57"/>
      <c r="I32" s="57"/>
      <c r="J32" s="53"/>
      <c r="K32" s="73"/>
      <c r="L32" s="73"/>
      <c r="M32" s="73"/>
      <c r="X32" s="54"/>
      <c r="Y32" s="74"/>
      <c r="Z32" s="57"/>
    </row>
    <row r="33" spans="1:26" s="55" customFormat="1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3"/>
      <c r="K33" s="73"/>
      <c r="L33" s="73"/>
      <c r="M33" s="73"/>
      <c r="X33" s="54"/>
      <c r="Y33" s="74"/>
      <c r="Z33" s="57"/>
    </row>
    <row r="34" spans="1:26" s="55" customFormat="1" x14ac:dyDescent="0.25">
      <c r="A34" s="57"/>
      <c r="B34" s="57"/>
      <c r="C34" s="57"/>
      <c r="D34" s="57"/>
      <c r="E34" s="57"/>
      <c r="F34" s="57"/>
      <c r="G34" s="57"/>
      <c r="H34" s="57"/>
      <c r="I34" s="57"/>
      <c r="J34" s="53"/>
      <c r="K34" s="73"/>
      <c r="L34" s="73"/>
      <c r="M34" s="73"/>
      <c r="X34" s="54"/>
      <c r="Y34" s="74"/>
      <c r="Z34" s="57"/>
    </row>
    <row r="35" spans="1:26" s="55" customFormat="1" x14ac:dyDescent="0.25">
      <c r="A35" s="57"/>
      <c r="B35" s="57"/>
      <c r="C35" s="57"/>
      <c r="D35" s="57"/>
      <c r="E35" s="57"/>
      <c r="F35" s="57"/>
      <c r="G35" s="57"/>
      <c r="H35" s="57"/>
      <c r="I35" s="57"/>
      <c r="J35" s="53"/>
      <c r="K35" s="73"/>
      <c r="L35" s="73"/>
      <c r="M35" s="73"/>
      <c r="X35" s="54"/>
      <c r="Y35" s="74"/>
      <c r="Z35" s="57"/>
    </row>
    <row r="36" spans="1:26" s="55" customFormat="1" x14ac:dyDescent="0.25">
      <c r="A36" s="57"/>
      <c r="B36" s="57"/>
      <c r="C36" s="57"/>
      <c r="D36" s="57"/>
      <c r="E36" s="57"/>
      <c r="F36" s="57"/>
      <c r="G36" s="57"/>
      <c r="H36" s="57"/>
      <c r="I36" s="57"/>
      <c r="J36" s="53"/>
      <c r="K36" s="73"/>
      <c r="L36" s="73"/>
      <c r="M36" s="73"/>
      <c r="X36" s="54"/>
      <c r="Y36" s="74"/>
      <c r="Z36" s="57"/>
    </row>
    <row r="37" spans="1:26" s="55" customFormat="1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3"/>
      <c r="K37" s="73"/>
      <c r="L37" s="73"/>
      <c r="M37" s="73"/>
      <c r="X37" s="54"/>
      <c r="Y37" s="74"/>
      <c r="Z37" s="57"/>
    </row>
    <row r="38" spans="1:26" s="55" customFormat="1" x14ac:dyDescent="0.25">
      <c r="A38" s="57"/>
      <c r="B38" s="57"/>
      <c r="C38" s="57"/>
      <c r="D38" s="57"/>
      <c r="E38" s="57"/>
      <c r="F38" s="57"/>
      <c r="G38" s="57"/>
      <c r="H38" s="57"/>
      <c r="I38" s="57"/>
      <c r="J38" s="53"/>
      <c r="K38" s="73"/>
      <c r="L38" s="73"/>
      <c r="M38" s="73"/>
      <c r="X38" s="54"/>
      <c r="Y38" s="74"/>
      <c r="Z38" s="57"/>
    </row>
    <row r="39" spans="1:26" s="55" customFormat="1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3"/>
      <c r="K39" s="73"/>
      <c r="L39" s="73"/>
      <c r="M39" s="73"/>
      <c r="X39" s="54"/>
      <c r="Y39" s="74"/>
      <c r="Z39" s="57"/>
    </row>
    <row r="40" spans="1:26" s="55" customFormat="1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3"/>
      <c r="K40" s="73"/>
      <c r="L40" s="73"/>
      <c r="M40" s="73"/>
      <c r="X40" s="54"/>
      <c r="Y40" s="74"/>
      <c r="Z40" s="57"/>
    </row>
    <row r="41" spans="1:26" s="55" customFormat="1" x14ac:dyDescent="0.25">
      <c r="A41" s="57"/>
      <c r="B41" s="57"/>
      <c r="C41" s="57"/>
      <c r="D41" s="57"/>
      <c r="E41" s="57"/>
      <c r="F41" s="57"/>
      <c r="G41" s="57"/>
      <c r="H41" s="57"/>
      <c r="I41" s="57"/>
      <c r="J41" s="53"/>
      <c r="K41" s="73"/>
      <c r="L41" s="73"/>
      <c r="M41" s="73"/>
      <c r="X41" s="54"/>
      <c r="Y41" s="74"/>
      <c r="Z41" s="57"/>
    </row>
    <row r="42" spans="1:26" s="55" customFormat="1" x14ac:dyDescent="0.25">
      <c r="A42" s="57"/>
      <c r="B42" s="57"/>
      <c r="C42" s="57"/>
      <c r="D42" s="57"/>
      <c r="E42" s="57"/>
      <c r="F42" s="57"/>
      <c r="G42" s="57"/>
      <c r="H42" s="57"/>
      <c r="I42" s="57"/>
      <c r="J42" s="53"/>
      <c r="K42" s="73"/>
      <c r="L42" s="73"/>
      <c r="M42" s="73"/>
      <c r="X42" s="54"/>
      <c r="Y42" s="74"/>
      <c r="Z42" s="57"/>
    </row>
    <row r="43" spans="1:26" s="55" customFormat="1" x14ac:dyDescent="0.25">
      <c r="A43" s="57"/>
      <c r="B43" s="57"/>
      <c r="C43" s="57"/>
      <c r="D43" s="57"/>
      <c r="E43" s="57"/>
      <c r="F43" s="57"/>
      <c r="G43" s="57"/>
      <c r="H43" s="57"/>
      <c r="I43" s="57"/>
      <c r="J43" s="53"/>
      <c r="K43" s="73"/>
      <c r="L43" s="73"/>
      <c r="M43" s="73"/>
      <c r="X43" s="54"/>
      <c r="Y43" s="74"/>
      <c r="Z43" s="57"/>
    </row>
    <row r="44" spans="1:26" s="55" customFormat="1" x14ac:dyDescent="0.25">
      <c r="A44" s="57"/>
      <c r="B44" s="57"/>
      <c r="C44" s="57"/>
      <c r="D44" s="57"/>
      <c r="E44" s="57"/>
      <c r="F44" s="57"/>
      <c r="G44" s="57"/>
      <c r="H44" s="57"/>
      <c r="I44" s="57"/>
      <c r="J44" s="53"/>
      <c r="K44" s="73"/>
      <c r="L44" s="73"/>
      <c r="M44" s="73"/>
      <c r="X44" s="54"/>
      <c r="Y44" s="74"/>
      <c r="Z44" s="57"/>
    </row>
    <row r="45" spans="1:26" s="55" customFormat="1" x14ac:dyDescent="0.25">
      <c r="A45" s="57"/>
      <c r="B45" s="57"/>
      <c r="C45" s="57"/>
      <c r="D45" s="57"/>
      <c r="E45" s="57"/>
      <c r="F45" s="57"/>
      <c r="G45" s="57"/>
      <c r="H45" s="57"/>
      <c r="I45" s="57"/>
      <c r="J45" s="53"/>
      <c r="K45" s="73"/>
      <c r="L45" s="73"/>
      <c r="M45" s="73"/>
      <c r="X45" s="54"/>
      <c r="Y45" s="74"/>
      <c r="Z45" s="57"/>
    </row>
    <row r="46" spans="1:26" s="55" customFormat="1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53"/>
      <c r="K46" s="73"/>
      <c r="L46" s="73"/>
      <c r="M46" s="73"/>
      <c r="X46" s="54"/>
      <c r="Y46" s="74"/>
      <c r="Z46" s="57"/>
    </row>
    <row r="47" spans="1:26" s="55" customFormat="1" x14ac:dyDescent="0.25">
      <c r="A47" s="57"/>
      <c r="B47" s="57"/>
      <c r="C47" s="57"/>
      <c r="D47" s="57"/>
      <c r="E47" s="57"/>
      <c r="F47" s="57"/>
      <c r="G47" s="57"/>
      <c r="H47" s="57"/>
      <c r="I47" s="57"/>
      <c r="J47" s="53"/>
      <c r="K47" s="73"/>
      <c r="L47" s="73"/>
      <c r="M47" s="73"/>
      <c r="X47" s="54"/>
      <c r="Y47" s="74"/>
      <c r="Z47" s="57"/>
    </row>
    <row r="48" spans="1:26" s="55" customFormat="1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3"/>
      <c r="K48" s="73"/>
      <c r="L48" s="73"/>
      <c r="M48" s="73"/>
      <c r="X48" s="54"/>
      <c r="Y48" s="74"/>
      <c r="Z48" s="57"/>
    </row>
    <row r="49" spans="1:26" s="55" customFormat="1" x14ac:dyDescent="0.25">
      <c r="A49" s="57"/>
      <c r="B49" s="57"/>
      <c r="C49" s="57"/>
      <c r="D49" s="57"/>
      <c r="E49" s="57"/>
      <c r="F49" s="57"/>
      <c r="G49" s="57"/>
      <c r="H49" s="57"/>
      <c r="I49" s="57"/>
      <c r="J49" s="53"/>
      <c r="K49" s="73"/>
      <c r="L49" s="73"/>
      <c r="M49" s="73"/>
      <c r="X49" s="54"/>
      <c r="Y49" s="74"/>
      <c r="Z49" s="57"/>
    </row>
    <row r="50" spans="1:26" s="55" customFormat="1" x14ac:dyDescent="0.25">
      <c r="A50" s="57"/>
      <c r="B50" s="57"/>
      <c r="C50" s="57"/>
      <c r="D50" s="57"/>
      <c r="E50" s="57"/>
      <c r="F50" s="57"/>
      <c r="G50" s="57"/>
      <c r="H50" s="57"/>
      <c r="I50" s="57"/>
      <c r="J50" s="53"/>
      <c r="K50" s="73"/>
      <c r="L50" s="73"/>
      <c r="M50" s="73"/>
      <c r="X50" s="54"/>
      <c r="Y50" s="74"/>
      <c r="Z50" s="57"/>
    </row>
    <row r="51" spans="1:26" s="55" customFormat="1" x14ac:dyDescent="0.25">
      <c r="A51" s="57"/>
      <c r="B51" s="57"/>
      <c r="C51" s="57"/>
      <c r="D51" s="57"/>
      <c r="E51" s="57"/>
      <c r="F51" s="57"/>
      <c r="G51" s="57"/>
      <c r="H51" s="57"/>
      <c r="I51" s="57"/>
      <c r="J51" s="53"/>
      <c r="K51" s="73"/>
      <c r="L51" s="73"/>
      <c r="M51" s="73"/>
      <c r="X51" s="54"/>
      <c r="Y51" s="74"/>
      <c r="Z51" s="57"/>
    </row>
    <row r="52" spans="1:26" s="55" customFormat="1" x14ac:dyDescent="0.25">
      <c r="A52" s="57"/>
      <c r="B52" s="57"/>
      <c r="C52" s="57"/>
      <c r="D52" s="57"/>
      <c r="E52" s="57"/>
      <c r="F52" s="57"/>
      <c r="G52" s="57"/>
      <c r="H52" s="57"/>
      <c r="I52" s="57"/>
      <c r="J52" s="53"/>
      <c r="K52" s="73"/>
      <c r="L52" s="73"/>
      <c r="M52" s="73"/>
      <c r="X52" s="54"/>
      <c r="Y52" s="74"/>
      <c r="Z52" s="57"/>
    </row>
    <row r="53" spans="1:26" s="55" customFormat="1" x14ac:dyDescent="0.25">
      <c r="A53" s="57"/>
      <c r="B53" s="57"/>
      <c r="C53" s="57"/>
      <c r="D53" s="57"/>
      <c r="E53" s="57"/>
      <c r="F53" s="57"/>
      <c r="G53" s="57"/>
      <c r="H53" s="57"/>
      <c r="I53" s="57"/>
      <c r="J53" s="53"/>
      <c r="K53" s="73"/>
      <c r="L53" s="73"/>
      <c r="M53" s="73"/>
      <c r="X53" s="54"/>
      <c r="Y53" s="74"/>
      <c r="Z53" s="57"/>
    </row>
    <row r="54" spans="1:26" s="55" customFormat="1" x14ac:dyDescent="0.25">
      <c r="A54" s="57"/>
      <c r="B54" s="57"/>
      <c r="C54" s="57"/>
      <c r="D54" s="57"/>
      <c r="E54" s="57"/>
      <c r="F54" s="57"/>
      <c r="G54" s="57"/>
      <c r="H54" s="57"/>
      <c r="I54" s="57"/>
      <c r="J54" s="53"/>
      <c r="K54" s="73"/>
      <c r="L54" s="73"/>
      <c r="M54" s="73"/>
      <c r="X54" s="54"/>
      <c r="Y54" s="74"/>
      <c r="Z54" s="57"/>
    </row>
    <row r="55" spans="1:26" s="55" customFormat="1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3"/>
      <c r="K55" s="73"/>
      <c r="L55" s="73"/>
      <c r="M55" s="73"/>
      <c r="X55" s="54"/>
      <c r="Y55" s="74"/>
      <c r="Z55" s="57"/>
    </row>
    <row r="56" spans="1:26" s="55" customFormat="1" x14ac:dyDescent="0.25">
      <c r="A56" s="57"/>
      <c r="B56" s="57"/>
      <c r="C56" s="57"/>
      <c r="D56" s="57"/>
      <c r="E56" s="57"/>
      <c r="F56" s="57"/>
      <c r="G56" s="57"/>
      <c r="H56" s="57"/>
      <c r="I56" s="57"/>
      <c r="J56" s="53"/>
      <c r="K56" s="73"/>
      <c r="L56" s="73"/>
      <c r="M56" s="73"/>
      <c r="X56" s="54"/>
      <c r="Y56" s="74"/>
      <c r="Z56" s="57"/>
    </row>
    <row r="57" spans="1:26" s="55" customFormat="1" x14ac:dyDescent="0.25">
      <c r="A57" s="57"/>
      <c r="B57" s="57"/>
      <c r="C57" s="57"/>
      <c r="D57" s="57"/>
      <c r="E57" s="57"/>
      <c r="F57" s="57"/>
      <c r="G57" s="57"/>
      <c r="H57" s="57"/>
      <c r="I57" s="57"/>
      <c r="J57" s="53"/>
      <c r="K57" s="73"/>
      <c r="L57" s="73"/>
      <c r="M57" s="73"/>
      <c r="X57" s="54"/>
      <c r="Y57" s="74"/>
      <c r="Z57" s="57"/>
    </row>
    <row r="58" spans="1:26" s="55" customFormat="1" x14ac:dyDescent="0.25">
      <c r="A58" s="57"/>
      <c r="B58" s="57"/>
      <c r="C58" s="57"/>
      <c r="D58" s="57"/>
      <c r="E58" s="57"/>
      <c r="F58" s="57"/>
      <c r="G58" s="57"/>
      <c r="H58" s="57"/>
      <c r="I58" s="57"/>
      <c r="J58" s="53"/>
      <c r="K58" s="73"/>
      <c r="L58" s="73"/>
      <c r="M58" s="73"/>
      <c r="X58" s="54"/>
      <c r="Y58" s="74"/>
      <c r="Z58" s="57"/>
    </row>
    <row r="59" spans="1:26" s="55" customFormat="1" x14ac:dyDescent="0.25">
      <c r="A59" s="57"/>
      <c r="B59" s="57"/>
      <c r="C59" s="57"/>
      <c r="D59" s="57"/>
      <c r="E59" s="57"/>
      <c r="F59" s="57"/>
      <c r="G59" s="57"/>
      <c r="H59" s="57"/>
      <c r="I59" s="57"/>
      <c r="J59" s="53"/>
      <c r="K59" s="73"/>
      <c r="L59" s="73"/>
      <c r="M59" s="73"/>
      <c r="X59" s="54"/>
      <c r="Y59" s="74"/>
      <c r="Z59" s="57"/>
    </row>
    <row r="60" spans="1:26" s="55" customFormat="1" x14ac:dyDescent="0.25">
      <c r="A60" s="57"/>
      <c r="B60" s="57"/>
      <c r="C60" s="57"/>
      <c r="D60" s="57"/>
      <c r="E60" s="57"/>
      <c r="F60" s="57"/>
      <c r="G60" s="57"/>
      <c r="H60" s="57"/>
      <c r="I60" s="57"/>
      <c r="J60" s="53"/>
      <c r="K60" s="73"/>
      <c r="L60" s="73"/>
      <c r="M60" s="73"/>
      <c r="X60" s="54"/>
      <c r="Y60" s="74"/>
      <c r="Z60" s="57"/>
    </row>
    <row r="61" spans="1:26" s="55" customFormat="1" x14ac:dyDescent="0.25">
      <c r="A61" s="57"/>
      <c r="B61" s="57"/>
      <c r="C61" s="57"/>
      <c r="D61" s="57"/>
      <c r="E61" s="57"/>
      <c r="F61" s="57"/>
      <c r="G61" s="57"/>
      <c r="H61" s="57"/>
      <c r="I61" s="57"/>
      <c r="J61" s="53"/>
      <c r="K61" s="73"/>
      <c r="L61" s="73"/>
      <c r="M61" s="73"/>
      <c r="X61" s="54"/>
      <c r="Y61" s="74"/>
      <c r="Z61" s="57"/>
    </row>
    <row r="62" spans="1:26" s="55" customFormat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3"/>
      <c r="K62" s="73"/>
      <c r="L62" s="73"/>
      <c r="M62" s="73"/>
      <c r="X62" s="54"/>
      <c r="Y62" s="74"/>
      <c r="Z62" s="57"/>
    </row>
    <row r="63" spans="1:26" s="55" customFormat="1" x14ac:dyDescent="0.25">
      <c r="A63" s="57"/>
      <c r="B63" s="57"/>
      <c r="C63" s="57"/>
      <c r="D63" s="57"/>
      <c r="E63" s="57"/>
      <c r="F63" s="57"/>
      <c r="G63" s="57"/>
      <c r="H63" s="57"/>
      <c r="I63" s="57"/>
      <c r="J63" s="53"/>
      <c r="K63" s="73"/>
      <c r="L63" s="73"/>
      <c r="M63" s="73"/>
      <c r="X63" s="54"/>
      <c r="Y63" s="74"/>
      <c r="Z63" s="57"/>
    </row>
    <row r="64" spans="1:26" s="55" customFormat="1" x14ac:dyDescent="0.25">
      <c r="A64" s="57"/>
      <c r="B64" s="57"/>
      <c r="C64" s="57"/>
      <c r="D64" s="57"/>
      <c r="E64" s="57"/>
      <c r="F64" s="57"/>
      <c r="G64" s="57"/>
      <c r="H64" s="57"/>
      <c r="I64" s="57"/>
      <c r="J64" s="53"/>
      <c r="K64" s="73"/>
      <c r="L64" s="73"/>
      <c r="M64" s="73"/>
      <c r="X64" s="54"/>
      <c r="Y64" s="74"/>
      <c r="Z64" s="57"/>
    </row>
    <row r="65" spans="1:26" s="55" customFormat="1" x14ac:dyDescent="0.25">
      <c r="A65" s="57"/>
      <c r="B65" s="57"/>
      <c r="C65" s="57"/>
      <c r="D65" s="57"/>
      <c r="E65" s="57"/>
      <c r="F65" s="57"/>
      <c r="G65" s="57"/>
      <c r="H65" s="57"/>
      <c r="I65" s="57"/>
      <c r="J65" s="53"/>
      <c r="K65" s="73"/>
      <c r="L65" s="73"/>
      <c r="M65" s="73"/>
      <c r="X65" s="54"/>
      <c r="Y65" s="74"/>
      <c r="Z65" s="57"/>
    </row>
    <row r="66" spans="1:26" s="55" customFormat="1" x14ac:dyDescent="0.25">
      <c r="A66" s="57"/>
      <c r="B66" s="57"/>
      <c r="C66" s="57"/>
      <c r="D66" s="57"/>
      <c r="E66" s="57"/>
      <c r="F66" s="57"/>
      <c r="G66" s="57"/>
      <c r="H66" s="57"/>
      <c r="I66" s="57"/>
      <c r="J66" s="53"/>
      <c r="K66" s="73"/>
      <c r="L66" s="73"/>
      <c r="M66" s="73"/>
      <c r="X66" s="54"/>
      <c r="Y66" s="74"/>
      <c r="Z66" s="57"/>
    </row>
    <row r="67" spans="1:26" s="55" customFormat="1" x14ac:dyDescent="0.25">
      <c r="A67" s="57"/>
      <c r="B67" s="57"/>
      <c r="C67" s="57"/>
      <c r="D67" s="57"/>
      <c r="E67" s="57"/>
      <c r="F67" s="57"/>
      <c r="G67" s="57"/>
      <c r="H67" s="57"/>
      <c r="I67" s="57"/>
      <c r="J67" s="53"/>
      <c r="K67" s="73"/>
      <c r="L67" s="73"/>
      <c r="M67" s="73"/>
      <c r="X67" s="54"/>
      <c r="Y67" s="74"/>
      <c r="Z67" s="57"/>
    </row>
    <row r="68" spans="1:26" s="55" customFormat="1" x14ac:dyDescent="0.25">
      <c r="A68" s="57"/>
      <c r="B68" s="57"/>
      <c r="C68" s="57"/>
      <c r="D68" s="57"/>
      <c r="E68" s="57"/>
      <c r="F68" s="57"/>
      <c r="G68" s="57"/>
      <c r="H68" s="57"/>
      <c r="I68" s="57"/>
      <c r="J68" s="53"/>
      <c r="K68" s="73"/>
      <c r="L68" s="73"/>
      <c r="M68" s="73"/>
      <c r="X68" s="54"/>
      <c r="Y68" s="74"/>
      <c r="Z68" s="57"/>
    </row>
    <row r="69" spans="1:26" s="55" customFormat="1" x14ac:dyDescent="0.25">
      <c r="A69" s="57"/>
      <c r="B69" s="57"/>
      <c r="C69" s="57"/>
      <c r="D69" s="57"/>
      <c r="E69" s="57"/>
      <c r="F69" s="57"/>
      <c r="G69" s="57"/>
      <c r="H69" s="57"/>
      <c r="I69" s="57"/>
      <c r="J69" s="53"/>
      <c r="K69" s="73"/>
      <c r="L69" s="73"/>
      <c r="M69" s="73"/>
      <c r="X69" s="54"/>
      <c r="Y69" s="74"/>
      <c r="Z69" s="57"/>
    </row>
    <row r="70" spans="1:26" s="55" customFormat="1" x14ac:dyDescent="0.25">
      <c r="A70" s="57"/>
      <c r="B70" s="57"/>
      <c r="C70" s="57"/>
      <c r="D70" s="57"/>
      <c r="E70" s="57"/>
      <c r="F70" s="57"/>
      <c r="G70" s="57"/>
      <c r="H70" s="57"/>
      <c r="I70" s="57"/>
      <c r="J70" s="53"/>
      <c r="K70" s="73"/>
      <c r="L70" s="73"/>
      <c r="M70" s="73"/>
      <c r="X70" s="54"/>
      <c r="Y70" s="74"/>
      <c r="Z70" s="57"/>
    </row>
    <row r="71" spans="1:26" s="55" customFormat="1" x14ac:dyDescent="0.25">
      <c r="A71" s="57"/>
      <c r="B71" s="57"/>
      <c r="C71" s="57"/>
      <c r="D71" s="57"/>
      <c r="E71" s="57"/>
      <c r="F71" s="57"/>
      <c r="G71" s="57"/>
      <c r="H71" s="57"/>
      <c r="I71" s="57"/>
      <c r="J71" s="53"/>
      <c r="K71" s="73"/>
      <c r="L71" s="73"/>
      <c r="M71" s="73"/>
      <c r="X71" s="54"/>
      <c r="Y71" s="74"/>
      <c r="Z71" s="57"/>
    </row>
  </sheetData>
  <mergeCells count="25">
    <mergeCell ref="A10:J10"/>
    <mergeCell ref="X6:X7"/>
    <mergeCell ref="Y6:Y7"/>
    <mergeCell ref="O6:O7"/>
    <mergeCell ref="P6:P7"/>
    <mergeCell ref="Q6:Q7"/>
    <mergeCell ref="R6:S6"/>
    <mergeCell ref="T6:T7"/>
    <mergeCell ref="U6:V6"/>
    <mergeCell ref="N6:N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W6:W7"/>
    <mergeCell ref="A5:W5"/>
  </mergeCells>
  <pageMargins left="0.39370078740157483" right="0.39370078740157483" top="0.78740157480314965" bottom="0.78740157480314965" header="0.31496062992125984" footer="0.31496062992125984"/>
  <pageSetup paperSize="9" scale="39" firstPageNumber="158" fitToHeight="0" orientation="landscape" useFirstPageNumber="1" r:id="rId1"/>
  <headerFooter>
    <oddFooter>&amp;L&amp;"Arial,Kurzíva"Zastupitelstvo Olomouckého kraje 12.12.2022
11.1. - Rozpočet OK na rok 2023 - návrh rozpočtu 
Příloha č. 5f) - Projekty - neinvestiční&amp;R&amp;"Arial,Kurzíva"Strana &amp;P (celkem 193)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84"/>
  <sheetViews>
    <sheetView showGridLines="0" view="pageBreakPreview" zoomScale="70" zoomScaleNormal="70" zoomScaleSheetLayoutView="70" workbookViewId="0">
      <selection activeCell="N9" sqref="N9"/>
    </sheetView>
  </sheetViews>
  <sheetFormatPr defaultColWidth="9.140625" defaultRowHeight="15" outlineLevelCol="1" x14ac:dyDescent="0.25"/>
  <cols>
    <col min="1" max="1" width="5.7109375" style="57" customWidth="1"/>
    <col min="2" max="2" width="6.28515625" style="57" customWidth="1"/>
    <col min="3" max="3" width="8.42578125" style="57" hidden="1" customWidth="1" outlineLevel="1"/>
    <col min="4" max="4" width="9.85546875" style="57" hidden="1" customWidth="1" outlineLevel="1"/>
    <col min="5" max="5" width="7.7109375" style="57" customWidth="1" collapsed="1"/>
    <col min="6" max="6" width="16.42578125" style="57" hidden="1" customWidth="1" outlineLevel="1"/>
    <col min="7" max="7" width="42" style="57" customWidth="1" collapsed="1"/>
    <col min="8" max="8" width="38.85546875" style="57" customWidth="1"/>
    <col min="9" max="9" width="7.140625" style="57" customWidth="1"/>
    <col min="10" max="10" width="14.7109375" style="53" customWidth="1"/>
    <col min="11" max="11" width="14.7109375" style="55" customWidth="1"/>
    <col min="12" max="12" width="14.85546875" style="55" customWidth="1"/>
    <col min="13" max="13" width="13.5703125" style="55" customWidth="1"/>
    <col min="14" max="14" width="17.28515625" style="55" customWidth="1"/>
    <col min="15" max="15" width="14.7109375" style="55" customWidth="1"/>
    <col min="16" max="16" width="14.85546875" style="55" customWidth="1"/>
    <col min="17" max="17" width="16.7109375" style="55" customWidth="1"/>
    <col min="18" max="18" width="16.42578125" style="55" customWidth="1"/>
    <col min="19" max="19" width="17.7109375" style="55" customWidth="1"/>
    <col min="20" max="22" width="14.85546875" style="55" customWidth="1"/>
    <col min="23" max="23" width="14.42578125" style="55" customWidth="1"/>
    <col min="24" max="24" width="10.28515625" style="54" hidden="1" customWidth="1"/>
    <col min="25" max="25" width="17.7109375" style="74" customWidth="1"/>
    <col min="26" max="16384" width="9.140625" style="57"/>
  </cols>
  <sheetData>
    <row r="1" spans="1:26" ht="20.25" x14ac:dyDescent="0.3">
      <c r="A1" s="24" t="s">
        <v>39</v>
      </c>
      <c r="B1" s="1"/>
      <c r="C1" s="1"/>
      <c r="D1" s="1"/>
      <c r="E1" s="1"/>
      <c r="F1" s="2"/>
      <c r="G1" s="3"/>
      <c r="H1" s="4"/>
      <c r="I1" s="1"/>
      <c r="K1" s="54"/>
      <c r="N1" s="5"/>
      <c r="O1" s="5"/>
      <c r="Q1" s="5"/>
      <c r="R1" s="5"/>
      <c r="S1" s="5"/>
      <c r="T1" s="6"/>
      <c r="U1" s="56"/>
      <c r="V1" s="57"/>
      <c r="W1" s="57"/>
      <c r="X1" s="75"/>
      <c r="Y1" s="57"/>
    </row>
    <row r="2" spans="1:26" ht="15.75" x14ac:dyDescent="0.25">
      <c r="A2" s="32" t="s">
        <v>53</v>
      </c>
      <c r="B2" s="25"/>
      <c r="C2" s="25"/>
      <c r="D2" s="115"/>
      <c r="E2" s="115"/>
      <c r="F2" s="26"/>
      <c r="G2" s="27" t="s">
        <v>54</v>
      </c>
      <c r="H2" s="28" t="s">
        <v>55</v>
      </c>
      <c r="I2" s="8"/>
      <c r="K2" s="54"/>
      <c r="N2" s="9"/>
      <c r="O2" s="9"/>
      <c r="Q2" s="9"/>
      <c r="R2" s="9"/>
      <c r="S2" s="9"/>
      <c r="T2" s="10"/>
      <c r="U2" s="56"/>
      <c r="V2" s="57"/>
      <c r="W2" s="57"/>
      <c r="X2" s="75"/>
      <c r="Y2" s="57"/>
    </row>
    <row r="3" spans="1:26" ht="15.75" x14ac:dyDescent="0.25">
      <c r="A3" s="29"/>
      <c r="B3" s="30"/>
      <c r="C3" s="25"/>
      <c r="D3" s="115"/>
      <c r="E3" s="115"/>
      <c r="F3" s="26"/>
      <c r="G3" s="30" t="s">
        <v>38</v>
      </c>
      <c r="H3" s="31"/>
      <c r="I3" s="8"/>
      <c r="K3" s="54"/>
      <c r="N3" s="9"/>
      <c r="O3" s="9"/>
      <c r="Q3" s="9"/>
      <c r="R3" s="9"/>
      <c r="S3" s="9"/>
      <c r="T3" s="10"/>
      <c r="U3" s="56"/>
      <c r="V3" s="57"/>
      <c r="W3" s="57"/>
      <c r="X3" s="75"/>
      <c r="Y3" s="57"/>
    </row>
    <row r="4" spans="1:26" ht="17.45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9"/>
      <c r="M4" s="58"/>
      <c r="N4" s="59"/>
      <c r="O4" s="58"/>
      <c r="P4" s="58"/>
      <c r="Q4" s="58"/>
      <c r="R4" s="58"/>
      <c r="S4" s="58"/>
      <c r="T4" s="58"/>
      <c r="U4" s="58"/>
      <c r="V4" s="58"/>
      <c r="W4" s="307" t="s">
        <v>1</v>
      </c>
      <c r="Z4" s="56"/>
    </row>
    <row r="5" spans="1:26" ht="25.5" customHeight="1" x14ac:dyDescent="0.25">
      <c r="A5" s="364" t="s">
        <v>56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6"/>
      <c r="X5" s="370"/>
      <c r="Y5" s="370"/>
    </row>
    <row r="6" spans="1:26" ht="25.5" customHeight="1" x14ac:dyDescent="0.25">
      <c r="A6" s="315" t="s">
        <v>2</v>
      </c>
      <c r="B6" s="315" t="s">
        <v>3</v>
      </c>
      <c r="C6" s="316" t="s">
        <v>42</v>
      </c>
      <c r="D6" s="316" t="s">
        <v>4</v>
      </c>
      <c r="E6" s="316" t="s">
        <v>6</v>
      </c>
      <c r="F6" s="316" t="s">
        <v>7</v>
      </c>
      <c r="G6" s="316" t="s">
        <v>8</v>
      </c>
      <c r="H6" s="311" t="s">
        <v>9</v>
      </c>
      <c r="I6" s="317" t="s">
        <v>10</v>
      </c>
      <c r="J6" s="311" t="s">
        <v>11</v>
      </c>
      <c r="K6" s="311" t="s">
        <v>12</v>
      </c>
      <c r="L6" s="311" t="s">
        <v>13</v>
      </c>
      <c r="M6" s="311" t="s">
        <v>14</v>
      </c>
      <c r="N6" s="311" t="s">
        <v>21</v>
      </c>
      <c r="O6" s="318" t="s">
        <v>93</v>
      </c>
      <c r="P6" s="325" t="s">
        <v>97</v>
      </c>
      <c r="Q6" s="325" t="s">
        <v>94</v>
      </c>
      <c r="R6" s="326" t="s">
        <v>20</v>
      </c>
      <c r="S6" s="326"/>
      <c r="T6" s="325" t="s">
        <v>99</v>
      </c>
      <c r="U6" s="326" t="s">
        <v>20</v>
      </c>
      <c r="V6" s="326"/>
      <c r="W6" s="318" t="s">
        <v>96</v>
      </c>
      <c r="X6" s="318" t="s">
        <v>43</v>
      </c>
      <c r="Y6" s="319" t="s">
        <v>15</v>
      </c>
    </row>
    <row r="7" spans="1:26" ht="81" customHeight="1" x14ac:dyDescent="0.25">
      <c r="A7" s="315"/>
      <c r="B7" s="315"/>
      <c r="C7" s="316"/>
      <c r="D7" s="316"/>
      <c r="E7" s="316"/>
      <c r="F7" s="316"/>
      <c r="G7" s="316"/>
      <c r="H7" s="311"/>
      <c r="I7" s="317"/>
      <c r="J7" s="311"/>
      <c r="K7" s="311"/>
      <c r="L7" s="311"/>
      <c r="M7" s="311"/>
      <c r="N7" s="311"/>
      <c r="O7" s="318"/>
      <c r="P7" s="325"/>
      <c r="Q7" s="325"/>
      <c r="R7" s="51" t="s">
        <v>22</v>
      </c>
      <c r="S7" s="51" t="s">
        <v>23</v>
      </c>
      <c r="T7" s="325"/>
      <c r="U7" s="51" t="s">
        <v>18</v>
      </c>
      <c r="V7" s="51" t="s">
        <v>19</v>
      </c>
      <c r="W7" s="318"/>
      <c r="X7" s="318"/>
      <c r="Y7" s="319"/>
    </row>
    <row r="8" spans="1:26" s="60" customFormat="1" ht="25.5" customHeight="1" x14ac:dyDescent="0.3">
      <c r="A8" s="20" t="s">
        <v>16</v>
      </c>
      <c r="B8" s="20"/>
      <c r="C8" s="20"/>
      <c r="D8" s="20"/>
      <c r="E8" s="20"/>
      <c r="F8" s="20"/>
      <c r="G8" s="20"/>
      <c r="H8" s="20"/>
      <c r="I8" s="20"/>
      <c r="J8" s="20"/>
      <c r="K8" s="11">
        <f>SUM(K9:K9)</f>
        <v>4250</v>
      </c>
      <c r="L8" s="11">
        <f>SUM(L9:L9)</f>
        <v>3825</v>
      </c>
      <c r="M8" s="11">
        <f>SUM(M9:M9)</f>
        <v>425</v>
      </c>
      <c r="N8" s="11"/>
      <c r="O8" s="11">
        <f t="shared" ref="O8:W8" si="0">SUM(O9:O9)</f>
        <v>250</v>
      </c>
      <c r="P8" s="12">
        <f t="shared" si="0"/>
        <v>4000</v>
      </c>
      <c r="Q8" s="12">
        <f t="shared" si="0"/>
        <v>3600</v>
      </c>
      <c r="R8" s="12">
        <f t="shared" si="0"/>
        <v>3600</v>
      </c>
      <c r="S8" s="12">
        <f t="shared" si="0"/>
        <v>0</v>
      </c>
      <c r="T8" s="12">
        <f t="shared" si="0"/>
        <v>400</v>
      </c>
      <c r="U8" s="12">
        <f t="shared" si="0"/>
        <v>400</v>
      </c>
      <c r="V8" s="12">
        <f t="shared" si="0"/>
        <v>0</v>
      </c>
      <c r="W8" s="12">
        <f t="shared" si="0"/>
        <v>0</v>
      </c>
      <c r="X8" s="76"/>
      <c r="Y8" s="13"/>
    </row>
    <row r="9" spans="1:26" s="69" customFormat="1" ht="138" customHeight="1" x14ac:dyDescent="0.25">
      <c r="A9" s="61">
        <v>1</v>
      </c>
      <c r="B9" s="14" t="s">
        <v>47</v>
      </c>
      <c r="C9" s="61">
        <v>5169</v>
      </c>
      <c r="D9" s="61">
        <v>2143</v>
      </c>
      <c r="E9" s="61">
        <v>51</v>
      </c>
      <c r="F9" s="121">
        <v>60007101170</v>
      </c>
      <c r="G9" s="62" t="s">
        <v>57</v>
      </c>
      <c r="H9" s="77" t="s">
        <v>58</v>
      </c>
      <c r="I9" s="63"/>
      <c r="J9" s="63" t="s">
        <v>59</v>
      </c>
      <c r="K9" s="78">
        <v>4250</v>
      </c>
      <c r="L9" s="78">
        <v>3825</v>
      </c>
      <c r="M9" s="78">
        <v>425</v>
      </c>
      <c r="N9" s="127" t="s">
        <v>109</v>
      </c>
      <c r="O9" s="80">
        <v>250</v>
      </c>
      <c r="P9" s="81">
        <v>4000</v>
      </c>
      <c r="Q9" s="82">
        <v>3600</v>
      </c>
      <c r="R9" s="80">
        <v>3600</v>
      </c>
      <c r="S9" s="80">
        <v>0</v>
      </c>
      <c r="T9" s="83">
        <v>400</v>
      </c>
      <c r="U9" s="84">
        <v>400</v>
      </c>
      <c r="V9" s="84">
        <v>0</v>
      </c>
      <c r="W9" s="84">
        <f>K9-O9-P9</f>
        <v>0</v>
      </c>
      <c r="X9" s="85">
        <v>2</v>
      </c>
      <c r="Y9" s="68" t="s">
        <v>60</v>
      </c>
    </row>
    <row r="10" spans="1:26" ht="34.9" customHeight="1" x14ac:dyDescent="0.25">
      <c r="A10" s="341" t="s">
        <v>61</v>
      </c>
      <c r="B10" s="342"/>
      <c r="C10" s="342"/>
      <c r="D10" s="342"/>
      <c r="E10" s="342"/>
      <c r="F10" s="342"/>
      <c r="G10" s="342"/>
      <c r="H10" s="342"/>
      <c r="I10" s="342"/>
      <c r="J10" s="343"/>
      <c r="K10" s="17">
        <f>K8</f>
        <v>4250</v>
      </c>
      <c r="L10" s="17">
        <f>L8</f>
        <v>3825</v>
      </c>
      <c r="M10" s="17">
        <f>M8</f>
        <v>425</v>
      </c>
      <c r="N10" s="17"/>
      <c r="O10" s="17">
        <f t="shared" ref="O10:W10" si="1">O8</f>
        <v>250</v>
      </c>
      <c r="P10" s="17">
        <f t="shared" si="1"/>
        <v>4000</v>
      </c>
      <c r="Q10" s="17">
        <f t="shared" si="1"/>
        <v>3600</v>
      </c>
      <c r="R10" s="17">
        <f t="shared" si="1"/>
        <v>3600</v>
      </c>
      <c r="S10" s="17">
        <f t="shared" si="1"/>
        <v>0</v>
      </c>
      <c r="T10" s="17">
        <f t="shared" si="1"/>
        <v>400</v>
      </c>
      <c r="U10" s="17">
        <f t="shared" si="1"/>
        <v>400</v>
      </c>
      <c r="V10" s="17">
        <f t="shared" si="1"/>
        <v>0</v>
      </c>
      <c r="W10" s="17">
        <f t="shared" si="1"/>
        <v>0</v>
      </c>
      <c r="X10" s="86"/>
      <c r="Y10" s="19"/>
    </row>
    <row r="11" spans="1:26" s="55" customFormat="1" x14ac:dyDescent="0.25">
      <c r="A11" s="53"/>
      <c r="B11" s="53"/>
      <c r="C11" s="53"/>
      <c r="D11" s="53"/>
      <c r="E11" s="53"/>
      <c r="F11" s="53"/>
      <c r="G11" s="53"/>
      <c r="H11" s="53"/>
      <c r="I11" s="57"/>
      <c r="J11" s="72"/>
      <c r="K11" s="73"/>
      <c r="L11" s="73"/>
      <c r="M11" s="73"/>
      <c r="X11" s="54"/>
      <c r="Y11" s="74"/>
      <c r="Z11" s="57"/>
    </row>
    <row r="12" spans="1:26" s="55" customFormat="1" x14ac:dyDescent="0.25">
      <c r="A12" s="53"/>
      <c r="B12" s="53"/>
      <c r="C12" s="53"/>
      <c r="D12" s="53"/>
      <c r="E12" s="53"/>
      <c r="F12" s="53"/>
      <c r="G12" s="53"/>
      <c r="H12" s="53"/>
      <c r="I12" s="57"/>
      <c r="J12" s="72"/>
      <c r="K12" s="73"/>
      <c r="L12" s="73"/>
      <c r="M12" s="73"/>
      <c r="X12" s="54"/>
      <c r="Y12" s="74"/>
      <c r="Z12" s="57"/>
    </row>
    <row r="13" spans="1:26" s="55" customFormat="1" x14ac:dyDescent="0.25">
      <c r="A13" s="53"/>
      <c r="B13" s="53"/>
      <c r="C13" s="53"/>
      <c r="D13" s="53"/>
      <c r="E13" s="53"/>
      <c r="F13" s="53"/>
      <c r="G13" s="53"/>
      <c r="H13" s="53"/>
      <c r="I13" s="57"/>
      <c r="J13" s="72"/>
      <c r="K13" s="73"/>
      <c r="L13" s="73"/>
      <c r="M13" s="73"/>
      <c r="X13" s="54"/>
      <c r="Y13" s="74"/>
      <c r="Z13" s="57"/>
    </row>
    <row r="14" spans="1:26" s="55" customFormat="1" x14ac:dyDescent="0.25">
      <c r="A14" s="53"/>
      <c r="B14" s="53"/>
      <c r="C14" s="53"/>
      <c r="D14" s="53"/>
      <c r="E14" s="53"/>
      <c r="F14" s="53"/>
      <c r="G14" s="53"/>
      <c r="H14" s="53"/>
      <c r="I14" s="57"/>
      <c r="J14" s="72"/>
      <c r="K14" s="73"/>
      <c r="L14" s="73"/>
      <c r="M14" s="73"/>
      <c r="X14" s="54"/>
      <c r="Y14" s="74"/>
      <c r="Z14" s="57"/>
    </row>
    <row r="15" spans="1:26" s="55" customFormat="1" x14ac:dyDescent="0.25">
      <c r="A15" s="53"/>
      <c r="B15" s="53"/>
      <c r="C15" s="53"/>
      <c r="D15" s="53"/>
      <c r="E15" s="53"/>
      <c r="F15" s="53"/>
      <c r="G15" s="53"/>
      <c r="H15" s="53"/>
      <c r="I15" s="57"/>
      <c r="J15" s="72"/>
      <c r="K15" s="73"/>
      <c r="L15" s="73"/>
      <c r="M15" s="73"/>
      <c r="X15" s="54"/>
      <c r="Y15" s="74"/>
      <c r="Z15" s="57"/>
    </row>
    <row r="16" spans="1:26" s="55" customFormat="1" x14ac:dyDescent="0.25">
      <c r="A16" s="53"/>
      <c r="B16" s="53"/>
      <c r="C16" s="53"/>
      <c r="D16" s="53"/>
      <c r="E16" s="53"/>
      <c r="F16" s="53"/>
      <c r="G16" s="53"/>
      <c r="H16" s="53"/>
      <c r="I16" s="57"/>
      <c r="J16" s="72"/>
      <c r="K16" s="73"/>
      <c r="L16" s="73"/>
      <c r="M16" s="73"/>
      <c r="X16" s="54"/>
      <c r="Y16" s="74"/>
      <c r="Z16" s="57"/>
    </row>
    <row r="17" spans="1:26" s="55" customFormat="1" x14ac:dyDescent="0.25">
      <c r="A17" s="53"/>
      <c r="B17" s="53"/>
      <c r="C17" s="53"/>
      <c r="D17" s="53"/>
      <c r="E17" s="53"/>
      <c r="F17" s="53"/>
      <c r="G17" s="53"/>
      <c r="H17" s="53"/>
      <c r="I17" s="57"/>
      <c r="J17" s="72"/>
      <c r="K17" s="73"/>
      <c r="L17" s="73"/>
      <c r="M17" s="73"/>
      <c r="X17" s="54"/>
      <c r="Y17" s="74"/>
      <c r="Z17" s="57"/>
    </row>
    <row r="18" spans="1:26" s="55" customFormat="1" x14ac:dyDescent="0.25">
      <c r="A18" s="53"/>
      <c r="B18" s="53"/>
      <c r="C18" s="53"/>
      <c r="D18" s="53"/>
      <c r="E18" s="53"/>
      <c r="F18" s="53"/>
      <c r="G18" s="53"/>
      <c r="H18" s="53"/>
      <c r="I18" s="57"/>
      <c r="J18" s="72"/>
      <c r="K18" s="73"/>
      <c r="L18" s="73"/>
      <c r="M18" s="73"/>
      <c r="X18" s="54"/>
      <c r="Y18" s="74"/>
      <c r="Z18" s="57"/>
    </row>
    <row r="19" spans="1:26" s="55" customFormat="1" x14ac:dyDescent="0.25">
      <c r="A19" s="53"/>
      <c r="B19" s="53"/>
      <c r="C19" s="53"/>
      <c r="D19" s="53"/>
      <c r="E19" s="53"/>
      <c r="F19" s="53"/>
      <c r="G19" s="53"/>
      <c r="H19" s="53"/>
      <c r="I19" s="57"/>
      <c r="J19" s="72"/>
      <c r="K19" s="73"/>
      <c r="L19" s="73"/>
      <c r="M19" s="73"/>
      <c r="X19" s="54"/>
      <c r="Y19" s="74"/>
      <c r="Z19" s="57"/>
    </row>
    <row r="20" spans="1:26" s="55" customFormat="1" x14ac:dyDescent="0.25">
      <c r="A20" s="53"/>
      <c r="B20" s="53"/>
      <c r="C20" s="53"/>
      <c r="D20" s="53"/>
      <c r="E20" s="53"/>
      <c r="F20" s="53"/>
      <c r="G20" s="53"/>
      <c r="H20" s="53"/>
      <c r="I20" s="57"/>
      <c r="J20" s="72"/>
      <c r="K20" s="73"/>
      <c r="L20" s="73"/>
      <c r="M20" s="73"/>
      <c r="X20" s="54"/>
      <c r="Y20" s="74"/>
      <c r="Z20" s="57"/>
    </row>
    <row r="21" spans="1:26" s="55" customFormat="1" x14ac:dyDescent="0.25">
      <c r="A21" s="53"/>
      <c r="B21" s="53"/>
      <c r="C21" s="53"/>
      <c r="D21" s="53"/>
      <c r="E21" s="53"/>
      <c r="F21" s="53"/>
      <c r="G21" s="53"/>
      <c r="H21" s="53"/>
      <c r="I21" s="57"/>
      <c r="J21" s="72"/>
      <c r="K21" s="73"/>
      <c r="L21" s="73"/>
      <c r="M21" s="73"/>
      <c r="X21" s="54"/>
      <c r="Y21" s="74"/>
      <c r="Z21" s="57"/>
    </row>
    <row r="22" spans="1:26" s="55" customFormat="1" x14ac:dyDescent="0.25">
      <c r="A22" s="53"/>
      <c r="B22" s="53"/>
      <c r="C22" s="53"/>
      <c r="D22" s="53"/>
      <c r="E22" s="53"/>
      <c r="F22" s="53"/>
      <c r="G22" s="53"/>
      <c r="H22" s="53"/>
      <c r="I22" s="57"/>
      <c r="J22" s="53"/>
      <c r="K22" s="73"/>
      <c r="L22" s="73"/>
      <c r="M22" s="73"/>
      <c r="X22" s="54"/>
      <c r="Y22" s="74"/>
      <c r="Z22" s="57"/>
    </row>
    <row r="23" spans="1:26" s="55" customFormat="1" x14ac:dyDescent="0.25">
      <c r="A23" s="53"/>
      <c r="B23" s="53"/>
      <c r="C23" s="53"/>
      <c r="D23" s="53"/>
      <c r="E23" s="53"/>
      <c r="F23" s="53"/>
      <c r="G23" s="53"/>
      <c r="H23" s="53"/>
      <c r="I23" s="57"/>
      <c r="J23" s="53"/>
      <c r="K23" s="73"/>
      <c r="L23" s="73"/>
      <c r="M23" s="73"/>
      <c r="X23" s="54"/>
      <c r="Y23" s="74"/>
      <c r="Z23" s="57"/>
    </row>
    <row r="24" spans="1:26" s="55" customFormat="1" x14ac:dyDescent="0.25">
      <c r="A24" s="53"/>
      <c r="B24" s="53"/>
      <c r="C24" s="53"/>
      <c r="D24" s="53"/>
      <c r="E24" s="53"/>
      <c r="F24" s="53"/>
      <c r="G24" s="53"/>
      <c r="H24" s="53"/>
      <c r="I24" s="57"/>
      <c r="J24" s="53"/>
      <c r="K24" s="73"/>
      <c r="L24" s="73"/>
      <c r="M24" s="73"/>
      <c r="X24" s="54"/>
      <c r="Y24" s="74"/>
      <c r="Z24" s="57"/>
    </row>
    <row r="25" spans="1:26" s="55" customFormat="1" x14ac:dyDescent="0.25">
      <c r="A25" s="53"/>
      <c r="B25" s="53"/>
      <c r="C25" s="53"/>
      <c r="D25" s="53"/>
      <c r="E25" s="53"/>
      <c r="F25" s="53"/>
      <c r="G25" s="53"/>
      <c r="H25" s="53"/>
      <c r="I25" s="57"/>
      <c r="J25" s="53"/>
      <c r="K25" s="73"/>
      <c r="L25" s="73"/>
      <c r="M25" s="73"/>
      <c r="X25" s="54"/>
      <c r="Y25" s="74"/>
      <c r="Z25" s="57"/>
    </row>
    <row r="26" spans="1:26" s="55" customFormat="1" x14ac:dyDescent="0.25">
      <c r="A26" s="53"/>
      <c r="B26" s="53"/>
      <c r="C26" s="53"/>
      <c r="D26" s="53"/>
      <c r="E26" s="53"/>
      <c r="F26" s="53"/>
      <c r="G26" s="53"/>
      <c r="H26" s="53"/>
      <c r="I26" s="57"/>
      <c r="J26" s="53"/>
      <c r="K26" s="73"/>
      <c r="L26" s="73"/>
      <c r="M26" s="73"/>
      <c r="X26" s="54"/>
      <c r="Y26" s="74"/>
      <c r="Z26" s="57"/>
    </row>
    <row r="27" spans="1:26" s="55" customFormat="1" x14ac:dyDescent="0.25">
      <c r="A27" s="53"/>
      <c r="B27" s="53"/>
      <c r="C27" s="53"/>
      <c r="D27" s="53"/>
      <c r="E27" s="53"/>
      <c r="F27" s="53"/>
      <c r="G27" s="53"/>
      <c r="H27" s="53"/>
      <c r="I27" s="57"/>
      <c r="J27" s="53"/>
      <c r="K27" s="73"/>
      <c r="L27" s="73"/>
      <c r="M27" s="73"/>
      <c r="X27" s="54"/>
      <c r="Y27" s="74"/>
      <c r="Z27" s="57"/>
    </row>
    <row r="28" spans="1:26" s="55" customFormat="1" x14ac:dyDescent="0.25">
      <c r="A28" s="53"/>
      <c r="B28" s="53"/>
      <c r="C28" s="53"/>
      <c r="D28" s="53"/>
      <c r="E28" s="53"/>
      <c r="F28" s="53"/>
      <c r="G28" s="53"/>
      <c r="H28" s="53"/>
      <c r="I28" s="57"/>
      <c r="J28" s="53"/>
      <c r="K28" s="73"/>
      <c r="L28" s="73"/>
      <c r="M28" s="73"/>
      <c r="X28" s="54"/>
      <c r="Y28" s="74"/>
      <c r="Z28" s="57"/>
    </row>
    <row r="29" spans="1:26" s="55" customFormat="1" x14ac:dyDescent="0.25">
      <c r="A29" s="53"/>
      <c r="B29" s="53"/>
      <c r="C29" s="53"/>
      <c r="D29" s="53"/>
      <c r="E29" s="53"/>
      <c r="F29" s="53"/>
      <c r="G29" s="53"/>
      <c r="H29" s="53"/>
      <c r="I29" s="57"/>
      <c r="J29" s="53"/>
      <c r="K29" s="73"/>
      <c r="L29" s="73"/>
      <c r="M29" s="73"/>
      <c r="X29" s="54"/>
      <c r="Y29" s="74"/>
      <c r="Z29" s="57"/>
    </row>
    <row r="30" spans="1:26" s="55" customFormat="1" x14ac:dyDescent="0.25">
      <c r="A30" s="53"/>
      <c r="B30" s="53"/>
      <c r="C30" s="53"/>
      <c r="D30" s="53"/>
      <c r="E30" s="53"/>
      <c r="F30" s="53"/>
      <c r="G30" s="53"/>
      <c r="H30" s="53"/>
      <c r="I30" s="57"/>
      <c r="J30" s="53"/>
      <c r="K30" s="73"/>
      <c r="L30" s="73"/>
      <c r="M30" s="73"/>
      <c r="X30" s="54"/>
      <c r="Y30" s="74"/>
      <c r="Z30" s="57"/>
    </row>
    <row r="31" spans="1:26" s="55" customFormat="1" x14ac:dyDescent="0.25">
      <c r="A31" s="53"/>
      <c r="B31" s="53"/>
      <c r="C31" s="53"/>
      <c r="D31" s="53"/>
      <c r="E31" s="53"/>
      <c r="F31" s="53"/>
      <c r="G31" s="53"/>
      <c r="H31" s="53"/>
      <c r="I31" s="57"/>
      <c r="J31" s="53"/>
      <c r="K31" s="73"/>
      <c r="L31" s="73"/>
      <c r="M31" s="73"/>
      <c r="X31" s="54"/>
      <c r="Y31" s="74"/>
      <c r="Z31" s="57"/>
    </row>
    <row r="32" spans="1:26" s="55" customFormat="1" x14ac:dyDescent="0.25">
      <c r="A32" s="53"/>
      <c r="B32" s="53"/>
      <c r="C32" s="53"/>
      <c r="D32" s="53"/>
      <c r="E32" s="53"/>
      <c r="F32" s="53"/>
      <c r="G32" s="53"/>
      <c r="H32" s="53"/>
      <c r="I32" s="57"/>
      <c r="J32" s="53"/>
      <c r="K32" s="73"/>
      <c r="L32" s="73"/>
      <c r="M32" s="73"/>
      <c r="X32" s="54"/>
      <c r="Y32" s="74"/>
      <c r="Z32" s="57"/>
    </row>
    <row r="33" spans="1:26" s="55" customFormat="1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3"/>
      <c r="K33" s="73"/>
      <c r="L33" s="73"/>
      <c r="M33" s="73"/>
      <c r="X33" s="54"/>
      <c r="Y33" s="74"/>
      <c r="Z33" s="57"/>
    </row>
    <row r="34" spans="1:26" s="55" customFormat="1" x14ac:dyDescent="0.25">
      <c r="A34" s="57"/>
      <c r="B34" s="57"/>
      <c r="C34" s="57"/>
      <c r="D34" s="57"/>
      <c r="E34" s="57"/>
      <c r="F34" s="57"/>
      <c r="G34" s="57"/>
      <c r="H34" s="57"/>
      <c r="I34" s="57"/>
      <c r="J34" s="53"/>
      <c r="K34" s="73"/>
      <c r="L34" s="73"/>
      <c r="M34" s="73"/>
      <c r="X34" s="54"/>
      <c r="Y34" s="74"/>
      <c r="Z34" s="57"/>
    </row>
    <row r="35" spans="1:26" s="55" customFormat="1" x14ac:dyDescent="0.25">
      <c r="A35" s="57"/>
      <c r="B35" s="57"/>
      <c r="C35" s="57"/>
      <c r="D35" s="57"/>
      <c r="E35" s="57"/>
      <c r="F35" s="57"/>
      <c r="G35" s="57"/>
      <c r="H35" s="57"/>
      <c r="I35" s="57"/>
      <c r="J35" s="53"/>
      <c r="K35" s="73"/>
      <c r="L35" s="73"/>
      <c r="M35" s="73"/>
      <c r="X35" s="54"/>
      <c r="Y35" s="74"/>
      <c r="Z35" s="57"/>
    </row>
    <row r="36" spans="1:26" s="55" customFormat="1" x14ac:dyDescent="0.25">
      <c r="A36" s="57"/>
      <c r="B36" s="57"/>
      <c r="C36" s="57"/>
      <c r="D36" s="57"/>
      <c r="E36" s="57"/>
      <c r="F36" s="57"/>
      <c r="G36" s="57"/>
      <c r="H36" s="57"/>
      <c r="I36" s="57"/>
      <c r="J36" s="53"/>
      <c r="K36" s="73"/>
      <c r="L36" s="73"/>
      <c r="M36" s="73"/>
      <c r="X36" s="54"/>
      <c r="Y36" s="74"/>
      <c r="Z36" s="57"/>
    </row>
    <row r="37" spans="1:26" s="55" customFormat="1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3"/>
      <c r="K37" s="73"/>
      <c r="L37" s="73"/>
      <c r="M37" s="73"/>
      <c r="X37" s="54"/>
      <c r="Y37" s="74"/>
      <c r="Z37" s="57"/>
    </row>
    <row r="38" spans="1:26" s="55" customFormat="1" x14ac:dyDescent="0.25">
      <c r="A38" s="57"/>
      <c r="B38" s="57"/>
      <c r="C38" s="57"/>
      <c r="D38" s="57"/>
      <c r="E38" s="57"/>
      <c r="F38" s="57"/>
      <c r="G38" s="57"/>
      <c r="H38" s="57"/>
      <c r="I38" s="57"/>
      <c r="J38" s="53"/>
      <c r="K38" s="73"/>
      <c r="L38" s="73"/>
      <c r="M38" s="73"/>
      <c r="X38" s="54"/>
      <c r="Y38" s="74"/>
      <c r="Z38" s="57"/>
    </row>
    <row r="39" spans="1:26" s="55" customFormat="1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3"/>
      <c r="K39" s="73"/>
      <c r="L39" s="73"/>
      <c r="M39" s="73"/>
      <c r="X39" s="54"/>
      <c r="Y39" s="74"/>
      <c r="Z39" s="57"/>
    </row>
    <row r="40" spans="1:26" s="55" customFormat="1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3"/>
      <c r="K40" s="73"/>
      <c r="L40" s="73"/>
      <c r="M40" s="73"/>
      <c r="X40" s="54"/>
      <c r="Y40" s="74"/>
      <c r="Z40" s="57"/>
    </row>
    <row r="41" spans="1:26" s="55" customFormat="1" x14ac:dyDescent="0.25">
      <c r="A41" s="57"/>
      <c r="B41" s="57"/>
      <c r="C41" s="57"/>
      <c r="D41" s="57"/>
      <c r="E41" s="57"/>
      <c r="F41" s="57"/>
      <c r="G41" s="57"/>
      <c r="H41" s="57"/>
      <c r="I41" s="57"/>
      <c r="J41" s="53"/>
      <c r="K41" s="73"/>
      <c r="L41" s="73"/>
      <c r="M41" s="73"/>
      <c r="X41" s="54"/>
      <c r="Y41" s="74"/>
      <c r="Z41" s="57"/>
    </row>
    <row r="42" spans="1:26" s="55" customFormat="1" x14ac:dyDescent="0.25">
      <c r="A42" s="57"/>
      <c r="B42" s="57"/>
      <c r="C42" s="57"/>
      <c r="D42" s="57"/>
      <c r="E42" s="57"/>
      <c r="F42" s="57"/>
      <c r="G42" s="57"/>
      <c r="H42" s="57"/>
      <c r="I42" s="57"/>
      <c r="J42" s="53"/>
      <c r="K42" s="73"/>
      <c r="L42" s="73"/>
      <c r="M42" s="73"/>
      <c r="X42" s="54"/>
      <c r="Y42" s="74"/>
      <c r="Z42" s="57"/>
    </row>
    <row r="43" spans="1:26" s="55" customFormat="1" x14ac:dyDescent="0.25">
      <c r="A43" s="57"/>
      <c r="B43" s="57"/>
      <c r="C43" s="57"/>
      <c r="D43" s="57"/>
      <c r="E43" s="57"/>
      <c r="F43" s="57"/>
      <c r="G43" s="57"/>
      <c r="H43" s="57"/>
      <c r="I43" s="57"/>
      <c r="J43" s="53"/>
      <c r="K43" s="73"/>
      <c r="L43" s="73"/>
      <c r="M43" s="73"/>
      <c r="X43" s="54"/>
      <c r="Y43" s="74"/>
      <c r="Z43" s="57"/>
    </row>
    <row r="44" spans="1:26" s="55" customFormat="1" x14ac:dyDescent="0.25">
      <c r="A44" s="57"/>
      <c r="B44" s="57"/>
      <c r="C44" s="57"/>
      <c r="D44" s="57"/>
      <c r="E44" s="57"/>
      <c r="F44" s="57"/>
      <c r="G44" s="57"/>
      <c r="H44" s="57"/>
      <c r="I44" s="57"/>
      <c r="J44" s="53"/>
      <c r="K44" s="73"/>
      <c r="L44" s="73"/>
      <c r="M44" s="73"/>
      <c r="X44" s="54"/>
      <c r="Y44" s="74"/>
      <c r="Z44" s="57"/>
    </row>
    <row r="45" spans="1:26" s="55" customFormat="1" x14ac:dyDescent="0.25">
      <c r="A45" s="57"/>
      <c r="B45" s="57"/>
      <c r="C45" s="57"/>
      <c r="D45" s="57"/>
      <c r="E45" s="57"/>
      <c r="F45" s="57"/>
      <c r="G45" s="57"/>
      <c r="H45" s="57"/>
      <c r="I45" s="57"/>
      <c r="J45" s="53"/>
      <c r="K45" s="73"/>
      <c r="L45" s="73"/>
      <c r="M45" s="73"/>
      <c r="X45" s="54"/>
      <c r="Y45" s="74"/>
      <c r="Z45" s="57"/>
    </row>
    <row r="46" spans="1:26" s="55" customFormat="1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53"/>
      <c r="K46" s="73"/>
      <c r="L46" s="73"/>
      <c r="M46" s="73"/>
      <c r="X46" s="54"/>
      <c r="Y46" s="74"/>
      <c r="Z46" s="57"/>
    </row>
    <row r="47" spans="1:26" s="55" customFormat="1" x14ac:dyDescent="0.25">
      <c r="A47" s="57"/>
      <c r="B47" s="57"/>
      <c r="C47" s="57"/>
      <c r="D47" s="57"/>
      <c r="E47" s="57"/>
      <c r="F47" s="57"/>
      <c r="G47" s="57"/>
      <c r="H47" s="57"/>
      <c r="I47" s="57"/>
      <c r="J47" s="53"/>
      <c r="K47" s="73"/>
      <c r="L47" s="73"/>
      <c r="M47" s="73"/>
      <c r="X47" s="54"/>
      <c r="Y47" s="74"/>
      <c r="Z47" s="57"/>
    </row>
    <row r="48" spans="1:26" s="55" customFormat="1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3"/>
      <c r="K48" s="73"/>
      <c r="L48" s="73"/>
      <c r="M48" s="73"/>
      <c r="X48" s="54"/>
      <c r="Y48" s="74"/>
      <c r="Z48" s="57"/>
    </row>
    <row r="49" spans="1:26" s="55" customFormat="1" x14ac:dyDescent="0.25">
      <c r="A49" s="57"/>
      <c r="B49" s="57"/>
      <c r="C49" s="57"/>
      <c r="D49" s="57"/>
      <c r="E49" s="57"/>
      <c r="F49" s="57"/>
      <c r="G49" s="57"/>
      <c r="H49" s="57"/>
      <c r="I49" s="57"/>
      <c r="J49" s="53"/>
      <c r="K49" s="73"/>
      <c r="L49" s="73"/>
      <c r="M49" s="73"/>
      <c r="X49" s="54"/>
      <c r="Y49" s="74"/>
      <c r="Z49" s="57"/>
    </row>
    <row r="50" spans="1:26" s="55" customFormat="1" x14ac:dyDescent="0.25">
      <c r="A50" s="57"/>
      <c r="B50" s="57"/>
      <c r="C50" s="57"/>
      <c r="D50" s="57"/>
      <c r="E50" s="57"/>
      <c r="F50" s="57"/>
      <c r="G50" s="57"/>
      <c r="H50" s="57"/>
      <c r="I50" s="57"/>
      <c r="J50" s="53"/>
      <c r="K50" s="73"/>
      <c r="L50" s="73"/>
      <c r="M50" s="73"/>
      <c r="X50" s="54"/>
      <c r="Y50" s="74"/>
      <c r="Z50" s="57"/>
    </row>
    <row r="51" spans="1:26" s="55" customFormat="1" x14ac:dyDescent="0.25">
      <c r="A51" s="57"/>
      <c r="B51" s="57"/>
      <c r="C51" s="57"/>
      <c r="D51" s="57"/>
      <c r="E51" s="57"/>
      <c r="F51" s="57"/>
      <c r="G51" s="57"/>
      <c r="H51" s="57"/>
      <c r="I51" s="57"/>
      <c r="J51" s="53"/>
      <c r="K51" s="73"/>
      <c r="L51" s="73"/>
      <c r="M51" s="73"/>
      <c r="X51" s="54"/>
      <c r="Y51" s="74"/>
      <c r="Z51" s="57"/>
    </row>
    <row r="52" spans="1:26" s="55" customFormat="1" x14ac:dyDescent="0.25">
      <c r="A52" s="57"/>
      <c r="B52" s="57"/>
      <c r="C52" s="57"/>
      <c r="D52" s="57"/>
      <c r="E52" s="57"/>
      <c r="F52" s="57"/>
      <c r="G52" s="57"/>
      <c r="H52" s="57"/>
      <c r="I52" s="57"/>
      <c r="J52" s="53"/>
      <c r="K52" s="73"/>
      <c r="L52" s="73"/>
      <c r="M52" s="73"/>
      <c r="X52" s="54"/>
      <c r="Y52" s="74"/>
      <c r="Z52" s="57"/>
    </row>
    <row r="53" spans="1:26" s="55" customFormat="1" x14ac:dyDescent="0.25">
      <c r="A53" s="57"/>
      <c r="B53" s="57"/>
      <c r="C53" s="57"/>
      <c r="D53" s="57"/>
      <c r="E53" s="57"/>
      <c r="F53" s="57"/>
      <c r="G53" s="57"/>
      <c r="H53" s="57"/>
      <c r="I53" s="57"/>
      <c r="J53" s="53"/>
      <c r="K53" s="73"/>
      <c r="L53" s="73"/>
      <c r="M53" s="73"/>
      <c r="X53" s="54"/>
      <c r="Y53" s="74"/>
      <c r="Z53" s="57"/>
    </row>
    <row r="54" spans="1:26" s="55" customFormat="1" x14ac:dyDescent="0.25">
      <c r="A54" s="57"/>
      <c r="B54" s="57"/>
      <c r="C54" s="57"/>
      <c r="D54" s="57"/>
      <c r="E54" s="57"/>
      <c r="F54" s="57"/>
      <c r="G54" s="57"/>
      <c r="H54" s="57"/>
      <c r="I54" s="57"/>
      <c r="J54" s="53"/>
      <c r="K54" s="73"/>
      <c r="L54" s="73"/>
      <c r="M54" s="73"/>
      <c r="X54" s="54"/>
      <c r="Y54" s="74"/>
      <c r="Z54" s="57"/>
    </row>
    <row r="55" spans="1:26" s="55" customFormat="1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3"/>
      <c r="K55" s="73"/>
      <c r="L55" s="73"/>
      <c r="M55" s="73"/>
      <c r="X55" s="54"/>
      <c r="Y55" s="74"/>
      <c r="Z55" s="57"/>
    </row>
    <row r="56" spans="1:26" s="55" customFormat="1" x14ac:dyDescent="0.25">
      <c r="A56" s="57"/>
      <c r="B56" s="57"/>
      <c r="C56" s="57"/>
      <c r="D56" s="57"/>
      <c r="E56" s="57"/>
      <c r="F56" s="57"/>
      <c r="G56" s="57"/>
      <c r="H56" s="57"/>
      <c r="I56" s="57"/>
      <c r="J56" s="53"/>
      <c r="K56" s="73"/>
      <c r="L56" s="73"/>
      <c r="M56" s="73"/>
      <c r="X56" s="54"/>
      <c r="Y56" s="74"/>
      <c r="Z56" s="57"/>
    </row>
    <row r="57" spans="1:26" s="55" customFormat="1" x14ac:dyDescent="0.25">
      <c r="A57" s="57"/>
      <c r="B57" s="57"/>
      <c r="C57" s="57"/>
      <c r="D57" s="57"/>
      <c r="E57" s="57"/>
      <c r="F57" s="57"/>
      <c r="G57" s="57"/>
      <c r="H57" s="57"/>
      <c r="I57" s="57"/>
      <c r="J57" s="53"/>
      <c r="K57" s="73"/>
      <c r="L57" s="73"/>
      <c r="M57" s="73"/>
      <c r="X57" s="54"/>
      <c r="Y57" s="74"/>
      <c r="Z57" s="57"/>
    </row>
    <row r="58" spans="1:26" s="55" customFormat="1" x14ac:dyDescent="0.25">
      <c r="A58" s="57"/>
      <c r="B58" s="57"/>
      <c r="C58" s="57"/>
      <c r="D58" s="57"/>
      <c r="E58" s="57"/>
      <c r="F58" s="57"/>
      <c r="G58" s="57"/>
      <c r="H58" s="57"/>
      <c r="I58" s="57"/>
      <c r="J58" s="53"/>
      <c r="K58" s="73"/>
      <c r="L58" s="73"/>
      <c r="M58" s="73"/>
      <c r="X58" s="54"/>
      <c r="Y58" s="74"/>
      <c r="Z58" s="57"/>
    </row>
    <row r="59" spans="1:26" s="55" customFormat="1" x14ac:dyDescent="0.25">
      <c r="A59" s="57"/>
      <c r="B59" s="57"/>
      <c r="C59" s="57"/>
      <c r="D59" s="57"/>
      <c r="E59" s="57"/>
      <c r="F59" s="57"/>
      <c r="G59" s="57"/>
      <c r="H59" s="57"/>
      <c r="I59" s="57"/>
      <c r="J59" s="53"/>
      <c r="K59" s="73"/>
      <c r="L59" s="73"/>
      <c r="M59" s="73"/>
      <c r="X59" s="54"/>
      <c r="Y59" s="74"/>
      <c r="Z59" s="57"/>
    </row>
    <row r="60" spans="1:26" s="55" customFormat="1" x14ac:dyDescent="0.25">
      <c r="A60" s="57"/>
      <c r="B60" s="57"/>
      <c r="C60" s="57"/>
      <c r="D60" s="57"/>
      <c r="E60" s="57"/>
      <c r="F60" s="57"/>
      <c r="G60" s="57"/>
      <c r="H60" s="57"/>
      <c r="I60" s="57"/>
      <c r="J60" s="53"/>
      <c r="K60" s="73"/>
      <c r="L60" s="73"/>
      <c r="M60" s="73"/>
      <c r="X60" s="54"/>
      <c r="Y60" s="74"/>
      <c r="Z60" s="57"/>
    </row>
    <row r="61" spans="1:26" s="55" customFormat="1" x14ac:dyDescent="0.25">
      <c r="A61" s="57"/>
      <c r="B61" s="57"/>
      <c r="C61" s="57"/>
      <c r="D61" s="57"/>
      <c r="E61" s="57"/>
      <c r="F61" s="57"/>
      <c r="G61" s="57"/>
      <c r="H61" s="57"/>
      <c r="I61" s="57"/>
      <c r="J61" s="53"/>
      <c r="K61" s="73"/>
      <c r="L61" s="73"/>
      <c r="M61" s="73"/>
      <c r="X61" s="54"/>
      <c r="Y61" s="74"/>
      <c r="Z61" s="57"/>
    </row>
    <row r="62" spans="1:26" s="55" customFormat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3"/>
      <c r="K62" s="73"/>
      <c r="L62" s="73"/>
      <c r="M62" s="73"/>
      <c r="X62" s="54"/>
      <c r="Y62" s="74"/>
      <c r="Z62" s="57"/>
    </row>
    <row r="63" spans="1:26" s="55" customFormat="1" x14ac:dyDescent="0.25">
      <c r="A63" s="57"/>
      <c r="B63" s="57"/>
      <c r="C63" s="57"/>
      <c r="D63" s="57"/>
      <c r="E63" s="57"/>
      <c r="F63" s="57"/>
      <c r="G63" s="57"/>
      <c r="H63" s="57"/>
      <c r="I63" s="57"/>
      <c r="J63" s="53"/>
      <c r="K63" s="73"/>
      <c r="L63" s="73"/>
      <c r="M63" s="73"/>
      <c r="X63" s="54"/>
      <c r="Y63" s="74"/>
      <c r="Z63" s="57"/>
    </row>
    <row r="64" spans="1:26" s="55" customFormat="1" x14ac:dyDescent="0.25">
      <c r="A64" s="57"/>
      <c r="B64" s="57"/>
      <c r="C64" s="57"/>
      <c r="D64" s="57"/>
      <c r="E64" s="57"/>
      <c r="F64" s="57"/>
      <c r="G64" s="57"/>
      <c r="H64" s="57"/>
      <c r="I64" s="57"/>
      <c r="J64" s="53"/>
      <c r="K64" s="73"/>
      <c r="L64" s="73"/>
      <c r="M64" s="73"/>
      <c r="X64" s="54"/>
      <c r="Y64" s="74"/>
      <c r="Z64" s="57"/>
    </row>
    <row r="65" spans="1:26" s="55" customFormat="1" x14ac:dyDescent="0.25">
      <c r="A65" s="57"/>
      <c r="B65" s="57"/>
      <c r="C65" s="57"/>
      <c r="D65" s="57"/>
      <c r="E65" s="57"/>
      <c r="F65" s="57"/>
      <c r="G65" s="57"/>
      <c r="H65" s="57"/>
      <c r="I65" s="57"/>
      <c r="J65" s="53"/>
      <c r="K65" s="73"/>
      <c r="L65" s="73"/>
      <c r="M65" s="73"/>
      <c r="X65" s="54"/>
      <c r="Y65" s="74"/>
      <c r="Z65" s="57"/>
    </row>
    <row r="66" spans="1:26" s="55" customFormat="1" x14ac:dyDescent="0.25">
      <c r="A66" s="57"/>
      <c r="B66" s="57"/>
      <c r="C66" s="57"/>
      <c r="D66" s="57"/>
      <c r="E66" s="57"/>
      <c r="F66" s="57"/>
      <c r="G66" s="57"/>
      <c r="H66" s="57"/>
      <c r="I66" s="57"/>
      <c r="J66" s="53"/>
      <c r="K66" s="73"/>
      <c r="L66" s="73"/>
      <c r="M66" s="73"/>
      <c r="X66" s="54"/>
      <c r="Y66" s="74"/>
      <c r="Z66" s="57"/>
    </row>
    <row r="67" spans="1:26" s="55" customFormat="1" x14ac:dyDescent="0.25">
      <c r="A67" s="57"/>
      <c r="B67" s="57"/>
      <c r="C67" s="57"/>
      <c r="D67" s="57"/>
      <c r="E67" s="57"/>
      <c r="F67" s="57"/>
      <c r="G67" s="57"/>
      <c r="H67" s="57"/>
      <c r="I67" s="57"/>
      <c r="J67" s="53"/>
      <c r="K67" s="73"/>
      <c r="L67" s="73"/>
      <c r="M67" s="73"/>
      <c r="X67" s="54"/>
      <c r="Y67" s="74"/>
      <c r="Z67" s="57"/>
    </row>
    <row r="68" spans="1:26" s="55" customFormat="1" x14ac:dyDescent="0.25">
      <c r="A68" s="57"/>
      <c r="B68" s="57"/>
      <c r="C68" s="57"/>
      <c r="D68" s="57"/>
      <c r="E68" s="57"/>
      <c r="F68" s="57"/>
      <c r="G68" s="57"/>
      <c r="H68" s="57"/>
      <c r="I68" s="57"/>
      <c r="J68" s="53"/>
      <c r="K68" s="73"/>
      <c r="L68" s="73"/>
      <c r="M68" s="73"/>
      <c r="X68" s="54"/>
      <c r="Y68" s="74"/>
      <c r="Z68" s="57"/>
    </row>
    <row r="69" spans="1:26" s="55" customFormat="1" x14ac:dyDescent="0.25">
      <c r="A69" s="57"/>
      <c r="B69" s="57"/>
      <c r="C69" s="57"/>
      <c r="D69" s="57"/>
      <c r="E69" s="57"/>
      <c r="F69" s="57"/>
      <c r="G69" s="57"/>
      <c r="H69" s="57"/>
      <c r="I69" s="57"/>
      <c r="J69" s="53"/>
      <c r="K69" s="73"/>
      <c r="L69" s="73"/>
      <c r="M69" s="73"/>
      <c r="X69" s="54"/>
      <c r="Y69" s="74"/>
      <c r="Z69" s="57"/>
    </row>
    <row r="70" spans="1:26" s="55" customFormat="1" x14ac:dyDescent="0.25">
      <c r="A70" s="57"/>
      <c r="B70" s="57"/>
      <c r="C70" s="57"/>
      <c r="D70" s="57"/>
      <c r="E70" s="57"/>
      <c r="F70" s="57"/>
      <c r="G70" s="57"/>
      <c r="H70" s="57"/>
      <c r="I70" s="57"/>
      <c r="J70" s="53"/>
      <c r="K70" s="73"/>
      <c r="L70" s="73"/>
      <c r="M70" s="73"/>
      <c r="X70" s="54"/>
      <c r="Y70" s="74"/>
      <c r="Z70" s="57"/>
    </row>
    <row r="71" spans="1:26" s="55" customFormat="1" x14ac:dyDescent="0.25">
      <c r="A71" s="57"/>
      <c r="B71" s="57"/>
      <c r="C71" s="57"/>
      <c r="D71" s="57"/>
      <c r="E71" s="57"/>
      <c r="F71" s="57"/>
      <c r="G71" s="57"/>
      <c r="H71" s="57"/>
      <c r="I71" s="57"/>
      <c r="J71" s="53"/>
      <c r="K71" s="73"/>
      <c r="L71" s="73"/>
      <c r="M71" s="73"/>
      <c r="X71" s="54"/>
      <c r="Y71" s="74"/>
      <c r="Z71" s="57"/>
    </row>
    <row r="72" spans="1:26" s="55" customFormat="1" x14ac:dyDescent="0.25">
      <c r="A72" s="57"/>
      <c r="B72" s="57"/>
      <c r="C72" s="57"/>
      <c r="D72" s="57"/>
      <c r="E72" s="57"/>
      <c r="F72" s="57"/>
      <c r="G72" s="57"/>
      <c r="H72" s="57"/>
      <c r="I72" s="57"/>
      <c r="J72" s="53"/>
      <c r="K72" s="73"/>
      <c r="L72" s="73"/>
      <c r="M72" s="73"/>
      <c r="X72" s="54"/>
      <c r="Y72" s="74"/>
      <c r="Z72" s="57"/>
    </row>
    <row r="73" spans="1:26" s="55" customFormat="1" x14ac:dyDescent="0.25">
      <c r="A73" s="57"/>
      <c r="B73" s="57"/>
      <c r="C73" s="57"/>
      <c r="D73" s="57"/>
      <c r="E73" s="57"/>
      <c r="F73" s="57"/>
      <c r="G73" s="57"/>
      <c r="H73" s="57"/>
      <c r="I73" s="57"/>
      <c r="J73" s="53"/>
      <c r="K73" s="73"/>
      <c r="L73" s="73"/>
      <c r="M73" s="73"/>
      <c r="X73" s="54"/>
      <c r="Y73" s="74"/>
      <c r="Z73" s="57"/>
    </row>
    <row r="74" spans="1:26" s="55" customFormat="1" x14ac:dyDescent="0.25">
      <c r="A74" s="57"/>
      <c r="B74" s="57"/>
      <c r="C74" s="57"/>
      <c r="D74" s="57"/>
      <c r="E74" s="57"/>
      <c r="F74" s="57"/>
      <c r="G74" s="57"/>
      <c r="H74" s="57"/>
      <c r="I74" s="57"/>
      <c r="J74" s="53"/>
      <c r="K74" s="73"/>
      <c r="L74" s="73"/>
      <c r="M74" s="73"/>
      <c r="X74" s="54"/>
      <c r="Y74" s="74"/>
      <c r="Z74" s="57"/>
    </row>
    <row r="75" spans="1:26" s="55" customFormat="1" x14ac:dyDescent="0.25">
      <c r="A75" s="57"/>
      <c r="B75" s="57"/>
      <c r="C75" s="57"/>
      <c r="D75" s="57"/>
      <c r="E75" s="57"/>
      <c r="F75" s="57"/>
      <c r="G75" s="57"/>
      <c r="H75" s="57"/>
      <c r="I75" s="57"/>
      <c r="J75" s="53"/>
      <c r="K75" s="73"/>
      <c r="L75" s="73"/>
      <c r="M75" s="73"/>
      <c r="X75" s="54"/>
      <c r="Y75" s="74"/>
      <c r="Z75" s="57"/>
    </row>
    <row r="76" spans="1:26" s="55" customFormat="1" x14ac:dyDescent="0.25">
      <c r="A76" s="57"/>
      <c r="B76" s="57"/>
      <c r="C76" s="57"/>
      <c r="D76" s="57"/>
      <c r="E76" s="57"/>
      <c r="F76" s="57"/>
      <c r="G76" s="57"/>
      <c r="H76" s="57"/>
      <c r="I76" s="57"/>
      <c r="J76" s="53"/>
      <c r="K76" s="73"/>
      <c r="L76" s="73"/>
      <c r="M76" s="73"/>
      <c r="X76" s="54"/>
      <c r="Y76" s="74"/>
      <c r="Z76" s="57"/>
    </row>
    <row r="77" spans="1:26" s="55" customFormat="1" x14ac:dyDescent="0.25">
      <c r="A77" s="57"/>
      <c r="B77" s="57"/>
      <c r="C77" s="57"/>
      <c r="D77" s="57"/>
      <c r="E77" s="57"/>
      <c r="F77" s="57"/>
      <c r="G77" s="57"/>
      <c r="H77" s="57"/>
      <c r="I77" s="57"/>
      <c r="J77" s="53"/>
      <c r="K77" s="73"/>
      <c r="L77" s="73"/>
      <c r="M77" s="73"/>
      <c r="X77" s="54"/>
      <c r="Y77" s="74"/>
      <c r="Z77" s="57"/>
    </row>
    <row r="78" spans="1:26" s="55" customFormat="1" x14ac:dyDescent="0.25">
      <c r="A78" s="57"/>
      <c r="B78" s="57"/>
      <c r="C78" s="57"/>
      <c r="D78" s="57"/>
      <c r="E78" s="57"/>
      <c r="F78" s="57"/>
      <c r="G78" s="57"/>
      <c r="H78" s="57"/>
      <c r="I78" s="57"/>
      <c r="J78" s="53"/>
      <c r="K78" s="73"/>
      <c r="L78" s="73"/>
      <c r="M78" s="73"/>
      <c r="X78" s="54"/>
      <c r="Y78" s="74"/>
      <c r="Z78" s="57"/>
    </row>
    <row r="79" spans="1:26" s="55" customFormat="1" x14ac:dyDescent="0.25">
      <c r="A79" s="57"/>
      <c r="B79" s="57"/>
      <c r="C79" s="57"/>
      <c r="D79" s="57"/>
      <c r="E79" s="57"/>
      <c r="F79" s="57"/>
      <c r="G79" s="57"/>
      <c r="H79" s="57"/>
      <c r="I79" s="57"/>
      <c r="J79" s="53"/>
      <c r="K79" s="73"/>
      <c r="L79" s="73"/>
      <c r="M79" s="73"/>
      <c r="X79" s="54"/>
      <c r="Y79" s="74"/>
      <c r="Z79" s="57"/>
    </row>
    <row r="80" spans="1:26" s="55" customFormat="1" x14ac:dyDescent="0.25">
      <c r="A80" s="57"/>
      <c r="B80" s="57"/>
      <c r="C80" s="57"/>
      <c r="D80" s="57"/>
      <c r="E80" s="57"/>
      <c r="F80" s="57"/>
      <c r="G80" s="57"/>
      <c r="H80" s="57"/>
      <c r="I80" s="57"/>
      <c r="J80" s="53"/>
      <c r="K80" s="73"/>
      <c r="L80" s="73"/>
      <c r="M80" s="73"/>
      <c r="X80" s="54"/>
      <c r="Y80" s="74"/>
      <c r="Z80" s="57"/>
    </row>
    <row r="81" spans="1:26" s="55" customFormat="1" x14ac:dyDescent="0.25">
      <c r="A81" s="57"/>
      <c r="B81" s="57"/>
      <c r="C81" s="57"/>
      <c r="D81" s="57"/>
      <c r="E81" s="57"/>
      <c r="F81" s="57"/>
      <c r="G81" s="57"/>
      <c r="H81" s="57"/>
      <c r="I81" s="57"/>
      <c r="J81" s="53"/>
      <c r="K81" s="73"/>
      <c r="L81" s="73"/>
      <c r="M81" s="73"/>
      <c r="X81" s="54"/>
      <c r="Y81" s="74"/>
      <c r="Z81" s="57"/>
    </row>
    <row r="82" spans="1:26" s="55" customFormat="1" x14ac:dyDescent="0.25">
      <c r="A82" s="57"/>
      <c r="B82" s="57"/>
      <c r="C82" s="57"/>
      <c r="D82" s="57"/>
      <c r="E82" s="57"/>
      <c r="F82" s="57"/>
      <c r="G82" s="57"/>
      <c r="H82" s="57"/>
      <c r="I82" s="57"/>
      <c r="J82" s="53"/>
      <c r="K82" s="73"/>
      <c r="L82" s="73"/>
      <c r="M82" s="73"/>
      <c r="X82" s="54"/>
      <c r="Y82" s="74"/>
      <c r="Z82" s="57"/>
    </row>
    <row r="83" spans="1:26" s="55" customFormat="1" x14ac:dyDescent="0.25">
      <c r="A83" s="57"/>
      <c r="B83" s="57"/>
      <c r="C83" s="57"/>
      <c r="D83" s="57"/>
      <c r="E83" s="57"/>
      <c r="F83" s="57"/>
      <c r="G83" s="57"/>
      <c r="H83" s="57"/>
      <c r="I83" s="57"/>
      <c r="J83" s="53"/>
      <c r="K83" s="73"/>
      <c r="L83" s="73"/>
      <c r="M83" s="73"/>
      <c r="X83" s="54"/>
      <c r="Y83" s="74"/>
      <c r="Z83" s="57"/>
    </row>
    <row r="84" spans="1:26" s="55" customFormat="1" x14ac:dyDescent="0.25">
      <c r="A84" s="57"/>
      <c r="B84" s="57"/>
      <c r="C84" s="57"/>
      <c r="D84" s="57"/>
      <c r="E84" s="57"/>
      <c r="F84" s="57"/>
      <c r="G84" s="57"/>
      <c r="H84" s="57"/>
      <c r="I84" s="57"/>
      <c r="J84" s="53"/>
      <c r="K84" s="73"/>
      <c r="L84" s="73"/>
      <c r="M84" s="73"/>
      <c r="X84" s="54"/>
      <c r="Y84" s="74"/>
      <c r="Z84" s="57"/>
    </row>
  </sheetData>
  <mergeCells count="25">
    <mergeCell ref="A10:J10"/>
    <mergeCell ref="X6:X7"/>
    <mergeCell ref="Y6:Y7"/>
    <mergeCell ref="O6:O7"/>
    <mergeCell ref="P6:P7"/>
    <mergeCell ref="Q6:Q7"/>
    <mergeCell ref="R6:S6"/>
    <mergeCell ref="T6:T7"/>
    <mergeCell ref="U6:V6"/>
    <mergeCell ref="N6:N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W6:W7"/>
    <mergeCell ref="A5:W5"/>
  </mergeCells>
  <pageMargins left="0.39370078740157483" right="0.39370078740157483" top="0.78740157480314965" bottom="0.78740157480314965" header="0.31496062992125984" footer="0.31496062992125984"/>
  <pageSetup paperSize="9" scale="43" firstPageNumber="159" fitToHeight="0" orientation="landscape" useFirstPageNumber="1" r:id="rId1"/>
  <headerFooter>
    <oddFooter>&amp;L&amp;"Arial,Kurzíva"Zastupitelstvo Olomouckého kraje 12.12.2022
11.1. - Rozpočet OK na rok 2023 - návrh rozpočtu 
Příloha č. 5f) - Projekty - neinvestiční&amp;R&amp;"Arial,Kurzíva"Strana &amp;P (celkem 193)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6"/>
  <sheetViews>
    <sheetView showGridLines="0" view="pageBreakPreview" zoomScale="70" zoomScaleNormal="70" zoomScaleSheetLayoutView="70" workbookViewId="0">
      <selection activeCell="W4" sqref="W4"/>
    </sheetView>
  </sheetViews>
  <sheetFormatPr defaultColWidth="9.140625" defaultRowHeight="15" outlineLevelCol="1" x14ac:dyDescent="0.25"/>
  <cols>
    <col min="1" max="1" width="5.42578125" style="7" customWidth="1"/>
    <col min="2" max="2" width="5.7109375" style="7" customWidth="1"/>
    <col min="3" max="3" width="7.7109375" style="7" hidden="1" customWidth="1" outlineLevel="1"/>
    <col min="4" max="4" width="7.42578125" style="7" hidden="1" customWidth="1" outlineLevel="1"/>
    <col min="5" max="5" width="8.28515625" style="7" customWidth="1" collapsed="1"/>
    <col min="6" max="6" width="17.42578125" style="7" hidden="1" customWidth="1" outlineLevel="1"/>
    <col min="7" max="7" width="37.85546875" style="7" customWidth="1" collapsed="1"/>
    <col min="8" max="8" width="38.85546875" style="7" customWidth="1"/>
    <col min="9" max="9" width="7.140625" style="7" customWidth="1"/>
    <col min="10" max="10" width="14.7109375" style="140" customWidth="1"/>
    <col min="11" max="12" width="14.85546875" style="142" customWidth="1"/>
    <col min="13" max="13" width="13.5703125" style="142" customWidth="1"/>
    <col min="14" max="14" width="16" style="142" customWidth="1"/>
    <col min="15" max="15" width="14.7109375" style="142" customWidth="1"/>
    <col min="16" max="16" width="14.85546875" style="142" customWidth="1"/>
    <col min="17" max="17" width="16.7109375" style="142" customWidth="1"/>
    <col min="18" max="18" width="17.28515625" style="142" customWidth="1"/>
    <col min="19" max="19" width="16.7109375" style="142" customWidth="1"/>
    <col min="20" max="22" width="14.85546875" style="142" customWidth="1"/>
    <col min="23" max="23" width="14.42578125" style="142" customWidth="1"/>
    <col min="24" max="24" width="17.7109375" style="166" customWidth="1"/>
    <col min="25" max="16384" width="9.140625" style="7"/>
  </cols>
  <sheetData>
    <row r="1" spans="1:25" ht="20.25" x14ac:dyDescent="0.3">
      <c r="A1" s="24" t="s">
        <v>39</v>
      </c>
      <c r="B1" s="1"/>
      <c r="C1" s="1"/>
      <c r="D1" s="1"/>
      <c r="E1" s="1"/>
      <c r="F1" s="2"/>
      <c r="G1" s="3"/>
      <c r="H1" s="4"/>
      <c r="I1" s="1"/>
      <c r="K1" s="141"/>
      <c r="N1" s="5"/>
      <c r="O1" s="5"/>
      <c r="Q1" s="5"/>
      <c r="R1" s="5"/>
      <c r="S1" s="5"/>
      <c r="T1" s="6"/>
      <c r="U1" s="143"/>
      <c r="V1" s="7"/>
      <c r="W1" s="7"/>
      <c r="X1" s="7"/>
    </row>
    <row r="2" spans="1:25" ht="15.75" x14ac:dyDescent="0.25">
      <c r="A2" s="32" t="s">
        <v>0</v>
      </c>
      <c r="B2" s="25"/>
      <c r="C2" s="25"/>
      <c r="D2" s="271"/>
      <c r="E2" s="271"/>
      <c r="F2" s="26"/>
      <c r="G2" s="27" t="s">
        <v>54</v>
      </c>
      <c r="H2" s="28" t="s">
        <v>115</v>
      </c>
      <c r="I2" s="8"/>
      <c r="K2" s="141"/>
      <c r="N2" s="9"/>
      <c r="O2" s="9"/>
      <c r="Q2" s="9"/>
      <c r="R2" s="9"/>
      <c r="S2" s="9"/>
      <c r="T2" s="10"/>
      <c r="U2" s="143"/>
      <c r="V2" s="7"/>
      <c r="W2" s="7"/>
      <c r="X2" s="7"/>
    </row>
    <row r="3" spans="1:25" ht="15.75" x14ac:dyDescent="0.25">
      <c r="A3" s="29"/>
      <c r="B3" s="25"/>
      <c r="C3" s="25"/>
      <c r="D3" s="271"/>
      <c r="E3" s="271"/>
      <c r="F3" s="26"/>
      <c r="G3" s="30" t="s">
        <v>116</v>
      </c>
      <c r="H3" s="31"/>
      <c r="I3" s="8"/>
      <c r="K3" s="141"/>
      <c r="N3" s="9"/>
      <c r="O3" s="9"/>
      <c r="Q3" s="9"/>
      <c r="R3" s="9"/>
      <c r="S3" s="9"/>
      <c r="T3" s="10"/>
      <c r="U3" s="143"/>
      <c r="V3" s="7"/>
      <c r="W3" s="7"/>
      <c r="X3" s="7"/>
    </row>
    <row r="4" spans="1:25" ht="17.25" customHeight="1" x14ac:dyDescent="0.2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5"/>
      <c r="M4" s="144"/>
      <c r="N4" s="145"/>
      <c r="O4" s="144"/>
      <c r="P4" s="144"/>
      <c r="Q4" s="144"/>
      <c r="R4" s="144"/>
      <c r="S4" s="144"/>
      <c r="T4" s="144"/>
      <c r="U4" s="144"/>
      <c r="V4" s="144"/>
      <c r="W4" s="308" t="s">
        <v>1</v>
      </c>
      <c r="Y4" s="143"/>
    </row>
    <row r="5" spans="1:25" ht="25.5" customHeight="1" x14ac:dyDescent="0.25">
      <c r="A5" s="344" t="s">
        <v>117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146"/>
    </row>
    <row r="6" spans="1:25" ht="25.5" customHeight="1" x14ac:dyDescent="0.25">
      <c r="A6" s="315" t="s">
        <v>2</v>
      </c>
      <c r="B6" s="315" t="s">
        <v>3</v>
      </c>
      <c r="C6" s="316" t="s">
        <v>4</v>
      </c>
      <c r="D6" s="316" t="s">
        <v>5</v>
      </c>
      <c r="E6" s="316" t="s">
        <v>6</v>
      </c>
      <c r="F6" s="316" t="s">
        <v>7</v>
      </c>
      <c r="G6" s="316" t="s">
        <v>8</v>
      </c>
      <c r="H6" s="311" t="s">
        <v>9</v>
      </c>
      <c r="I6" s="317" t="s">
        <v>10</v>
      </c>
      <c r="J6" s="311" t="s">
        <v>11</v>
      </c>
      <c r="K6" s="311" t="s">
        <v>12</v>
      </c>
      <c r="L6" s="311" t="s">
        <v>13</v>
      </c>
      <c r="M6" s="311" t="s">
        <v>14</v>
      </c>
      <c r="N6" s="311" t="s">
        <v>21</v>
      </c>
      <c r="O6" s="318" t="s">
        <v>93</v>
      </c>
      <c r="P6" s="325" t="s">
        <v>97</v>
      </c>
      <c r="Q6" s="325" t="s">
        <v>94</v>
      </c>
      <c r="R6" s="326" t="s">
        <v>20</v>
      </c>
      <c r="S6" s="326"/>
      <c r="T6" s="325" t="s">
        <v>99</v>
      </c>
      <c r="U6" s="326" t="s">
        <v>20</v>
      </c>
      <c r="V6" s="326"/>
      <c r="W6" s="318" t="s">
        <v>96</v>
      </c>
      <c r="X6" s="319" t="s">
        <v>15</v>
      </c>
    </row>
    <row r="7" spans="1:25" ht="81" customHeight="1" x14ac:dyDescent="0.25">
      <c r="A7" s="315"/>
      <c r="B7" s="315"/>
      <c r="C7" s="316"/>
      <c r="D7" s="316"/>
      <c r="E7" s="316"/>
      <c r="F7" s="316"/>
      <c r="G7" s="316"/>
      <c r="H7" s="311"/>
      <c r="I7" s="317"/>
      <c r="J7" s="311"/>
      <c r="K7" s="311"/>
      <c r="L7" s="311"/>
      <c r="M7" s="311"/>
      <c r="N7" s="311"/>
      <c r="O7" s="318"/>
      <c r="P7" s="325"/>
      <c r="Q7" s="325"/>
      <c r="R7" s="135" t="s">
        <v>118</v>
      </c>
      <c r="S7" s="135" t="s">
        <v>23</v>
      </c>
      <c r="T7" s="325"/>
      <c r="U7" s="135" t="s">
        <v>18</v>
      </c>
      <c r="V7" s="135" t="s">
        <v>19</v>
      </c>
      <c r="W7" s="318"/>
      <c r="X7" s="319"/>
    </row>
    <row r="8" spans="1:25" s="147" customFormat="1" ht="25.5" customHeight="1" x14ac:dyDescent="0.3">
      <c r="A8" s="20" t="s">
        <v>16</v>
      </c>
      <c r="B8" s="20"/>
      <c r="C8" s="20"/>
      <c r="D8" s="20"/>
      <c r="E8" s="20"/>
      <c r="F8" s="20"/>
      <c r="G8" s="20"/>
      <c r="H8" s="20"/>
      <c r="I8" s="20"/>
      <c r="J8" s="20"/>
      <c r="K8" s="11">
        <f>SUM(K9:K9)</f>
        <v>7000</v>
      </c>
      <c r="L8" s="11">
        <f>SUM(L9:L9)</f>
        <v>4000</v>
      </c>
      <c r="M8" s="11">
        <f>SUM(M9:M9)</f>
        <v>3000</v>
      </c>
      <c r="N8" s="11"/>
      <c r="O8" s="11">
        <f t="shared" ref="O8:W8" si="0">SUM(O9:O9)</f>
        <v>0</v>
      </c>
      <c r="P8" s="12">
        <f t="shared" si="0"/>
        <v>7000</v>
      </c>
      <c r="Q8" s="12">
        <f t="shared" si="0"/>
        <v>4000</v>
      </c>
      <c r="R8" s="12">
        <f t="shared" si="0"/>
        <v>4000</v>
      </c>
      <c r="S8" s="12">
        <f t="shared" si="0"/>
        <v>0</v>
      </c>
      <c r="T8" s="12">
        <f t="shared" si="0"/>
        <v>3000</v>
      </c>
      <c r="U8" s="12">
        <f t="shared" si="0"/>
        <v>3000</v>
      </c>
      <c r="V8" s="12">
        <f t="shared" si="0"/>
        <v>0</v>
      </c>
      <c r="W8" s="11">
        <f t="shared" si="0"/>
        <v>0</v>
      </c>
      <c r="X8" s="13"/>
    </row>
    <row r="9" spans="1:25" s="158" customFormat="1" ht="104.25" customHeight="1" x14ac:dyDescent="0.25">
      <c r="A9" s="148">
        <v>1</v>
      </c>
      <c r="B9" s="14" t="s">
        <v>119</v>
      </c>
      <c r="C9" s="148">
        <v>4357</v>
      </c>
      <c r="D9" s="148">
        <v>5213</v>
      </c>
      <c r="E9" s="148">
        <v>52</v>
      </c>
      <c r="F9" s="149">
        <v>30587000000</v>
      </c>
      <c r="G9" s="150" t="s">
        <v>120</v>
      </c>
      <c r="H9" s="138" t="s">
        <v>121</v>
      </c>
      <c r="I9" s="151"/>
      <c r="J9" s="151">
        <v>7000</v>
      </c>
      <c r="K9" s="137">
        <v>7000</v>
      </c>
      <c r="L9" s="137">
        <v>4000</v>
      </c>
      <c r="M9" s="137">
        <v>3000</v>
      </c>
      <c r="N9" s="152" t="s">
        <v>122</v>
      </c>
      <c r="O9" s="153"/>
      <c r="P9" s="154">
        <v>7000</v>
      </c>
      <c r="Q9" s="279">
        <v>4000</v>
      </c>
      <c r="R9" s="153">
        <v>4000</v>
      </c>
      <c r="S9" s="153">
        <v>0</v>
      </c>
      <c r="T9" s="278">
        <v>3000</v>
      </c>
      <c r="U9" s="156">
        <v>3000</v>
      </c>
      <c r="V9" s="156">
        <v>0</v>
      </c>
      <c r="W9" s="156">
        <v>0</v>
      </c>
      <c r="X9" s="157"/>
    </row>
    <row r="10" spans="1:25" s="147" customFormat="1" ht="25.5" hidden="1" customHeight="1" x14ac:dyDescent="0.3">
      <c r="A10" s="22" t="s">
        <v>17</v>
      </c>
      <c r="B10" s="22"/>
      <c r="C10" s="22"/>
      <c r="D10" s="22"/>
      <c r="E10" s="22"/>
      <c r="F10" s="22"/>
      <c r="G10" s="22"/>
      <c r="H10" s="22"/>
      <c r="I10" s="22"/>
      <c r="J10" s="22"/>
      <c r="K10" s="15">
        <f>SUM(K11)</f>
        <v>0</v>
      </c>
      <c r="L10" s="15">
        <f>SUM(L11)</f>
        <v>0</v>
      </c>
      <c r="M10" s="15">
        <f>SUM(M11)</f>
        <v>0</v>
      </c>
      <c r="N10" s="16"/>
      <c r="O10" s="15">
        <f>SUM(O11)</f>
        <v>0</v>
      </c>
      <c r="P10" s="23">
        <f>SUM(P11)</f>
        <v>0</v>
      </c>
      <c r="Q10" s="23">
        <f>SUM(Q11)</f>
        <v>0</v>
      </c>
      <c r="R10" s="23">
        <f t="shared" ref="R10:V10" si="1">SUM(R11)</f>
        <v>0</v>
      </c>
      <c r="S10" s="23">
        <f t="shared" si="1"/>
        <v>0</v>
      </c>
      <c r="T10" s="23">
        <f>SUM(T11)</f>
        <v>0</v>
      </c>
      <c r="U10" s="23">
        <f t="shared" si="1"/>
        <v>0</v>
      </c>
      <c r="V10" s="23">
        <f t="shared" si="1"/>
        <v>0</v>
      </c>
      <c r="W10" s="15">
        <f>SUM(W11)</f>
        <v>0</v>
      </c>
      <c r="X10" s="13"/>
    </row>
    <row r="11" spans="1:25" s="158" customFormat="1" ht="15.75" hidden="1" x14ac:dyDescent="0.25">
      <c r="A11" s="148"/>
      <c r="B11" s="148"/>
      <c r="C11" s="14"/>
      <c r="D11" s="14"/>
      <c r="E11" s="14"/>
      <c r="F11" s="159"/>
      <c r="G11" s="160"/>
      <c r="H11" s="138"/>
      <c r="I11" s="139"/>
      <c r="J11" s="151"/>
      <c r="K11" s="137"/>
      <c r="L11" s="137"/>
      <c r="M11" s="137"/>
      <c r="N11" s="152"/>
      <c r="O11" s="153"/>
      <c r="P11" s="154"/>
      <c r="Q11" s="153"/>
      <c r="R11" s="153"/>
      <c r="S11" s="153"/>
      <c r="T11" s="156"/>
      <c r="U11" s="156"/>
      <c r="V11" s="156"/>
      <c r="W11" s="156"/>
      <c r="X11" s="157"/>
    </row>
    <row r="12" spans="1:25" ht="35.25" customHeight="1" x14ac:dyDescent="0.25">
      <c r="A12" s="341" t="s">
        <v>123</v>
      </c>
      <c r="B12" s="342"/>
      <c r="C12" s="342"/>
      <c r="D12" s="342"/>
      <c r="E12" s="342"/>
      <c r="F12" s="342"/>
      <c r="G12" s="342"/>
      <c r="H12" s="342"/>
      <c r="I12" s="342"/>
      <c r="J12" s="343"/>
      <c r="K12" s="17">
        <f>K8+K10</f>
        <v>7000</v>
      </c>
      <c r="L12" s="17">
        <f>L8+L10</f>
        <v>4000</v>
      </c>
      <c r="M12" s="17">
        <f>M8+M10</f>
        <v>3000</v>
      </c>
      <c r="N12" s="17"/>
      <c r="O12" s="17">
        <f t="shared" ref="O12:W12" si="2">O8+O10</f>
        <v>0</v>
      </c>
      <c r="P12" s="17">
        <f t="shared" si="2"/>
        <v>7000</v>
      </c>
      <c r="Q12" s="17">
        <f t="shared" si="2"/>
        <v>4000</v>
      </c>
      <c r="R12" s="17">
        <f t="shared" si="2"/>
        <v>4000</v>
      </c>
      <c r="S12" s="17">
        <f t="shared" si="2"/>
        <v>0</v>
      </c>
      <c r="T12" s="17">
        <f t="shared" si="2"/>
        <v>3000</v>
      </c>
      <c r="U12" s="17">
        <f t="shared" si="2"/>
        <v>3000</v>
      </c>
      <c r="V12" s="17">
        <f t="shared" si="2"/>
        <v>0</v>
      </c>
      <c r="W12" s="18">
        <f t="shared" si="2"/>
        <v>0</v>
      </c>
      <c r="X12" s="19"/>
    </row>
    <row r="13" spans="1:25" s="142" customFormat="1" x14ac:dyDescent="0.25">
      <c r="A13" s="140"/>
      <c r="B13" s="140"/>
      <c r="C13" s="140"/>
      <c r="D13" s="140"/>
      <c r="E13" s="140"/>
      <c r="F13" s="140"/>
      <c r="G13" s="161"/>
      <c r="H13" s="140"/>
      <c r="I13" s="162"/>
      <c r="J13" s="163"/>
      <c r="K13" s="164"/>
      <c r="L13" s="164"/>
      <c r="M13" s="164"/>
      <c r="N13" s="165"/>
      <c r="O13" s="165"/>
      <c r="X13" s="166"/>
      <c r="Y13" s="7"/>
    </row>
    <row r="14" spans="1:25" s="142" customFormat="1" x14ac:dyDescent="0.25">
      <c r="A14" s="140"/>
      <c r="B14" s="140"/>
      <c r="C14" s="140"/>
      <c r="D14" s="140"/>
      <c r="E14" s="140"/>
      <c r="F14" s="140"/>
      <c r="G14" s="140"/>
      <c r="H14" s="140"/>
      <c r="I14" s="167"/>
      <c r="J14" s="168"/>
      <c r="K14" s="169"/>
      <c r="L14" s="169"/>
      <c r="M14" s="169"/>
      <c r="X14" s="166"/>
      <c r="Y14" s="7"/>
    </row>
    <row r="15" spans="1:25" s="142" customFormat="1" ht="18" x14ac:dyDescent="0.25">
      <c r="A15" s="170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X15" s="166"/>
      <c r="Y15" s="7"/>
    </row>
    <row r="16" spans="1:25" s="176" customFormat="1" x14ac:dyDescent="0.2">
      <c r="A16" s="171"/>
      <c r="B16" s="172"/>
      <c r="C16" s="171"/>
      <c r="D16" s="172"/>
      <c r="E16" s="172"/>
      <c r="F16" s="172"/>
      <c r="G16" s="172"/>
      <c r="H16" s="172"/>
      <c r="I16" s="173"/>
      <c r="J16" s="174"/>
      <c r="K16" s="175"/>
      <c r="L16" s="175"/>
      <c r="M16" s="175"/>
      <c r="X16" s="177"/>
      <c r="Y16" s="178"/>
    </row>
    <row r="17" spans="1:25" s="142" customFormat="1" x14ac:dyDescent="0.25">
      <c r="A17" s="140"/>
      <c r="B17" s="140"/>
      <c r="C17" s="140"/>
      <c r="D17" s="140"/>
      <c r="E17" s="140"/>
      <c r="F17" s="140"/>
      <c r="G17" s="140"/>
      <c r="H17" s="140"/>
      <c r="I17" s="7"/>
      <c r="J17" s="168"/>
      <c r="K17" s="169"/>
      <c r="L17" s="169"/>
      <c r="M17" s="169"/>
      <c r="X17" s="166"/>
      <c r="Y17" s="7"/>
    </row>
    <row r="18" spans="1:25" s="142" customFormat="1" x14ac:dyDescent="0.25">
      <c r="A18" s="140"/>
      <c r="B18" s="140"/>
      <c r="C18" s="140"/>
      <c r="D18" s="140"/>
      <c r="E18" s="140"/>
      <c r="F18" s="140"/>
      <c r="G18" s="140"/>
      <c r="H18" s="140"/>
      <c r="I18" s="7"/>
      <c r="J18" s="168"/>
      <c r="K18" s="169"/>
      <c r="L18" s="169"/>
      <c r="M18" s="169"/>
      <c r="X18" s="166"/>
      <c r="Y18" s="7"/>
    </row>
    <row r="19" spans="1:25" s="142" customFormat="1" x14ac:dyDescent="0.25">
      <c r="A19" s="140"/>
      <c r="B19" s="140"/>
      <c r="C19" s="140"/>
      <c r="D19" s="140"/>
      <c r="E19" s="140"/>
      <c r="F19" s="140"/>
      <c r="G19" s="140"/>
      <c r="H19" s="140"/>
      <c r="I19" s="7"/>
      <c r="J19" s="168"/>
      <c r="K19" s="169"/>
      <c r="L19" s="169"/>
      <c r="M19" s="169"/>
      <c r="X19" s="166"/>
      <c r="Y19" s="7"/>
    </row>
    <row r="20" spans="1:25" s="142" customFormat="1" x14ac:dyDescent="0.25">
      <c r="A20" s="140"/>
      <c r="B20" s="140"/>
      <c r="C20" s="140"/>
      <c r="D20" s="140"/>
      <c r="E20" s="140"/>
      <c r="F20" s="140"/>
      <c r="G20" s="140"/>
      <c r="H20" s="140"/>
      <c r="I20" s="7"/>
      <c r="J20" s="168"/>
      <c r="K20" s="169"/>
      <c r="L20" s="169"/>
      <c r="M20" s="169"/>
      <c r="X20" s="166"/>
      <c r="Y20" s="7"/>
    </row>
    <row r="21" spans="1:25" s="142" customFormat="1" x14ac:dyDescent="0.25">
      <c r="A21" s="140"/>
      <c r="B21" s="140"/>
      <c r="C21" s="140"/>
      <c r="D21" s="140"/>
      <c r="E21" s="140"/>
      <c r="F21" s="140"/>
      <c r="G21" s="140"/>
      <c r="H21" s="140"/>
      <c r="I21" s="7"/>
      <c r="J21" s="168"/>
      <c r="K21" s="169"/>
      <c r="L21" s="169"/>
      <c r="M21" s="169"/>
      <c r="X21" s="166"/>
      <c r="Y21" s="7"/>
    </row>
    <row r="22" spans="1:25" s="142" customFormat="1" x14ac:dyDescent="0.25">
      <c r="A22" s="140"/>
      <c r="B22" s="140"/>
      <c r="C22" s="140"/>
      <c r="D22" s="140"/>
      <c r="E22" s="140"/>
      <c r="F22" s="140"/>
      <c r="G22" s="140"/>
      <c r="H22" s="140"/>
      <c r="I22" s="7"/>
      <c r="J22" s="168"/>
      <c r="K22" s="169"/>
      <c r="L22" s="169"/>
      <c r="M22" s="169"/>
      <c r="X22" s="166"/>
      <c r="Y22" s="7"/>
    </row>
    <row r="23" spans="1:25" s="142" customFormat="1" x14ac:dyDescent="0.25">
      <c r="A23" s="140"/>
      <c r="B23" s="140"/>
      <c r="C23" s="140"/>
      <c r="D23" s="140"/>
      <c r="E23" s="140"/>
      <c r="F23" s="140"/>
      <c r="G23" s="140"/>
      <c r="H23" s="140"/>
      <c r="I23" s="7"/>
      <c r="J23" s="168"/>
      <c r="K23" s="169"/>
      <c r="L23" s="169"/>
      <c r="M23" s="169"/>
      <c r="X23" s="166"/>
      <c r="Y23" s="7"/>
    </row>
    <row r="24" spans="1:25" s="142" customFormat="1" x14ac:dyDescent="0.25">
      <c r="A24" s="140"/>
      <c r="B24" s="140"/>
      <c r="C24" s="140"/>
      <c r="D24" s="140"/>
      <c r="E24" s="140"/>
      <c r="F24" s="140"/>
      <c r="G24" s="140"/>
      <c r="H24" s="140"/>
      <c r="I24" s="7"/>
      <c r="J24" s="168"/>
      <c r="K24" s="169"/>
      <c r="L24" s="169"/>
      <c r="M24" s="169"/>
      <c r="X24" s="166"/>
      <c r="Y24" s="7"/>
    </row>
    <row r="25" spans="1:25" s="142" customFormat="1" x14ac:dyDescent="0.25">
      <c r="A25" s="140"/>
      <c r="B25" s="140"/>
      <c r="C25" s="140"/>
      <c r="D25" s="140"/>
      <c r="E25" s="140"/>
      <c r="F25" s="140"/>
      <c r="G25" s="140"/>
      <c r="H25" s="140"/>
      <c r="I25" s="7"/>
      <c r="J25" s="168"/>
      <c r="K25" s="169"/>
      <c r="L25" s="169"/>
      <c r="M25" s="169"/>
      <c r="X25" s="166"/>
      <c r="Y25" s="7"/>
    </row>
    <row r="26" spans="1:25" s="142" customFormat="1" x14ac:dyDescent="0.25">
      <c r="A26" s="140"/>
      <c r="B26" s="140"/>
      <c r="C26" s="140"/>
      <c r="D26" s="140"/>
      <c r="E26" s="140"/>
      <c r="F26" s="140"/>
      <c r="G26" s="140"/>
      <c r="H26" s="140"/>
      <c r="I26" s="7"/>
      <c r="J26" s="168"/>
      <c r="K26" s="169"/>
      <c r="L26" s="169"/>
      <c r="M26" s="169"/>
      <c r="X26" s="166"/>
      <c r="Y26" s="7"/>
    </row>
    <row r="27" spans="1:25" s="142" customFormat="1" x14ac:dyDescent="0.25">
      <c r="A27" s="140"/>
      <c r="B27" s="140"/>
      <c r="C27" s="140"/>
      <c r="D27" s="140"/>
      <c r="E27" s="140"/>
      <c r="F27" s="140"/>
      <c r="G27" s="140"/>
      <c r="H27" s="140"/>
      <c r="I27" s="7"/>
      <c r="J27" s="168"/>
      <c r="K27" s="169"/>
      <c r="L27" s="169"/>
      <c r="M27" s="169"/>
      <c r="X27" s="166"/>
      <c r="Y27" s="7"/>
    </row>
    <row r="28" spans="1:25" s="142" customFormat="1" x14ac:dyDescent="0.25">
      <c r="A28" s="140"/>
      <c r="B28" s="140"/>
      <c r="C28" s="140"/>
      <c r="D28" s="140"/>
      <c r="E28" s="140"/>
      <c r="F28" s="140"/>
      <c r="G28" s="140"/>
      <c r="H28" s="140"/>
      <c r="I28" s="7"/>
      <c r="J28" s="168"/>
      <c r="K28" s="169"/>
      <c r="L28" s="169"/>
      <c r="M28" s="169"/>
      <c r="X28" s="166"/>
      <c r="Y28" s="7"/>
    </row>
    <row r="29" spans="1:25" s="142" customFormat="1" x14ac:dyDescent="0.25">
      <c r="A29" s="140"/>
      <c r="B29" s="140"/>
      <c r="C29" s="140"/>
      <c r="D29" s="140"/>
      <c r="E29" s="140"/>
      <c r="F29" s="140"/>
      <c r="G29" s="140"/>
      <c r="H29" s="140"/>
      <c r="I29" s="7"/>
      <c r="J29" s="168"/>
      <c r="K29" s="169"/>
      <c r="L29" s="169"/>
      <c r="M29" s="169"/>
      <c r="X29" s="166"/>
      <c r="Y29" s="7"/>
    </row>
    <row r="30" spans="1:25" s="142" customFormat="1" x14ac:dyDescent="0.25">
      <c r="A30" s="140"/>
      <c r="B30" s="140"/>
      <c r="C30" s="140"/>
      <c r="D30" s="140"/>
      <c r="E30" s="140"/>
      <c r="F30" s="140"/>
      <c r="G30" s="140"/>
      <c r="H30" s="140"/>
      <c r="I30" s="7"/>
      <c r="J30" s="168"/>
      <c r="K30" s="169"/>
      <c r="L30" s="169"/>
      <c r="M30" s="169"/>
      <c r="X30" s="166"/>
      <c r="Y30" s="7"/>
    </row>
    <row r="31" spans="1:25" s="142" customFormat="1" x14ac:dyDescent="0.25">
      <c r="A31" s="140"/>
      <c r="B31" s="140"/>
      <c r="C31" s="140"/>
      <c r="D31" s="140"/>
      <c r="E31" s="140"/>
      <c r="F31" s="140"/>
      <c r="G31" s="140"/>
      <c r="H31" s="140"/>
      <c r="I31" s="7"/>
      <c r="J31" s="168"/>
      <c r="K31" s="169"/>
      <c r="L31" s="169"/>
      <c r="M31" s="169"/>
      <c r="X31" s="166"/>
      <c r="Y31" s="7"/>
    </row>
    <row r="32" spans="1:25" s="142" customFormat="1" x14ac:dyDescent="0.25">
      <c r="A32" s="140"/>
      <c r="B32" s="140"/>
      <c r="C32" s="140"/>
      <c r="D32" s="140"/>
      <c r="E32" s="140"/>
      <c r="F32" s="140"/>
      <c r="G32" s="140"/>
      <c r="H32" s="140"/>
      <c r="I32" s="7"/>
      <c r="J32" s="168"/>
      <c r="K32" s="169"/>
      <c r="L32" s="169"/>
      <c r="M32" s="169"/>
      <c r="X32" s="166"/>
      <c r="Y32" s="7"/>
    </row>
    <row r="33" spans="1:25" s="142" customFormat="1" x14ac:dyDescent="0.25">
      <c r="A33" s="140"/>
      <c r="B33" s="140"/>
      <c r="C33" s="140"/>
      <c r="D33" s="140"/>
      <c r="E33" s="140"/>
      <c r="F33" s="140"/>
      <c r="G33" s="140"/>
      <c r="H33" s="140"/>
      <c r="I33" s="7"/>
      <c r="J33" s="168"/>
      <c r="K33" s="169"/>
      <c r="L33" s="169"/>
      <c r="M33" s="169"/>
      <c r="X33" s="166"/>
      <c r="Y33" s="7"/>
    </row>
    <row r="34" spans="1:25" s="142" customFormat="1" x14ac:dyDescent="0.25">
      <c r="A34" s="140"/>
      <c r="B34" s="140"/>
      <c r="C34" s="140"/>
      <c r="D34" s="140"/>
      <c r="E34" s="140"/>
      <c r="F34" s="140"/>
      <c r="G34" s="140"/>
      <c r="H34" s="140"/>
      <c r="I34" s="7"/>
      <c r="J34" s="140"/>
      <c r="K34" s="169"/>
      <c r="L34" s="169"/>
      <c r="M34" s="169"/>
      <c r="X34" s="166"/>
      <c r="Y34" s="7"/>
    </row>
    <row r="35" spans="1:25" s="142" customFormat="1" x14ac:dyDescent="0.25">
      <c r="A35" s="140"/>
      <c r="B35" s="140"/>
      <c r="C35" s="140"/>
      <c r="D35" s="140"/>
      <c r="E35" s="140"/>
      <c r="F35" s="140"/>
      <c r="G35" s="140"/>
      <c r="H35" s="140"/>
      <c r="I35" s="7"/>
      <c r="J35" s="140"/>
      <c r="K35" s="169"/>
      <c r="L35" s="169"/>
      <c r="M35" s="169"/>
      <c r="X35" s="166"/>
      <c r="Y35" s="7"/>
    </row>
    <row r="36" spans="1:25" s="142" customFormat="1" x14ac:dyDescent="0.25">
      <c r="A36" s="140"/>
      <c r="B36" s="140"/>
      <c r="C36" s="140"/>
      <c r="D36" s="140"/>
      <c r="E36" s="140"/>
      <c r="F36" s="140"/>
      <c r="G36" s="140"/>
      <c r="H36" s="140"/>
      <c r="I36" s="7"/>
      <c r="J36" s="140"/>
      <c r="K36" s="169"/>
      <c r="L36" s="169"/>
      <c r="M36" s="169"/>
      <c r="X36" s="166"/>
      <c r="Y36" s="7"/>
    </row>
    <row r="37" spans="1:25" s="142" customFormat="1" x14ac:dyDescent="0.25">
      <c r="A37" s="140"/>
      <c r="B37" s="140"/>
      <c r="C37" s="140"/>
      <c r="D37" s="140"/>
      <c r="E37" s="140"/>
      <c r="F37" s="140"/>
      <c r="G37" s="140"/>
      <c r="H37" s="140"/>
      <c r="I37" s="7"/>
      <c r="J37" s="140"/>
      <c r="K37" s="169"/>
      <c r="L37" s="169"/>
      <c r="M37" s="169"/>
      <c r="X37" s="166"/>
      <c r="Y37" s="7"/>
    </row>
    <row r="38" spans="1:25" s="142" customFormat="1" x14ac:dyDescent="0.25">
      <c r="A38" s="140"/>
      <c r="B38" s="140"/>
      <c r="C38" s="140"/>
      <c r="D38" s="140"/>
      <c r="E38" s="140"/>
      <c r="F38" s="140"/>
      <c r="G38" s="140"/>
      <c r="H38" s="140"/>
      <c r="I38" s="7"/>
      <c r="J38" s="140"/>
      <c r="K38" s="169"/>
      <c r="L38" s="169"/>
      <c r="M38" s="169"/>
      <c r="X38" s="166"/>
      <c r="Y38" s="7"/>
    </row>
    <row r="39" spans="1:25" s="142" customFormat="1" x14ac:dyDescent="0.25">
      <c r="A39" s="140"/>
      <c r="B39" s="140"/>
      <c r="C39" s="140"/>
      <c r="D39" s="140"/>
      <c r="E39" s="140"/>
      <c r="F39" s="140"/>
      <c r="G39" s="140"/>
      <c r="H39" s="140"/>
      <c r="I39" s="7"/>
      <c r="J39" s="140"/>
      <c r="K39" s="169"/>
      <c r="L39" s="169"/>
      <c r="M39" s="169"/>
      <c r="X39" s="166"/>
      <c r="Y39" s="7"/>
    </row>
    <row r="40" spans="1:25" s="142" customFormat="1" x14ac:dyDescent="0.25">
      <c r="A40" s="140"/>
      <c r="B40" s="140"/>
      <c r="C40" s="140"/>
      <c r="D40" s="140"/>
      <c r="E40" s="140"/>
      <c r="F40" s="140"/>
      <c r="G40" s="140"/>
      <c r="H40" s="140"/>
      <c r="I40" s="7"/>
      <c r="J40" s="140"/>
      <c r="K40" s="169"/>
      <c r="L40" s="169"/>
      <c r="M40" s="169"/>
      <c r="X40" s="166"/>
      <c r="Y40" s="7"/>
    </row>
    <row r="41" spans="1:25" s="142" customFormat="1" x14ac:dyDescent="0.25">
      <c r="A41" s="140"/>
      <c r="B41" s="140"/>
      <c r="C41" s="140"/>
      <c r="D41" s="140"/>
      <c r="E41" s="140"/>
      <c r="F41" s="140"/>
      <c r="G41" s="140"/>
      <c r="H41" s="140"/>
      <c r="I41" s="7"/>
      <c r="J41" s="140"/>
      <c r="K41" s="169"/>
      <c r="L41" s="169"/>
      <c r="M41" s="169"/>
      <c r="X41" s="166"/>
      <c r="Y41" s="7"/>
    </row>
    <row r="42" spans="1:25" s="142" customFormat="1" x14ac:dyDescent="0.25">
      <c r="A42" s="140"/>
      <c r="B42" s="140"/>
      <c r="C42" s="140"/>
      <c r="D42" s="140"/>
      <c r="E42" s="140"/>
      <c r="F42" s="140"/>
      <c r="G42" s="140"/>
      <c r="H42" s="140"/>
      <c r="I42" s="7"/>
      <c r="J42" s="140"/>
      <c r="K42" s="169"/>
      <c r="L42" s="169"/>
      <c r="M42" s="169"/>
      <c r="X42" s="166"/>
      <c r="Y42" s="7"/>
    </row>
    <row r="43" spans="1:25" s="142" customFormat="1" x14ac:dyDescent="0.25">
      <c r="A43" s="140"/>
      <c r="B43" s="140"/>
      <c r="C43" s="140"/>
      <c r="D43" s="140"/>
      <c r="E43" s="140"/>
      <c r="F43" s="140"/>
      <c r="G43" s="140"/>
      <c r="H43" s="140"/>
      <c r="I43" s="7"/>
      <c r="J43" s="140"/>
      <c r="K43" s="169"/>
      <c r="L43" s="169"/>
      <c r="M43" s="169"/>
      <c r="X43" s="166"/>
      <c r="Y43" s="7"/>
    </row>
    <row r="44" spans="1:25" s="142" customFormat="1" x14ac:dyDescent="0.25">
      <c r="A44" s="140"/>
      <c r="B44" s="140"/>
      <c r="C44" s="140"/>
      <c r="D44" s="140"/>
      <c r="E44" s="140"/>
      <c r="F44" s="140"/>
      <c r="G44" s="140"/>
      <c r="H44" s="140"/>
      <c r="I44" s="7"/>
      <c r="J44" s="140"/>
      <c r="K44" s="169"/>
      <c r="L44" s="169"/>
      <c r="M44" s="169"/>
      <c r="X44" s="166"/>
      <c r="Y44" s="7"/>
    </row>
    <row r="45" spans="1:25" s="142" customFormat="1" x14ac:dyDescent="0.25">
      <c r="A45" s="7"/>
      <c r="B45" s="7"/>
      <c r="C45" s="7"/>
      <c r="D45" s="7"/>
      <c r="E45" s="7"/>
      <c r="F45" s="7"/>
      <c r="G45" s="7"/>
      <c r="H45" s="7"/>
      <c r="I45" s="7"/>
      <c r="J45" s="140"/>
      <c r="K45" s="169"/>
      <c r="L45" s="169"/>
      <c r="M45" s="169"/>
      <c r="X45" s="166"/>
      <c r="Y45" s="7"/>
    </row>
    <row r="46" spans="1:25" s="142" customFormat="1" x14ac:dyDescent="0.25">
      <c r="A46" s="7"/>
      <c r="B46" s="7"/>
      <c r="C46" s="7"/>
      <c r="D46" s="7"/>
      <c r="E46" s="7"/>
      <c r="F46" s="7"/>
      <c r="G46" s="7"/>
      <c r="H46" s="7"/>
      <c r="I46" s="7"/>
      <c r="J46" s="140"/>
      <c r="K46" s="169"/>
      <c r="L46" s="169"/>
      <c r="M46" s="169"/>
      <c r="X46" s="166"/>
      <c r="Y46" s="7"/>
    </row>
    <row r="47" spans="1:25" s="142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140"/>
      <c r="K47" s="169"/>
      <c r="L47" s="169"/>
      <c r="M47" s="169"/>
      <c r="X47" s="166"/>
      <c r="Y47" s="7"/>
    </row>
    <row r="48" spans="1:25" s="142" customFormat="1" x14ac:dyDescent="0.25">
      <c r="A48" s="7"/>
      <c r="B48" s="7"/>
      <c r="C48" s="7"/>
      <c r="D48" s="7"/>
      <c r="E48" s="7"/>
      <c r="F48" s="7"/>
      <c r="G48" s="7"/>
      <c r="H48" s="7"/>
      <c r="I48" s="7"/>
      <c r="J48" s="140"/>
      <c r="K48" s="169"/>
      <c r="L48" s="169"/>
      <c r="M48" s="169"/>
      <c r="X48" s="166"/>
      <c r="Y48" s="7"/>
    </row>
    <row r="49" spans="1:25" s="142" customFormat="1" x14ac:dyDescent="0.25">
      <c r="A49" s="7"/>
      <c r="B49" s="7"/>
      <c r="C49" s="7"/>
      <c r="D49" s="7"/>
      <c r="E49" s="7"/>
      <c r="F49" s="7"/>
      <c r="G49" s="7"/>
      <c r="H49" s="7"/>
      <c r="I49" s="7"/>
      <c r="J49" s="140"/>
      <c r="K49" s="169"/>
      <c r="L49" s="169"/>
      <c r="M49" s="169"/>
      <c r="X49" s="166"/>
      <c r="Y49" s="7"/>
    </row>
    <row r="50" spans="1:25" s="142" customFormat="1" x14ac:dyDescent="0.25">
      <c r="A50" s="7"/>
      <c r="B50" s="7"/>
      <c r="C50" s="7"/>
      <c r="D50" s="7"/>
      <c r="E50" s="7"/>
      <c r="F50" s="7"/>
      <c r="G50" s="7"/>
      <c r="H50" s="7"/>
      <c r="I50" s="7"/>
      <c r="J50" s="140"/>
      <c r="K50" s="169"/>
      <c r="L50" s="169"/>
      <c r="M50" s="169"/>
      <c r="X50" s="166"/>
      <c r="Y50" s="7"/>
    </row>
    <row r="51" spans="1:25" s="142" customFormat="1" x14ac:dyDescent="0.25">
      <c r="A51" s="7"/>
      <c r="B51" s="7"/>
      <c r="C51" s="7"/>
      <c r="D51" s="7"/>
      <c r="E51" s="7"/>
      <c r="F51" s="7"/>
      <c r="G51" s="7"/>
      <c r="H51" s="7"/>
      <c r="I51" s="7"/>
      <c r="J51" s="140"/>
      <c r="K51" s="169"/>
      <c r="L51" s="169"/>
      <c r="M51" s="169"/>
      <c r="X51" s="166"/>
      <c r="Y51" s="7"/>
    </row>
    <row r="52" spans="1:25" s="142" customFormat="1" x14ac:dyDescent="0.25">
      <c r="A52" s="7"/>
      <c r="B52" s="7"/>
      <c r="C52" s="7"/>
      <c r="D52" s="7"/>
      <c r="E52" s="7"/>
      <c r="F52" s="7"/>
      <c r="G52" s="7"/>
      <c r="H52" s="7"/>
      <c r="I52" s="7"/>
      <c r="J52" s="140"/>
      <c r="K52" s="169"/>
      <c r="L52" s="169"/>
      <c r="M52" s="169"/>
      <c r="X52" s="166"/>
      <c r="Y52" s="7"/>
    </row>
    <row r="53" spans="1:25" s="142" customFormat="1" x14ac:dyDescent="0.25">
      <c r="A53" s="7"/>
      <c r="B53" s="7"/>
      <c r="C53" s="7"/>
      <c r="D53" s="7"/>
      <c r="E53" s="7"/>
      <c r="F53" s="7"/>
      <c r="G53" s="7"/>
      <c r="H53" s="7"/>
      <c r="I53" s="7"/>
      <c r="J53" s="140"/>
      <c r="K53" s="169"/>
      <c r="L53" s="169"/>
      <c r="M53" s="169"/>
      <c r="X53" s="166"/>
      <c r="Y53" s="7"/>
    </row>
    <row r="54" spans="1:25" s="142" customFormat="1" x14ac:dyDescent="0.25">
      <c r="A54" s="7"/>
      <c r="B54" s="7"/>
      <c r="C54" s="7"/>
      <c r="D54" s="7"/>
      <c r="E54" s="7"/>
      <c r="F54" s="7"/>
      <c r="G54" s="7"/>
      <c r="H54" s="7"/>
      <c r="I54" s="7"/>
      <c r="J54" s="140"/>
      <c r="K54" s="169"/>
      <c r="L54" s="169"/>
      <c r="M54" s="169"/>
      <c r="X54" s="166"/>
      <c r="Y54" s="7"/>
    </row>
    <row r="55" spans="1:25" s="142" customFormat="1" x14ac:dyDescent="0.25">
      <c r="A55" s="7"/>
      <c r="B55" s="7"/>
      <c r="C55" s="7"/>
      <c r="D55" s="7"/>
      <c r="E55" s="7"/>
      <c r="F55" s="7"/>
      <c r="G55" s="7"/>
      <c r="H55" s="7"/>
      <c r="I55" s="7"/>
      <c r="J55" s="140"/>
      <c r="K55" s="169"/>
      <c r="L55" s="169"/>
      <c r="M55" s="169"/>
      <c r="X55" s="166"/>
      <c r="Y55" s="7"/>
    </row>
    <row r="56" spans="1:25" s="142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140"/>
      <c r="K56" s="169"/>
      <c r="L56" s="169"/>
      <c r="M56" s="169"/>
      <c r="X56" s="166"/>
      <c r="Y56" s="7"/>
    </row>
    <row r="57" spans="1:25" s="142" customFormat="1" x14ac:dyDescent="0.25">
      <c r="A57" s="7"/>
      <c r="B57" s="7"/>
      <c r="C57" s="7"/>
      <c r="D57" s="7"/>
      <c r="E57" s="7"/>
      <c r="F57" s="7"/>
      <c r="G57" s="7"/>
      <c r="H57" s="7"/>
      <c r="I57" s="7"/>
      <c r="J57" s="140"/>
      <c r="K57" s="169"/>
      <c r="L57" s="169"/>
      <c r="M57" s="169"/>
      <c r="X57" s="166"/>
      <c r="Y57" s="7"/>
    </row>
    <row r="58" spans="1:25" s="142" customFormat="1" x14ac:dyDescent="0.25">
      <c r="A58" s="7"/>
      <c r="B58" s="7"/>
      <c r="C58" s="7"/>
      <c r="D58" s="7"/>
      <c r="E58" s="7"/>
      <c r="F58" s="7"/>
      <c r="G58" s="7"/>
      <c r="H58" s="7"/>
      <c r="I58" s="7"/>
      <c r="J58" s="140"/>
      <c r="K58" s="169"/>
      <c r="L58" s="169"/>
      <c r="M58" s="169"/>
      <c r="X58" s="166"/>
      <c r="Y58" s="7"/>
    </row>
    <row r="59" spans="1:25" s="142" customFormat="1" x14ac:dyDescent="0.25">
      <c r="A59" s="7"/>
      <c r="B59" s="7"/>
      <c r="C59" s="7"/>
      <c r="D59" s="7"/>
      <c r="E59" s="7"/>
      <c r="F59" s="7"/>
      <c r="G59" s="7"/>
      <c r="H59" s="7"/>
      <c r="I59" s="7"/>
      <c r="J59" s="140"/>
      <c r="K59" s="169"/>
      <c r="L59" s="169"/>
      <c r="M59" s="169"/>
      <c r="X59" s="166"/>
      <c r="Y59" s="7"/>
    </row>
    <row r="60" spans="1:25" s="142" customFormat="1" x14ac:dyDescent="0.25">
      <c r="A60" s="7"/>
      <c r="B60" s="7"/>
      <c r="C60" s="7"/>
      <c r="D60" s="7"/>
      <c r="E60" s="7"/>
      <c r="F60" s="7"/>
      <c r="G60" s="7"/>
      <c r="H60" s="7"/>
      <c r="I60" s="7"/>
      <c r="J60" s="140"/>
      <c r="K60" s="169"/>
      <c r="L60" s="169"/>
      <c r="M60" s="169"/>
      <c r="X60" s="166"/>
      <c r="Y60" s="7"/>
    </row>
    <row r="61" spans="1:25" s="142" customFormat="1" x14ac:dyDescent="0.25">
      <c r="A61" s="7"/>
      <c r="B61" s="7"/>
      <c r="C61" s="7"/>
      <c r="D61" s="7"/>
      <c r="E61" s="7"/>
      <c r="F61" s="7"/>
      <c r="G61" s="7"/>
      <c r="H61" s="7"/>
      <c r="I61" s="7"/>
      <c r="J61" s="140"/>
      <c r="K61" s="169"/>
      <c r="L61" s="169"/>
      <c r="M61" s="169"/>
      <c r="X61" s="166"/>
      <c r="Y61" s="7"/>
    </row>
    <row r="62" spans="1:25" s="142" customFormat="1" x14ac:dyDescent="0.25">
      <c r="A62" s="7"/>
      <c r="B62" s="7"/>
      <c r="C62" s="7"/>
      <c r="D62" s="7"/>
      <c r="E62" s="7"/>
      <c r="F62" s="7"/>
      <c r="G62" s="7"/>
      <c r="H62" s="7"/>
      <c r="I62" s="7"/>
      <c r="J62" s="140"/>
      <c r="K62" s="169"/>
      <c r="L62" s="169"/>
      <c r="M62" s="169"/>
      <c r="X62" s="166"/>
      <c r="Y62" s="7"/>
    </row>
    <row r="63" spans="1:25" s="142" customFormat="1" x14ac:dyDescent="0.25">
      <c r="A63" s="7"/>
      <c r="B63" s="7"/>
      <c r="C63" s="7"/>
      <c r="D63" s="7"/>
      <c r="E63" s="7"/>
      <c r="F63" s="7"/>
      <c r="G63" s="7"/>
      <c r="H63" s="7"/>
      <c r="I63" s="7"/>
      <c r="J63" s="140"/>
      <c r="K63" s="169"/>
      <c r="L63" s="169"/>
      <c r="M63" s="169"/>
      <c r="X63" s="166"/>
      <c r="Y63" s="7"/>
    </row>
    <row r="64" spans="1:25" s="142" customFormat="1" x14ac:dyDescent="0.25">
      <c r="A64" s="7"/>
      <c r="B64" s="7"/>
      <c r="C64" s="7"/>
      <c r="D64" s="7"/>
      <c r="E64" s="7"/>
      <c r="F64" s="7"/>
      <c r="G64" s="7"/>
      <c r="H64" s="7"/>
      <c r="I64" s="7"/>
      <c r="J64" s="140"/>
      <c r="K64" s="169"/>
      <c r="L64" s="169"/>
      <c r="M64" s="169"/>
      <c r="X64" s="166"/>
      <c r="Y64" s="7"/>
    </row>
    <row r="65" spans="1:25" s="142" customFormat="1" x14ac:dyDescent="0.25">
      <c r="A65" s="7"/>
      <c r="B65" s="7"/>
      <c r="C65" s="7"/>
      <c r="D65" s="7"/>
      <c r="E65" s="7"/>
      <c r="F65" s="7"/>
      <c r="G65" s="7"/>
      <c r="H65" s="7"/>
      <c r="I65" s="7"/>
      <c r="J65" s="140"/>
      <c r="K65" s="169"/>
      <c r="L65" s="169"/>
      <c r="M65" s="169"/>
      <c r="X65" s="166"/>
      <c r="Y65" s="7"/>
    </row>
    <row r="66" spans="1:25" s="142" customFormat="1" x14ac:dyDescent="0.25">
      <c r="A66" s="7"/>
      <c r="B66" s="7"/>
      <c r="C66" s="7"/>
      <c r="D66" s="7"/>
      <c r="E66" s="7"/>
      <c r="F66" s="7"/>
      <c r="G66" s="7"/>
      <c r="H66" s="7"/>
      <c r="I66" s="7"/>
      <c r="J66" s="140"/>
      <c r="K66" s="169"/>
      <c r="L66" s="169"/>
      <c r="M66" s="169"/>
      <c r="X66" s="166"/>
      <c r="Y66" s="7"/>
    </row>
    <row r="67" spans="1:25" s="142" customFormat="1" x14ac:dyDescent="0.25">
      <c r="A67" s="7"/>
      <c r="B67" s="7"/>
      <c r="C67" s="7"/>
      <c r="D67" s="7"/>
      <c r="E67" s="7"/>
      <c r="F67" s="7"/>
      <c r="G67" s="7"/>
      <c r="H67" s="7"/>
      <c r="I67" s="7"/>
      <c r="J67" s="140"/>
      <c r="K67" s="169"/>
      <c r="L67" s="169"/>
      <c r="M67" s="169"/>
      <c r="X67" s="166"/>
      <c r="Y67" s="7"/>
    </row>
    <row r="68" spans="1:25" s="142" customFormat="1" x14ac:dyDescent="0.25">
      <c r="A68" s="7"/>
      <c r="B68" s="7"/>
      <c r="C68" s="7"/>
      <c r="D68" s="7"/>
      <c r="E68" s="7"/>
      <c r="F68" s="7"/>
      <c r="G68" s="7"/>
      <c r="H68" s="7"/>
      <c r="I68" s="7"/>
      <c r="J68" s="140"/>
      <c r="K68" s="169"/>
      <c r="L68" s="169"/>
      <c r="M68" s="169"/>
      <c r="X68" s="166"/>
      <c r="Y68" s="7"/>
    </row>
    <row r="69" spans="1:25" s="142" customFormat="1" x14ac:dyDescent="0.25">
      <c r="A69" s="7"/>
      <c r="B69" s="7"/>
      <c r="C69" s="7"/>
      <c r="D69" s="7"/>
      <c r="E69" s="7"/>
      <c r="F69" s="7"/>
      <c r="G69" s="7"/>
      <c r="H69" s="7"/>
      <c r="I69" s="7"/>
      <c r="J69" s="140"/>
      <c r="K69" s="169"/>
      <c r="L69" s="169"/>
      <c r="M69" s="169"/>
      <c r="X69" s="166"/>
      <c r="Y69" s="7"/>
    </row>
    <row r="70" spans="1:25" s="142" customFormat="1" x14ac:dyDescent="0.25">
      <c r="A70" s="7"/>
      <c r="B70" s="7"/>
      <c r="C70" s="7"/>
      <c r="D70" s="7"/>
      <c r="E70" s="7"/>
      <c r="F70" s="7"/>
      <c r="G70" s="7"/>
      <c r="H70" s="7"/>
      <c r="I70" s="7"/>
      <c r="J70" s="140"/>
      <c r="K70" s="169"/>
      <c r="L70" s="169"/>
      <c r="M70" s="169"/>
      <c r="X70" s="166"/>
      <c r="Y70" s="7"/>
    </row>
    <row r="71" spans="1:25" s="142" customFormat="1" x14ac:dyDescent="0.25">
      <c r="A71" s="7"/>
      <c r="B71" s="7"/>
      <c r="C71" s="7"/>
      <c r="D71" s="7"/>
      <c r="E71" s="7"/>
      <c r="F71" s="7"/>
      <c r="G71" s="7"/>
      <c r="H71" s="7"/>
      <c r="I71" s="7"/>
      <c r="J71" s="140"/>
      <c r="K71" s="169"/>
      <c r="L71" s="169"/>
      <c r="M71" s="169"/>
      <c r="X71" s="166"/>
      <c r="Y71" s="7"/>
    </row>
    <row r="72" spans="1:25" s="142" customFormat="1" x14ac:dyDescent="0.25">
      <c r="A72" s="7"/>
      <c r="B72" s="7"/>
      <c r="C72" s="7"/>
      <c r="D72" s="7"/>
      <c r="E72" s="7"/>
      <c r="F72" s="7"/>
      <c r="G72" s="7"/>
      <c r="H72" s="7"/>
      <c r="I72" s="7"/>
      <c r="J72" s="140"/>
      <c r="K72" s="169"/>
      <c r="L72" s="169"/>
      <c r="M72" s="169"/>
      <c r="X72" s="166"/>
      <c r="Y72" s="7"/>
    </row>
    <row r="73" spans="1:25" s="142" customFormat="1" x14ac:dyDescent="0.25">
      <c r="A73" s="7"/>
      <c r="B73" s="7"/>
      <c r="C73" s="7"/>
      <c r="D73" s="7"/>
      <c r="E73" s="7"/>
      <c r="F73" s="7"/>
      <c r="G73" s="7"/>
      <c r="H73" s="7"/>
      <c r="I73" s="7"/>
      <c r="J73" s="140"/>
      <c r="K73" s="169"/>
      <c r="L73" s="169"/>
      <c r="M73" s="169"/>
      <c r="X73" s="166"/>
      <c r="Y73" s="7"/>
    </row>
    <row r="74" spans="1:25" s="142" customFormat="1" x14ac:dyDescent="0.25">
      <c r="A74" s="7"/>
      <c r="B74" s="7"/>
      <c r="C74" s="7"/>
      <c r="D74" s="7"/>
      <c r="E74" s="7"/>
      <c r="F74" s="7"/>
      <c r="G74" s="7"/>
      <c r="H74" s="7"/>
      <c r="I74" s="7"/>
      <c r="J74" s="140"/>
      <c r="K74" s="169"/>
      <c r="L74" s="169"/>
      <c r="M74" s="169"/>
      <c r="X74" s="166"/>
      <c r="Y74" s="7"/>
    </row>
    <row r="75" spans="1:25" s="142" customFormat="1" x14ac:dyDescent="0.25">
      <c r="A75" s="7"/>
      <c r="B75" s="7"/>
      <c r="C75" s="7"/>
      <c r="D75" s="7"/>
      <c r="E75" s="7"/>
      <c r="F75" s="7"/>
      <c r="G75" s="7"/>
      <c r="H75" s="7"/>
      <c r="I75" s="7"/>
      <c r="J75" s="140"/>
      <c r="K75" s="169"/>
      <c r="L75" s="169"/>
      <c r="M75" s="169"/>
      <c r="X75" s="166"/>
      <c r="Y75" s="7"/>
    </row>
    <row r="76" spans="1:25" s="142" customFormat="1" x14ac:dyDescent="0.25">
      <c r="A76" s="7"/>
      <c r="B76" s="7"/>
      <c r="C76" s="7"/>
      <c r="D76" s="7"/>
      <c r="E76" s="7"/>
      <c r="F76" s="7"/>
      <c r="G76" s="7"/>
      <c r="H76" s="7"/>
      <c r="I76" s="7"/>
      <c r="J76" s="140"/>
      <c r="K76" s="169"/>
      <c r="L76" s="169"/>
      <c r="M76" s="169"/>
      <c r="X76" s="166"/>
      <c r="Y76" s="7"/>
    </row>
    <row r="77" spans="1:25" s="142" customFormat="1" x14ac:dyDescent="0.25">
      <c r="A77" s="7"/>
      <c r="B77" s="7"/>
      <c r="C77" s="7"/>
      <c r="D77" s="7"/>
      <c r="E77" s="7"/>
      <c r="F77" s="7"/>
      <c r="G77" s="7"/>
      <c r="H77" s="7"/>
      <c r="I77" s="7"/>
      <c r="J77" s="140"/>
      <c r="K77" s="169"/>
      <c r="L77" s="169"/>
      <c r="M77" s="169"/>
      <c r="X77" s="166"/>
      <c r="Y77" s="7"/>
    </row>
    <row r="78" spans="1:25" s="142" customFormat="1" x14ac:dyDescent="0.25">
      <c r="A78" s="7"/>
      <c r="B78" s="7"/>
      <c r="C78" s="7"/>
      <c r="D78" s="7"/>
      <c r="E78" s="7"/>
      <c r="F78" s="7"/>
      <c r="G78" s="7"/>
      <c r="H78" s="7"/>
      <c r="I78" s="7"/>
      <c r="J78" s="140"/>
      <c r="K78" s="169"/>
      <c r="L78" s="169"/>
      <c r="M78" s="169"/>
      <c r="X78" s="166"/>
      <c r="Y78" s="7"/>
    </row>
    <row r="79" spans="1:25" s="142" customFormat="1" x14ac:dyDescent="0.25">
      <c r="A79" s="7"/>
      <c r="B79" s="7"/>
      <c r="C79" s="7"/>
      <c r="D79" s="7"/>
      <c r="E79" s="7"/>
      <c r="F79" s="7"/>
      <c r="G79" s="7"/>
      <c r="H79" s="7"/>
      <c r="I79" s="7"/>
      <c r="J79" s="140"/>
      <c r="K79" s="169"/>
      <c r="L79" s="169"/>
      <c r="M79" s="169"/>
      <c r="X79" s="166"/>
      <c r="Y79" s="7"/>
    </row>
    <row r="80" spans="1:25" s="142" customFormat="1" x14ac:dyDescent="0.25">
      <c r="A80" s="7"/>
      <c r="B80" s="7"/>
      <c r="C80" s="7"/>
      <c r="D80" s="7"/>
      <c r="E80" s="7"/>
      <c r="F80" s="7"/>
      <c r="G80" s="7"/>
      <c r="H80" s="7"/>
      <c r="I80" s="7"/>
      <c r="J80" s="140"/>
      <c r="K80" s="169"/>
      <c r="L80" s="169"/>
      <c r="M80" s="169"/>
      <c r="X80" s="166"/>
      <c r="Y80" s="7"/>
    </row>
    <row r="81" spans="1:25" s="142" customFormat="1" x14ac:dyDescent="0.25">
      <c r="A81" s="7"/>
      <c r="B81" s="7"/>
      <c r="C81" s="7"/>
      <c r="D81" s="7"/>
      <c r="E81" s="7"/>
      <c r="F81" s="7"/>
      <c r="G81" s="7"/>
      <c r="H81" s="7"/>
      <c r="I81" s="7"/>
      <c r="J81" s="140"/>
      <c r="K81" s="169"/>
      <c r="L81" s="169"/>
      <c r="M81" s="169"/>
      <c r="X81" s="166"/>
      <c r="Y81" s="7"/>
    </row>
    <row r="82" spans="1:25" s="142" customFormat="1" x14ac:dyDescent="0.25">
      <c r="A82" s="7"/>
      <c r="B82" s="7"/>
      <c r="C82" s="7"/>
      <c r="D82" s="7"/>
      <c r="E82" s="7"/>
      <c r="F82" s="7"/>
      <c r="G82" s="7"/>
      <c r="H82" s="7"/>
      <c r="I82" s="7"/>
      <c r="J82" s="140"/>
      <c r="K82" s="169"/>
      <c r="L82" s="169"/>
      <c r="M82" s="169"/>
      <c r="X82" s="166"/>
      <c r="Y82" s="7"/>
    </row>
    <row r="83" spans="1:25" s="142" customFormat="1" x14ac:dyDescent="0.25">
      <c r="A83" s="7"/>
      <c r="B83" s="7"/>
      <c r="C83" s="7"/>
      <c r="D83" s="7"/>
      <c r="E83" s="7"/>
      <c r="F83" s="7"/>
      <c r="G83" s="7"/>
      <c r="H83" s="7"/>
      <c r="I83" s="7"/>
      <c r="J83" s="140"/>
      <c r="K83" s="169"/>
      <c r="L83" s="169"/>
      <c r="M83" s="169"/>
      <c r="X83" s="166"/>
      <c r="Y83" s="7"/>
    </row>
    <row r="84" spans="1:25" s="142" customFormat="1" x14ac:dyDescent="0.25">
      <c r="A84" s="7"/>
      <c r="B84" s="7"/>
      <c r="C84" s="7"/>
      <c r="D84" s="7"/>
      <c r="E84" s="7"/>
      <c r="F84" s="7"/>
      <c r="G84" s="7"/>
      <c r="H84" s="7"/>
      <c r="I84" s="7"/>
      <c r="J84" s="140"/>
      <c r="K84" s="169"/>
      <c r="L84" s="169"/>
      <c r="M84" s="169"/>
      <c r="X84" s="166"/>
      <c r="Y84" s="7"/>
    </row>
    <row r="85" spans="1:25" s="142" customFormat="1" x14ac:dyDescent="0.25">
      <c r="A85" s="7"/>
      <c r="B85" s="7"/>
      <c r="C85" s="7"/>
      <c r="D85" s="7"/>
      <c r="E85" s="7"/>
      <c r="F85" s="7"/>
      <c r="G85" s="7"/>
      <c r="H85" s="7"/>
      <c r="I85" s="7"/>
      <c r="J85" s="140"/>
      <c r="K85" s="169"/>
      <c r="L85" s="169"/>
      <c r="M85" s="169"/>
      <c r="X85" s="166"/>
      <c r="Y85" s="7"/>
    </row>
    <row r="86" spans="1:25" s="142" customFormat="1" x14ac:dyDescent="0.25">
      <c r="A86" s="7"/>
      <c r="B86" s="7"/>
      <c r="C86" s="7"/>
      <c r="D86" s="7"/>
      <c r="E86" s="7"/>
      <c r="F86" s="7"/>
      <c r="G86" s="7"/>
      <c r="H86" s="7"/>
      <c r="I86" s="7"/>
      <c r="J86" s="140"/>
      <c r="K86" s="169"/>
      <c r="L86" s="169"/>
      <c r="M86" s="169"/>
      <c r="X86" s="166"/>
      <c r="Y86" s="7"/>
    </row>
    <row r="87" spans="1:25" s="142" customFormat="1" x14ac:dyDescent="0.25">
      <c r="A87" s="7"/>
      <c r="B87" s="7"/>
      <c r="C87" s="7"/>
      <c r="D87" s="7"/>
      <c r="E87" s="7"/>
      <c r="F87" s="7"/>
      <c r="G87" s="7"/>
      <c r="H87" s="7"/>
      <c r="I87" s="7"/>
      <c r="J87" s="140"/>
      <c r="K87" s="169"/>
      <c r="L87" s="169"/>
      <c r="M87" s="169"/>
      <c r="X87" s="166"/>
      <c r="Y87" s="7"/>
    </row>
    <row r="88" spans="1:25" s="142" customFormat="1" x14ac:dyDescent="0.25">
      <c r="A88" s="7"/>
      <c r="B88" s="7"/>
      <c r="C88" s="7"/>
      <c r="D88" s="7"/>
      <c r="E88" s="7"/>
      <c r="F88" s="7"/>
      <c r="G88" s="7"/>
      <c r="H88" s="7"/>
      <c r="I88" s="7"/>
      <c r="J88" s="140"/>
      <c r="K88" s="169"/>
      <c r="L88" s="169"/>
      <c r="M88" s="169"/>
      <c r="X88" s="166"/>
      <c r="Y88" s="7"/>
    </row>
    <row r="89" spans="1:25" s="142" customFormat="1" x14ac:dyDescent="0.25">
      <c r="A89" s="7"/>
      <c r="B89" s="7"/>
      <c r="C89" s="7"/>
      <c r="D89" s="7"/>
      <c r="E89" s="7"/>
      <c r="F89" s="7"/>
      <c r="G89" s="7"/>
      <c r="H89" s="7"/>
      <c r="I89" s="7"/>
      <c r="J89" s="140"/>
      <c r="K89" s="169"/>
      <c r="L89" s="169"/>
      <c r="M89" s="169"/>
      <c r="X89" s="166"/>
      <c r="Y89" s="7"/>
    </row>
    <row r="90" spans="1:25" s="142" customFormat="1" x14ac:dyDescent="0.25">
      <c r="A90" s="7"/>
      <c r="B90" s="7"/>
      <c r="C90" s="7"/>
      <c r="D90" s="7"/>
      <c r="E90" s="7"/>
      <c r="F90" s="7"/>
      <c r="G90" s="7"/>
      <c r="H90" s="7"/>
      <c r="I90" s="7"/>
      <c r="J90" s="140"/>
      <c r="K90" s="169"/>
      <c r="L90" s="169"/>
      <c r="M90" s="169"/>
      <c r="X90" s="166"/>
      <c r="Y90" s="7"/>
    </row>
    <row r="91" spans="1:25" s="142" customFormat="1" x14ac:dyDescent="0.25">
      <c r="A91" s="7"/>
      <c r="B91" s="7"/>
      <c r="C91" s="7"/>
      <c r="D91" s="7"/>
      <c r="E91" s="7"/>
      <c r="F91" s="7"/>
      <c r="G91" s="7"/>
      <c r="H91" s="7"/>
      <c r="I91" s="7"/>
      <c r="J91" s="140"/>
      <c r="K91" s="169"/>
      <c r="L91" s="169"/>
      <c r="M91" s="169"/>
      <c r="X91" s="166"/>
      <c r="Y91" s="7"/>
    </row>
    <row r="92" spans="1:25" s="142" customFormat="1" x14ac:dyDescent="0.25">
      <c r="A92" s="7"/>
      <c r="B92" s="7"/>
      <c r="C92" s="7"/>
      <c r="D92" s="7"/>
      <c r="E92" s="7"/>
      <c r="F92" s="7"/>
      <c r="G92" s="7"/>
      <c r="H92" s="7"/>
      <c r="I92" s="7"/>
      <c r="J92" s="140"/>
      <c r="K92" s="169"/>
      <c r="L92" s="169"/>
      <c r="M92" s="169"/>
      <c r="X92" s="166"/>
      <c r="Y92" s="7"/>
    </row>
    <row r="93" spans="1:25" s="142" customFormat="1" x14ac:dyDescent="0.25">
      <c r="A93" s="7"/>
      <c r="B93" s="7"/>
      <c r="C93" s="7"/>
      <c r="D93" s="7"/>
      <c r="E93" s="7"/>
      <c r="F93" s="7"/>
      <c r="G93" s="7"/>
      <c r="H93" s="7"/>
      <c r="I93" s="7"/>
      <c r="J93" s="140"/>
      <c r="K93" s="169"/>
      <c r="L93" s="169"/>
      <c r="M93" s="169"/>
      <c r="X93" s="166"/>
      <c r="Y93" s="7"/>
    </row>
    <row r="94" spans="1:25" s="142" customFormat="1" x14ac:dyDescent="0.25">
      <c r="A94" s="7"/>
      <c r="B94" s="7"/>
      <c r="C94" s="7"/>
      <c r="D94" s="7"/>
      <c r="E94" s="7"/>
      <c r="F94" s="7"/>
      <c r="G94" s="7"/>
      <c r="H94" s="7"/>
      <c r="I94" s="7"/>
      <c r="J94" s="140"/>
      <c r="K94" s="169"/>
      <c r="L94" s="169"/>
      <c r="M94" s="169"/>
      <c r="X94" s="166"/>
      <c r="Y94" s="7"/>
    </row>
    <row r="95" spans="1:25" s="142" customFormat="1" x14ac:dyDescent="0.25">
      <c r="A95" s="7"/>
      <c r="B95" s="7"/>
      <c r="C95" s="7"/>
      <c r="D95" s="7"/>
      <c r="E95" s="7"/>
      <c r="F95" s="7"/>
      <c r="G95" s="7"/>
      <c r="H95" s="7"/>
      <c r="I95" s="7"/>
      <c r="J95" s="140"/>
      <c r="K95" s="169"/>
      <c r="L95" s="169"/>
      <c r="M95" s="169"/>
      <c r="X95" s="166"/>
      <c r="Y95" s="7"/>
    </row>
    <row r="96" spans="1:25" s="142" customFormat="1" x14ac:dyDescent="0.25">
      <c r="A96" s="7"/>
      <c r="B96" s="7"/>
      <c r="C96" s="7"/>
      <c r="D96" s="7"/>
      <c r="E96" s="7"/>
      <c r="F96" s="7"/>
      <c r="G96" s="7"/>
      <c r="H96" s="7"/>
      <c r="I96" s="7"/>
      <c r="J96" s="140"/>
      <c r="K96" s="169"/>
      <c r="L96" s="169"/>
      <c r="M96" s="169"/>
      <c r="X96" s="166"/>
      <c r="Y96" s="7"/>
    </row>
  </sheetData>
  <mergeCells count="24">
    <mergeCell ref="A12:J12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P6:P7"/>
    <mergeCell ref="Q6:Q7"/>
    <mergeCell ref="R6:S6"/>
    <mergeCell ref="T6:T7"/>
    <mergeCell ref="U6:V6"/>
    <mergeCell ref="W6:W7"/>
  </mergeCells>
  <pageMargins left="0.39370078740157483" right="0.39370078740157483" top="0.78740157480314965" bottom="0.78740157480314965" header="0.31496062992125984" footer="0.31496062992125984"/>
  <pageSetup paperSize="9" scale="43" firstPageNumber="160" fitToHeight="0" orientation="landscape" useFirstPageNumber="1" r:id="rId1"/>
  <headerFooter>
    <oddFooter>&amp;L&amp;"Arial,Kurzíva"Zastupitelstvo Olomouckého kraje 12.12.2022
11.1. - Rozpočet OK na rok 2023 - návrh rozpočtu 
Příloha č. 5f) - Projekty - neinvestiční&amp;R&amp;"Arial,Kurzíva"Strana &amp;P (celkem 193)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view="pageBreakPreview" zoomScale="70" zoomScaleNormal="70" zoomScaleSheetLayoutView="70" workbookViewId="0">
      <selection activeCell="N49" sqref="N49"/>
    </sheetView>
  </sheetViews>
  <sheetFormatPr defaultRowHeight="15" outlineLevelCol="1" x14ac:dyDescent="0.25"/>
  <cols>
    <col min="1" max="1" width="7.140625" customWidth="1"/>
    <col min="2" max="2" width="5.85546875" customWidth="1"/>
    <col min="3" max="4" width="9.140625" hidden="1" customWidth="1" outlineLevel="1"/>
    <col min="5" max="5" width="7.140625" customWidth="1" collapsed="1"/>
    <col min="6" max="6" width="15.85546875" hidden="1" customWidth="1" outlineLevel="1"/>
    <col min="7" max="7" width="40.5703125" customWidth="1" collapsed="1"/>
    <col min="8" max="8" width="47.5703125" customWidth="1"/>
    <col min="11" max="11" width="15.42578125" customWidth="1"/>
    <col min="12" max="13" width="12" bestFit="1" customWidth="1"/>
    <col min="14" max="14" width="17.42578125" customWidth="1"/>
    <col min="15" max="15" width="12.85546875" customWidth="1"/>
    <col min="16" max="16" width="19.28515625" customWidth="1"/>
    <col min="17" max="17" width="17.42578125" customWidth="1"/>
    <col min="18" max="18" width="16.5703125" customWidth="1"/>
    <col min="19" max="19" width="16.7109375" customWidth="1"/>
    <col min="20" max="20" width="15.42578125" customWidth="1"/>
    <col min="21" max="21" width="13.5703125" customWidth="1"/>
    <col min="22" max="22" width="14.28515625" customWidth="1"/>
    <col min="23" max="23" width="12.5703125" customWidth="1"/>
    <col min="24" max="24" width="21.140625" customWidth="1"/>
  </cols>
  <sheetData>
    <row r="1" spans="1:24" ht="20.25" x14ac:dyDescent="0.3">
      <c r="A1" s="24" t="s">
        <v>39</v>
      </c>
      <c r="B1" s="1"/>
      <c r="C1" s="1"/>
      <c r="D1" s="1"/>
      <c r="E1" s="1"/>
      <c r="F1" s="2"/>
      <c r="G1" s="3"/>
      <c r="H1" s="4"/>
      <c r="I1" s="1"/>
      <c r="J1" s="140"/>
      <c r="K1" s="141"/>
      <c r="L1" s="142"/>
      <c r="M1" s="142"/>
      <c r="N1" s="5"/>
      <c r="O1" s="5"/>
      <c r="P1" s="142"/>
      <c r="Q1" s="5"/>
      <c r="R1" s="5"/>
      <c r="S1" s="5"/>
      <c r="T1" s="6"/>
      <c r="U1" s="143"/>
      <c r="V1" s="7"/>
      <c r="W1" s="7"/>
      <c r="X1" s="7"/>
    </row>
    <row r="2" spans="1:24" ht="15.75" x14ac:dyDescent="0.25">
      <c r="A2" s="32" t="s">
        <v>0</v>
      </c>
      <c r="B2" s="25"/>
      <c r="C2" s="25"/>
      <c r="D2" s="271"/>
      <c r="E2" s="271"/>
      <c r="F2" s="26"/>
      <c r="G2" s="27" t="s">
        <v>54</v>
      </c>
      <c r="H2" s="28" t="s">
        <v>124</v>
      </c>
      <c r="I2" s="8"/>
      <c r="J2" s="140"/>
      <c r="K2" s="141"/>
      <c r="L2" s="142"/>
      <c r="M2" s="142"/>
      <c r="N2" s="9"/>
      <c r="O2" s="9"/>
      <c r="P2" s="142"/>
      <c r="Q2" s="9"/>
      <c r="R2" s="9"/>
      <c r="S2" s="9"/>
      <c r="T2" s="10"/>
      <c r="U2" s="143"/>
      <c r="V2" s="7"/>
      <c r="W2" s="7"/>
      <c r="X2" s="7"/>
    </row>
    <row r="3" spans="1:24" ht="15.75" x14ac:dyDescent="0.25">
      <c r="A3" s="29"/>
      <c r="B3" s="25"/>
      <c r="C3" s="25"/>
      <c r="D3" s="271"/>
      <c r="E3" s="271"/>
      <c r="F3" s="26"/>
      <c r="G3" s="30" t="s">
        <v>38</v>
      </c>
      <c r="H3" s="31"/>
      <c r="I3" s="8"/>
      <c r="J3" s="140"/>
      <c r="K3" s="141"/>
      <c r="L3" s="142"/>
      <c r="M3" s="142"/>
      <c r="N3" s="9"/>
      <c r="O3" s="9"/>
      <c r="P3" s="142"/>
      <c r="Q3" s="9"/>
      <c r="R3" s="9"/>
      <c r="S3" s="9"/>
      <c r="T3" s="10"/>
      <c r="U3" s="143"/>
      <c r="V3" s="7"/>
      <c r="W3" s="7"/>
      <c r="X3" s="7"/>
    </row>
    <row r="4" spans="1:24" ht="15.75" x14ac:dyDescent="0.2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5"/>
      <c r="M4" s="144"/>
      <c r="N4" s="145"/>
      <c r="O4" s="144"/>
      <c r="P4" s="144"/>
      <c r="Q4" s="144"/>
      <c r="R4" s="144"/>
      <c r="S4" s="144"/>
      <c r="T4" s="144"/>
      <c r="U4" s="144"/>
      <c r="V4" s="144"/>
      <c r="W4" s="308" t="s">
        <v>1</v>
      </c>
    </row>
    <row r="5" spans="1:24" ht="23.25" x14ac:dyDescent="0.25">
      <c r="A5" s="344" t="s">
        <v>125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146"/>
    </row>
    <row r="6" spans="1:24" x14ac:dyDescent="0.25">
      <c r="A6" s="315" t="s">
        <v>2</v>
      </c>
      <c r="B6" s="315" t="s">
        <v>3</v>
      </c>
      <c r="C6" s="316" t="s">
        <v>4</v>
      </c>
      <c r="D6" s="316" t="s">
        <v>5</v>
      </c>
      <c r="E6" s="316" t="s">
        <v>6</v>
      </c>
      <c r="F6" s="316" t="s">
        <v>7</v>
      </c>
      <c r="G6" s="316" t="s">
        <v>8</v>
      </c>
      <c r="H6" s="311" t="s">
        <v>9</v>
      </c>
      <c r="I6" s="317" t="s">
        <v>10</v>
      </c>
      <c r="J6" s="311" t="s">
        <v>11</v>
      </c>
      <c r="K6" s="311" t="s">
        <v>12</v>
      </c>
      <c r="L6" s="311" t="s">
        <v>13</v>
      </c>
      <c r="M6" s="311" t="s">
        <v>14</v>
      </c>
      <c r="N6" s="311" t="s">
        <v>21</v>
      </c>
      <c r="O6" s="318" t="s">
        <v>93</v>
      </c>
      <c r="P6" s="325" t="s">
        <v>97</v>
      </c>
      <c r="Q6" s="325" t="s">
        <v>94</v>
      </c>
      <c r="R6" s="326" t="s">
        <v>20</v>
      </c>
      <c r="S6" s="326"/>
      <c r="T6" s="325" t="s">
        <v>99</v>
      </c>
      <c r="U6" s="326" t="s">
        <v>20</v>
      </c>
      <c r="V6" s="326"/>
      <c r="W6" s="318" t="s">
        <v>96</v>
      </c>
      <c r="X6" s="319" t="s">
        <v>15</v>
      </c>
    </row>
    <row r="7" spans="1:24" ht="78.75" customHeight="1" x14ac:dyDescent="0.25">
      <c r="A7" s="315"/>
      <c r="B7" s="315"/>
      <c r="C7" s="316"/>
      <c r="D7" s="316"/>
      <c r="E7" s="316"/>
      <c r="F7" s="316"/>
      <c r="G7" s="316"/>
      <c r="H7" s="311"/>
      <c r="I7" s="317"/>
      <c r="J7" s="311"/>
      <c r="K7" s="311"/>
      <c r="L7" s="311"/>
      <c r="M7" s="311"/>
      <c r="N7" s="311"/>
      <c r="O7" s="318"/>
      <c r="P7" s="325"/>
      <c r="Q7" s="325"/>
      <c r="R7" s="135" t="s">
        <v>118</v>
      </c>
      <c r="S7" s="135" t="s">
        <v>23</v>
      </c>
      <c r="T7" s="325"/>
      <c r="U7" s="135" t="s">
        <v>18</v>
      </c>
      <c r="V7" s="135" t="s">
        <v>19</v>
      </c>
      <c r="W7" s="318"/>
      <c r="X7" s="319"/>
    </row>
    <row r="8" spans="1:24" ht="20.25" x14ac:dyDescent="0.25">
      <c r="A8" s="20" t="s">
        <v>16</v>
      </c>
      <c r="B8" s="20"/>
      <c r="C8" s="20"/>
      <c r="D8" s="20"/>
      <c r="E8" s="20"/>
      <c r="F8" s="20"/>
      <c r="G8" s="20"/>
      <c r="H8" s="20"/>
      <c r="I8" s="20"/>
      <c r="J8" s="20"/>
      <c r="K8" s="11">
        <f>K19+K24+K29+K44+K42</f>
        <v>78642</v>
      </c>
      <c r="L8" s="11">
        <f t="shared" ref="L8:M8" si="0">L19+L24+L29+L44+L42</f>
        <v>68089.8</v>
      </c>
      <c r="M8" s="11">
        <f t="shared" si="0"/>
        <v>10552.2</v>
      </c>
      <c r="N8" s="11"/>
      <c r="O8" s="11">
        <f t="shared" ref="O8:W8" si="1">O19+O24+O29+O44+O42</f>
        <v>9694</v>
      </c>
      <c r="P8" s="11">
        <f t="shared" si="1"/>
        <v>14134</v>
      </c>
      <c r="Q8" s="11">
        <f t="shared" si="1"/>
        <v>11581</v>
      </c>
      <c r="R8" s="11">
        <f>R19+R24+R29+R44+R42</f>
        <v>11581</v>
      </c>
      <c r="S8" s="11">
        <f t="shared" si="1"/>
        <v>0</v>
      </c>
      <c r="T8" s="11">
        <f t="shared" si="1"/>
        <v>2553</v>
      </c>
      <c r="U8" s="11">
        <f t="shared" si="1"/>
        <v>2553</v>
      </c>
      <c r="V8" s="11">
        <f t="shared" si="1"/>
        <v>0</v>
      </c>
      <c r="W8" s="11">
        <f t="shared" si="1"/>
        <v>48939</v>
      </c>
      <c r="X8" s="13"/>
    </row>
    <row r="9" spans="1:24" ht="45" x14ac:dyDescent="0.25">
      <c r="A9" s="148">
        <v>1</v>
      </c>
      <c r="B9" s="14"/>
      <c r="C9" s="179">
        <v>3636</v>
      </c>
      <c r="D9" s="179">
        <v>5011</v>
      </c>
      <c r="E9" s="179">
        <v>50</v>
      </c>
      <c r="F9" s="149">
        <v>60010101001</v>
      </c>
      <c r="G9" s="180" t="s">
        <v>126</v>
      </c>
      <c r="H9" s="181" t="s">
        <v>127</v>
      </c>
      <c r="I9" s="182" t="s">
        <v>128</v>
      </c>
      <c r="J9" s="182" t="s">
        <v>128</v>
      </c>
      <c r="K9" s="137">
        <f>SUM(L9:M9)</f>
        <v>3276.9999999999995</v>
      </c>
      <c r="L9" s="137">
        <v>3113.1499999999996</v>
      </c>
      <c r="M9" s="137">
        <v>163.85000000000002</v>
      </c>
      <c r="N9" s="152" t="s">
        <v>129</v>
      </c>
      <c r="O9" s="153">
        <f>K9-P9</f>
        <v>2790.9999999999995</v>
      </c>
      <c r="P9" s="154">
        <f>Q9+T9</f>
        <v>486</v>
      </c>
      <c r="Q9" s="279">
        <f t="shared" ref="Q9:Q32" si="2">SUM(R9:S9)</f>
        <v>437</v>
      </c>
      <c r="R9" s="153">
        <v>437</v>
      </c>
      <c r="S9" s="153">
        <v>0</v>
      </c>
      <c r="T9" s="278">
        <f>SUM(U9:V9)</f>
        <v>49</v>
      </c>
      <c r="U9" s="156">
        <v>49</v>
      </c>
      <c r="V9" s="156">
        <v>0</v>
      </c>
      <c r="W9" s="156">
        <v>0</v>
      </c>
      <c r="X9" s="183" t="s">
        <v>130</v>
      </c>
    </row>
    <row r="10" spans="1:24" ht="60" x14ac:dyDescent="0.25">
      <c r="A10" s="148">
        <v>2</v>
      </c>
      <c r="B10" s="14"/>
      <c r="C10" s="179">
        <v>3636</v>
      </c>
      <c r="D10" s="179">
        <v>5031</v>
      </c>
      <c r="E10" s="179">
        <v>50</v>
      </c>
      <c r="F10" s="149">
        <v>60010101001</v>
      </c>
      <c r="G10" s="180" t="s">
        <v>126</v>
      </c>
      <c r="H10" s="181" t="s">
        <v>131</v>
      </c>
      <c r="I10" s="182" t="s">
        <v>128</v>
      </c>
      <c r="J10" s="182" t="s">
        <v>128</v>
      </c>
      <c r="K10" s="137">
        <f t="shared" ref="K10:K32" si="3">SUM(L10:M10)</f>
        <v>812.99999999999989</v>
      </c>
      <c r="L10" s="137">
        <v>772.34999999999991</v>
      </c>
      <c r="M10" s="137">
        <v>40.650000000000006</v>
      </c>
      <c r="N10" s="152" t="s">
        <v>129</v>
      </c>
      <c r="O10" s="153">
        <f t="shared" ref="O10:O18" si="4">K10-P10</f>
        <v>691.99999999999989</v>
      </c>
      <c r="P10" s="154">
        <f t="shared" ref="P10:P41" si="5">Q10+T10</f>
        <v>121</v>
      </c>
      <c r="Q10" s="279">
        <f t="shared" si="2"/>
        <v>109</v>
      </c>
      <c r="R10" s="153">
        <v>109</v>
      </c>
      <c r="S10" s="153">
        <v>0</v>
      </c>
      <c r="T10" s="278">
        <f>SUM(U10:V10)</f>
        <v>12</v>
      </c>
      <c r="U10" s="156">
        <v>12</v>
      </c>
      <c r="V10" s="156">
        <v>0</v>
      </c>
      <c r="W10" s="156">
        <v>0</v>
      </c>
      <c r="X10" s="183" t="s">
        <v>130</v>
      </c>
    </row>
    <row r="11" spans="1:24" ht="60" x14ac:dyDescent="0.25">
      <c r="A11" s="148">
        <v>3</v>
      </c>
      <c r="B11" s="14"/>
      <c r="C11" s="179">
        <v>3636</v>
      </c>
      <c r="D11" s="14">
        <v>5032</v>
      </c>
      <c r="E11" s="179">
        <v>50</v>
      </c>
      <c r="F11" s="149">
        <v>60010101001</v>
      </c>
      <c r="G11" s="180" t="s">
        <v>126</v>
      </c>
      <c r="H11" s="181" t="s">
        <v>132</v>
      </c>
      <c r="I11" s="182" t="s">
        <v>128</v>
      </c>
      <c r="J11" s="182" t="s">
        <v>128</v>
      </c>
      <c r="K11" s="137">
        <f t="shared" si="3"/>
        <v>295</v>
      </c>
      <c r="L11" s="137">
        <v>280.25</v>
      </c>
      <c r="M11" s="137">
        <v>14.75</v>
      </c>
      <c r="N11" s="152" t="s">
        <v>129</v>
      </c>
      <c r="O11" s="153">
        <f t="shared" si="4"/>
        <v>250</v>
      </c>
      <c r="P11" s="154">
        <f t="shared" si="5"/>
        <v>45</v>
      </c>
      <c r="Q11" s="279">
        <f t="shared" si="2"/>
        <v>40</v>
      </c>
      <c r="R11" s="153">
        <v>40</v>
      </c>
      <c r="S11" s="153">
        <v>0</v>
      </c>
      <c r="T11" s="278">
        <f>SUM(U11:V11)</f>
        <v>5</v>
      </c>
      <c r="U11" s="156">
        <v>5</v>
      </c>
      <c r="V11" s="156">
        <v>0</v>
      </c>
      <c r="W11" s="156">
        <v>0</v>
      </c>
      <c r="X11" s="183" t="s">
        <v>130</v>
      </c>
    </row>
    <row r="12" spans="1:24" ht="45" x14ac:dyDescent="0.25">
      <c r="A12" s="148">
        <v>4</v>
      </c>
      <c r="B12" s="14"/>
      <c r="C12" s="179">
        <v>3636</v>
      </c>
      <c r="D12" s="184">
        <v>5156</v>
      </c>
      <c r="E12" s="179">
        <v>51</v>
      </c>
      <c r="F12" s="149">
        <v>60010101001</v>
      </c>
      <c r="G12" s="180" t="s">
        <v>126</v>
      </c>
      <c r="H12" s="181" t="s">
        <v>133</v>
      </c>
      <c r="I12" s="182" t="s">
        <v>128</v>
      </c>
      <c r="J12" s="182" t="s">
        <v>128</v>
      </c>
      <c r="K12" s="137">
        <f t="shared" si="3"/>
        <v>40</v>
      </c>
      <c r="L12" s="137">
        <v>38</v>
      </c>
      <c r="M12" s="137">
        <v>2</v>
      </c>
      <c r="N12" s="152" t="s">
        <v>129</v>
      </c>
      <c r="O12" s="153">
        <f t="shared" si="4"/>
        <v>23</v>
      </c>
      <c r="P12" s="154">
        <f t="shared" si="5"/>
        <v>17</v>
      </c>
      <c r="Q12" s="279">
        <f t="shared" si="2"/>
        <v>15</v>
      </c>
      <c r="R12" s="153">
        <v>15</v>
      </c>
      <c r="S12" s="153">
        <v>0</v>
      </c>
      <c r="T12" s="278">
        <f t="shared" ref="T12:T43" si="6">SUM(U12:V12)</f>
        <v>2</v>
      </c>
      <c r="U12" s="185">
        <v>2</v>
      </c>
      <c r="V12" s="156">
        <v>0</v>
      </c>
      <c r="W12" s="156">
        <v>0</v>
      </c>
      <c r="X12" s="183" t="s">
        <v>130</v>
      </c>
    </row>
    <row r="13" spans="1:24" ht="90" x14ac:dyDescent="0.25">
      <c r="A13" s="148">
        <v>5</v>
      </c>
      <c r="B13" s="14"/>
      <c r="C13" s="179">
        <v>3636</v>
      </c>
      <c r="D13" s="184">
        <v>5164</v>
      </c>
      <c r="E13" s="179">
        <v>51</v>
      </c>
      <c r="F13" s="149">
        <v>60010101001</v>
      </c>
      <c r="G13" s="180" t="s">
        <v>126</v>
      </c>
      <c r="H13" s="186" t="s">
        <v>134</v>
      </c>
      <c r="I13" s="182" t="s">
        <v>128</v>
      </c>
      <c r="J13" s="182" t="s">
        <v>128</v>
      </c>
      <c r="K13" s="137">
        <f t="shared" si="3"/>
        <v>80</v>
      </c>
      <c r="L13" s="137">
        <v>76</v>
      </c>
      <c r="M13" s="137">
        <v>4</v>
      </c>
      <c r="N13" s="152" t="s">
        <v>129</v>
      </c>
      <c r="O13" s="153">
        <f t="shared" si="4"/>
        <v>50</v>
      </c>
      <c r="P13" s="154">
        <f t="shared" si="5"/>
        <v>30</v>
      </c>
      <c r="Q13" s="279">
        <f t="shared" si="2"/>
        <v>27</v>
      </c>
      <c r="R13" s="153">
        <v>27</v>
      </c>
      <c r="S13" s="153">
        <v>0</v>
      </c>
      <c r="T13" s="278">
        <f t="shared" si="6"/>
        <v>3</v>
      </c>
      <c r="U13" s="156">
        <v>3</v>
      </c>
      <c r="V13" s="156">
        <v>0</v>
      </c>
      <c r="W13" s="156">
        <v>0</v>
      </c>
      <c r="X13" s="183" t="s">
        <v>130</v>
      </c>
    </row>
    <row r="14" spans="1:24" ht="45" x14ac:dyDescent="0.25">
      <c r="A14" s="148">
        <v>6</v>
      </c>
      <c r="B14" s="14"/>
      <c r="C14" s="179">
        <v>3636</v>
      </c>
      <c r="D14" s="184">
        <v>5167</v>
      </c>
      <c r="E14" s="179">
        <v>51</v>
      </c>
      <c r="F14" s="149">
        <v>60010101001</v>
      </c>
      <c r="G14" s="180" t="s">
        <v>126</v>
      </c>
      <c r="H14" s="186" t="s">
        <v>135</v>
      </c>
      <c r="I14" s="182" t="s">
        <v>128</v>
      </c>
      <c r="J14" s="182" t="s">
        <v>128</v>
      </c>
      <c r="K14" s="137">
        <f t="shared" si="3"/>
        <v>22.999999999999996</v>
      </c>
      <c r="L14" s="137">
        <v>21.849999999999998</v>
      </c>
      <c r="M14" s="137">
        <v>1.1500000000000001</v>
      </c>
      <c r="N14" s="152" t="s">
        <v>129</v>
      </c>
      <c r="O14" s="153">
        <f t="shared" si="4"/>
        <v>4.9999999999999964</v>
      </c>
      <c r="P14" s="154">
        <f t="shared" si="5"/>
        <v>18</v>
      </c>
      <c r="Q14" s="279">
        <f t="shared" si="2"/>
        <v>16</v>
      </c>
      <c r="R14" s="153">
        <v>16</v>
      </c>
      <c r="S14" s="153">
        <v>0</v>
      </c>
      <c r="T14" s="278">
        <f t="shared" si="6"/>
        <v>2</v>
      </c>
      <c r="U14" s="156">
        <v>2</v>
      </c>
      <c r="V14" s="156">
        <v>0</v>
      </c>
      <c r="W14" s="156">
        <v>0</v>
      </c>
      <c r="X14" s="183" t="s">
        <v>130</v>
      </c>
    </row>
    <row r="15" spans="1:24" ht="105" x14ac:dyDescent="0.25">
      <c r="A15" s="148">
        <v>7</v>
      </c>
      <c r="B15" s="14"/>
      <c r="C15" s="179">
        <v>3636</v>
      </c>
      <c r="D15" s="184">
        <v>5169</v>
      </c>
      <c r="E15" s="179">
        <v>51</v>
      </c>
      <c r="F15" s="149">
        <v>60010101001</v>
      </c>
      <c r="G15" s="180" t="s">
        <v>126</v>
      </c>
      <c r="H15" s="186" t="s">
        <v>136</v>
      </c>
      <c r="I15" s="182" t="s">
        <v>128</v>
      </c>
      <c r="J15" s="182" t="s">
        <v>128</v>
      </c>
      <c r="K15" s="137">
        <f t="shared" si="3"/>
        <v>280</v>
      </c>
      <c r="L15" s="137">
        <v>266</v>
      </c>
      <c r="M15" s="137">
        <v>14</v>
      </c>
      <c r="N15" s="152" t="s">
        <v>129</v>
      </c>
      <c r="O15" s="153">
        <f t="shared" si="4"/>
        <v>150</v>
      </c>
      <c r="P15" s="154">
        <f>Q15+T15</f>
        <v>130</v>
      </c>
      <c r="Q15" s="279">
        <f t="shared" si="2"/>
        <v>117</v>
      </c>
      <c r="R15" s="153">
        <v>117</v>
      </c>
      <c r="S15" s="153">
        <v>0</v>
      </c>
      <c r="T15" s="278">
        <f t="shared" si="6"/>
        <v>13</v>
      </c>
      <c r="U15" s="156">
        <v>13</v>
      </c>
      <c r="V15" s="156">
        <v>0</v>
      </c>
      <c r="W15" s="156">
        <v>0</v>
      </c>
      <c r="X15" s="183" t="s">
        <v>130</v>
      </c>
    </row>
    <row r="16" spans="1:24" ht="45" x14ac:dyDescent="0.25">
      <c r="A16" s="148">
        <v>8</v>
      </c>
      <c r="B16" s="14"/>
      <c r="C16" s="179">
        <v>3636</v>
      </c>
      <c r="D16" s="184">
        <v>5173</v>
      </c>
      <c r="E16" s="179">
        <v>51</v>
      </c>
      <c r="F16" s="149">
        <v>60010101001</v>
      </c>
      <c r="G16" s="180" t="s">
        <v>126</v>
      </c>
      <c r="H16" s="186" t="s">
        <v>137</v>
      </c>
      <c r="I16" s="182" t="s">
        <v>128</v>
      </c>
      <c r="J16" s="182" t="s">
        <v>128</v>
      </c>
      <c r="K16" s="137">
        <f t="shared" si="3"/>
        <v>70</v>
      </c>
      <c r="L16" s="137">
        <v>66.5</v>
      </c>
      <c r="M16" s="137">
        <v>3.5</v>
      </c>
      <c r="N16" s="152" t="s">
        <v>129</v>
      </c>
      <c r="O16" s="153">
        <f t="shared" si="4"/>
        <v>40</v>
      </c>
      <c r="P16" s="154">
        <f t="shared" si="5"/>
        <v>30</v>
      </c>
      <c r="Q16" s="279">
        <f t="shared" si="2"/>
        <v>27</v>
      </c>
      <c r="R16" s="153">
        <v>27</v>
      </c>
      <c r="S16" s="153">
        <v>0</v>
      </c>
      <c r="T16" s="278">
        <f t="shared" si="6"/>
        <v>3</v>
      </c>
      <c r="U16" s="156">
        <v>3</v>
      </c>
      <c r="V16" s="156">
        <v>0</v>
      </c>
      <c r="W16" s="156">
        <v>0</v>
      </c>
      <c r="X16" s="183" t="s">
        <v>130</v>
      </c>
    </row>
    <row r="17" spans="1:24" ht="120" x14ac:dyDescent="0.25">
      <c r="A17" s="148">
        <v>9</v>
      </c>
      <c r="B17" s="14"/>
      <c r="C17" s="179">
        <v>3636</v>
      </c>
      <c r="D17" s="184">
        <v>5175</v>
      </c>
      <c r="E17" s="179">
        <v>51</v>
      </c>
      <c r="F17" s="149">
        <v>60010101001</v>
      </c>
      <c r="G17" s="180" t="s">
        <v>126</v>
      </c>
      <c r="H17" s="186" t="s">
        <v>138</v>
      </c>
      <c r="I17" s="182" t="s">
        <v>128</v>
      </c>
      <c r="J17" s="182" t="s">
        <v>128</v>
      </c>
      <c r="K17" s="137">
        <f t="shared" si="3"/>
        <v>105.99999999999999</v>
      </c>
      <c r="L17" s="137">
        <v>100.69999999999999</v>
      </c>
      <c r="M17" s="137">
        <v>5.3000000000000007</v>
      </c>
      <c r="N17" s="152" t="s">
        <v>129</v>
      </c>
      <c r="O17" s="153">
        <f t="shared" si="4"/>
        <v>75.999999999999986</v>
      </c>
      <c r="P17" s="154">
        <f t="shared" si="5"/>
        <v>30</v>
      </c>
      <c r="Q17" s="279">
        <f t="shared" si="2"/>
        <v>27</v>
      </c>
      <c r="R17" s="153">
        <v>27</v>
      </c>
      <c r="S17" s="153">
        <v>0</v>
      </c>
      <c r="T17" s="278">
        <f t="shared" si="6"/>
        <v>3</v>
      </c>
      <c r="U17" s="156">
        <v>3</v>
      </c>
      <c r="V17" s="156">
        <v>0</v>
      </c>
      <c r="W17" s="156">
        <v>0</v>
      </c>
      <c r="X17" s="183" t="s">
        <v>130</v>
      </c>
    </row>
    <row r="18" spans="1:24" ht="60" x14ac:dyDescent="0.25">
      <c r="A18" s="148">
        <v>10</v>
      </c>
      <c r="B18" s="14"/>
      <c r="C18" s="179">
        <v>3636</v>
      </c>
      <c r="D18" s="184">
        <v>5424</v>
      </c>
      <c r="E18" s="179">
        <v>54</v>
      </c>
      <c r="F18" s="149">
        <v>60010101001</v>
      </c>
      <c r="G18" s="180" t="s">
        <v>126</v>
      </c>
      <c r="H18" s="186" t="s">
        <v>139</v>
      </c>
      <c r="I18" s="182" t="s">
        <v>128</v>
      </c>
      <c r="J18" s="182" t="s">
        <v>128</v>
      </c>
      <c r="K18" s="137">
        <f t="shared" si="3"/>
        <v>40</v>
      </c>
      <c r="L18" s="137">
        <v>38</v>
      </c>
      <c r="M18" s="137">
        <v>2</v>
      </c>
      <c r="N18" s="152" t="s">
        <v>129</v>
      </c>
      <c r="O18" s="153">
        <f t="shared" si="4"/>
        <v>20</v>
      </c>
      <c r="P18" s="154">
        <f t="shared" si="5"/>
        <v>20</v>
      </c>
      <c r="Q18" s="279">
        <f t="shared" si="2"/>
        <v>18</v>
      </c>
      <c r="R18" s="153">
        <v>18</v>
      </c>
      <c r="S18" s="153">
        <v>0</v>
      </c>
      <c r="T18" s="278">
        <f t="shared" si="6"/>
        <v>2</v>
      </c>
      <c r="U18" s="156">
        <v>2</v>
      </c>
      <c r="V18" s="156">
        <v>0</v>
      </c>
      <c r="W18" s="156">
        <v>0</v>
      </c>
      <c r="X18" s="183" t="s">
        <v>130</v>
      </c>
    </row>
    <row r="19" spans="1:24" ht="47.25" x14ac:dyDescent="0.25">
      <c r="A19" s="187"/>
      <c r="B19" s="188"/>
      <c r="C19" s="189"/>
      <c r="D19" s="188"/>
      <c r="E19" s="189"/>
      <c r="F19" s="190">
        <v>60010101001</v>
      </c>
      <c r="G19" s="191" t="s">
        <v>126</v>
      </c>
      <c r="H19" s="192" t="s">
        <v>140</v>
      </c>
      <c r="I19" s="193"/>
      <c r="J19" s="193"/>
      <c r="K19" s="194">
        <f>SUM(K9:K18)</f>
        <v>5024</v>
      </c>
      <c r="L19" s="194">
        <f t="shared" ref="L19:M19" si="7">SUM(L9:L18)</f>
        <v>4772.8</v>
      </c>
      <c r="M19" s="194">
        <f t="shared" si="7"/>
        <v>251.20000000000005</v>
      </c>
      <c r="N19" s="195"/>
      <c r="O19" s="194">
        <f t="shared" ref="O19:W19" si="8">SUM(O9:O18)</f>
        <v>4097</v>
      </c>
      <c r="P19" s="194">
        <f t="shared" si="8"/>
        <v>927</v>
      </c>
      <c r="Q19" s="280">
        <f t="shared" si="8"/>
        <v>833</v>
      </c>
      <c r="R19" s="196">
        <f t="shared" si="8"/>
        <v>833</v>
      </c>
      <c r="S19" s="196">
        <f t="shared" si="8"/>
        <v>0</v>
      </c>
      <c r="T19" s="194">
        <f t="shared" si="8"/>
        <v>94</v>
      </c>
      <c r="U19" s="194">
        <f t="shared" si="8"/>
        <v>94</v>
      </c>
      <c r="V19" s="194">
        <f t="shared" si="8"/>
        <v>0</v>
      </c>
      <c r="W19" s="194">
        <f t="shared" si="8"/>
        <v>0</v>
      </c>
      <c r="X19" s="197"/>
    </row>
    <row r="20" spans="1:24" ht="63.75" x14ac:dyDescent="0.25">
      <c r="A20" s="148">
        <v>11</v>
      </c>
      <c r="B20" s="14"/>
      <c r="C20" s="179">
        <v>3636</v>
      </c>
      <c r="D20" s="179">
        <v>5011</v>
      </c>
      <c r="E20" s="179">
        <v>50</v>
      </c>
      <c r="F20" s="149">
        <v>60010101345</v>
      </c>
      <c r="G20" s="180" t="s">
        <v>141</v>
      </c>
      <c r="H20" s="181" t="s">
        <v>142</v>
      </c>
      <c r="I20" s="182" t="s">
        <v>128</v>
      </c>
      <c r="J20" s="182" t="s">
        <v>128</v>
      </c>
      <c r="K20" s="137">
        <f t="shared" si="3"/>
        <v>1181</v>
      </c>
      <c r="L20" s="137">
        <v>1003</v>
      </c>
      <c r="M20" s="137">
        <v>178</v>
      </c>
      <c r="N20" s="152" t="s">
        <v>143</v>
      </c>
      <c r="O20" s="153">
        <f>K20-34</f>
        <v>1147</v>
      </c>
      <c r="P20" s="154">
        <f t="shared" si="5"/>
        <v>5</v>
      </c>
      <c r="Q20" s="279">
        <f t="shared" si="2"/>
        <v>0</v>
      </c>
      <c r="R20" s="153">
        <v>0</v>
      </c>
      <c r="S20" s="153">
        <v>0</v>
      </c>
      <c r="T20" s="278">
        <f t="shared" si="6"/>
        <v>5</v>
      </c>
      <c r="U20" s="156">
        <v>5</v>
      </c>
      <c r="V20" s="156">
        <v>0</v>
      </c>
      <c r="W20" s="156">
        <v>0</v>
      </c>
      <c r="X20" s="183" t="s">
        <v>144</v>
      </c>
    </row>
    <row r="21" spans="1:24" ht="63.75" x14ac:dyDescent="0.25">
      <c r="A21" s="148">
        <v>12</v>
      </c>
      <c r="B21" s="14"/>
      <c r="C21" s="179">
        <v>3636</v>
      </c>
      <c r="D21" s="179">
        <v>5031</v>
      </c>
      <c r="E21" s="179">
        <v>50</v>
      </c>
      <c r="F21" s="149">
        <v>60010101345</v>
      </c>
      <c r="G21" s="180" t="s">
        <v>141</v>
      </c>
      <c r="H21" s="198" t="s">
        <v>145</v>
      </c>
      <c r="I21" s="182" t="s">
        <v>128</v>
      </c>
      <c r="J21" s="182" t="s">
        <v>128</v>
      </c>
      <c r="K21" s="137">
        <f t="shared" si="3"/>
        <v>373</v>
      </c>
      <c r="L21" s="137">
        <v>317</v>
      </c>
      <c r="M21" s="137">
        <v>56</v>
      </c>
      <c r="N21" s="152" t="s">
        <v>143</v>
      </c>
      <c r="O21" s="153">
        <f>K21-14</f>
        <v>359</v>
      </c>
      <c r="P21" s="154">
        <f t="shared" si="5"/>
        <v>2</v>
      </c>
      <c r="Q21" s="279">
        <f t="shared" si="2"/>
        <v>0</v>
      </c>
      <c r="R21" s="153">
        <v>0</v>
      </c>
      <c r="S21" s="153">
        <v>0</v>
      </c>
      <c r="T21" s="278">
        <f t="shared" si="6"/>
        <v>2</v>
      </c>
      <c r="U21" s="156">
        <v>2</v>
      </c>
      <c r="V21" s="156">
        <v>0</v>
      </c>
      <c r="W21" s="156">
        <v>0</v>
      </c>
      <c r="X21" s="183" t="s">
        <v>144</v>
      </c>
    </row>
    <row r="22" spans="1:24" ht="63.75" x14ac:dyDescent="0.25">
      <c r="A22" s="148">
        <v>13</v>
      </c>
      <c r="B22" s="14"/>
      <c r="C22" s="179">
        <v>3636</v>
      </c>
      <c r="D22" s="179">
        <v>5032</v>
      </c>
      <c r="E22" s="179">
        <v>50</v>
      </c>
      <c r="F22" s="149">
        <v>60010101345</v>
      </c>
      <c r="G22" s="180" t="s">
        <v>141</v>
      </c>
      <c r="H22" s="198" t="s">
        <v>146</v>
      </c>
      <c r="I22" s="182" t="s">
        <v>128</v>
      </c>
      <c r="J22" s="182" t="s">
        <v>128</v>
      </c>
      <c r="K22" s="137">
        <f t="shared" si="3"/>
        <v>135</v>
      </c>
      <c r="L22" s="137">
        <v>114</v>
      </c>
      <c r="M22" s="137">
        <v>21</v>
      </c>
      <c r="N22" s="152" t="s">
        <v>143</v>
      </c>
      <c r="O22" s="153">
        <f>K22-7</f>
        <v>128</v>
      </c>
      <c r="P22" s="154">
        <f t="shared" si="5"/>
        <v>1</v>
      </c>
      <c r="Q22" s="279">
        <f t="shared" si="2"/>
        <v>0</v>
      </c>
      <c r="R22" s="153">
        <v>0</v>
      </c>
      <c r="S22" s="153">
        <v>0</v>
      </c>
      <c r="T22" s="278">
        <f t="shared" si="6"/>
        <v>1</v>
      </c>
      <c r="U22" s="156">
        <v>1</v>
      </c>
      <c r="V22" s="156">
        <v>0</v>
      </c>
      <c r="W22" s="156">
        <v>0</v>
      </c>
      <c r="X22" s="183" t="s">
        <v>144</v>
      </c>
    </row>
    <row r="23" spans="1:24" ht="51.75" customHeight="1" x14ac:dyDescent="0.25">
      <c r="A23" s="148">
        <v>14</v>
      </c>
      <c r="B23" s="14"/>
      <c r="C23" s="179">
        <v>3636</v>
      </c>
      <c r="D23" s="179">
        <v>5424</v>
      </c>
      <c r="E23" s="179">
        <v>54</v>
      </c>
      <c r="F23" s="149">
        <v>60010101345</v>
      </c>
      <c r="G23" s="180" t="s">
        <v>141</v>
      </c>
      <c r="H23" s="199" t="s">
        <v>147</v>
      </c>
      <c r="I23" s="182" t="s">
        <v>128</v>
      </c>
      <c r="J23" s="182" t="s">
        <v>128</v>
      </c>
      <c r="K23" s="137">
        <f t="shared" si="3"/>
        <v>20</v>
      </c>
      <c r="L23" s="137">
        <v>17</v>
      </c>
      <c r="M23" s="137">
        <v>3</v>
      </c>
      <c r="N23" s="152" t="s">
        <v>143</v>
      </c>
      <c r="O23" s="153">
        <f>K23-14</f>
        <v>6</v>
      </c>
      <c r="P23" s="154">
        <f t="shared" si="5"/>
        <v>2</v>
      </c>
      <c r="Q23" s="279">
        <f t="shared" si="2"/>
        <v>0</v>
      </c>
      <c r="R23" s="153">
        <v>0</v>
      </c>
      <c r="S23" s="153">
        <v>0</v>
      </c>
      <c r="T23" s="278">
        <f t="shared" si="6"/>
        <v>2</v>
      </c>
      <c r="U23" s="156">
        <v>2</v>
      </c>
      <c r="V23" s="156">
        <v>0</v>
      </c>
      <c r="W23" s="156">
        <v>0</v>
      </c>
      <c r="X23" s="183" t="s">
        <v>144</v>
      </c>
    </row>
    <row r="24" spans="1:24" ht="31.5" x14ac:dyDescent="0.25">
      <c r="A24" s="187"/>
      <c r="B24" s="188"/>
      <c r="C24" s="189"/>
      <c r="D24" s="189"/>
      <c r="E24" s="189"/>
      <c r="F24" s="200">
        <v>60010101345</v>
      </c>
      <c r="G24" s="191" t="s">
        <v>141</v>
      </c>
      <c r="H24" s="201" t="s">
        <v>140</v>
      </c>
      <c r="I24" s="202"/>
      <c r="J24" s="202"/>
      <c r="K24" s="194">
        <f>SUM(K20:K23)</f>
        <v>1709</v>
      </c>
      <c r="L24" s="194">
        <f t="shared" ref="L24:M24" si="9">SUM(L20:L23)</f>
        <v>1451</v>
      </c>
      <c r="M24" s="194">
        <f t="shared" si="9"/>
        <v>258</v>
      </c>
      <c r="N24" s="203"/>
      <c r="O24" s="194">
        <f t="shared" ref="O24:W24" si="10">SUM(O20:O23)</f>
        <v>1640</v>
      </c>
      <c r="P24" s="194">
        <f t="shared" si="10"/>
        <v>10</v>
      </c>
      <c r="Q24" s="280">
        <f t="shared" si="10"/>
        <v>0</v>
      </c>
      <c r="R24" s="196">
        <f t="shared" si="10"/>
        <v>0</v>
      </c>
      <c r="S24" s="196">
        <f t="shared" si="10"/>
        <v>0</v>
      </c>
      <c r="T24" s="194">
        <f t="shared" si="10"/>
        <v>10</v>
      </c>
      <c r="U24" s="194">
        <f t="shared" si="10"/>
        <v>10</v>
      </c>
      <c r="V24" s="194">
        <f t="shared" si="10"/>
        <v>0</v>
      </c>
      <c r="W24" s="194">
        <f t="shared" si="10"/>
        <v>0</v>
      </c>
      <c r="X24" s="204"/>
    </row>
    <row r="25" spans="1:24" ht="63.75" x14ac:dyDescent="0.25">
      <c r="A25" s="148">
        <v>15</v>
      </c>
      <c r="B25" s="14"/>
      <c r="C25" s="179">
        <v>3636</v>
      </c>
      <c r="D25" s="184">
        <v>5011</v>
      </c>
      <c r="E25" s="179">
        <v>50</v>
      </c>
      <c r="F25" s="149">
        <v>60010101346</v>
      </c>
      <c r="G25" s="180" t="s">
        <v>148</v>
      </c>
      <c r="H25" s="198" t="s">
        <v>149</v>
      </c>
      <c r="I25" s="182" t="s">
        <v>128</v>
      </c>
      <c r="J25" s="182" t="s">
        <v>128</v>
      </c>
      <c r="K25" s="137">
        <f t="shared" si="3"/>
        <v>1422</v>
      </c>
      <c r="L25" s="137">
        <v>1208</v>
      </c>
      <c r="M25" s="137">
        <v>214</v>
      </c>
      <c r="N25" s="152" t="s">
        <v>143</v>
      </c>
      <c r="O25" s="153">
        <f>K25-40</f>
        <v>1382</v>
      </c>
      <c r="P25" s="154">
        <f t="shared" si="5"/>
        <v>6</v>
      </c>
      <c r="Q25" s="279">
        <f t="shared" si="2"/>
        <v>0</v>
      </c>
      <c r="R25" s="153">
        <v>0</v>
      </c>
      <c r="S25" s="153">
        <v>0</v>
      </c>
      <c r="T25" s="278">
        <f t="shared" si="6"/>
        <v>6</v>
      </c>
      <c r="U25" s="156">
        <v>6</v>
      </c>
      <c r="V25" s="156">
        <v>0</v>
      </c>
      <c r="W25" s="156">
        <v>0</v>
      </c>
      <c r="X25" s="183" t="s">
        <v>144</v>
      </c>
    </row>
    <row r="26" spans="1:24" ht="75" x14ac:dyDescent="0.25">
      <c r="A26" s="148">
        <v>16</v>
      </c>
      <c r="B26" s="14"/>
      <c r="C26" s="179">
        <v>3636</v>
      </c>
      <c r="D26" s="184">
        <v>5031</v>
      </c>
      <c r="E26" s="179">
        <v>50</v>
      </c>
      <c r="F26" s="149">
        <v>60010101346</v>
      </c>
      <c r="G26" s="180" t="s">
        <v>148</v>
      </c>
      <c r="H26" s="198" t="s">
        <v>150</v>
      </c>
      <c r="I26" s="182" t="s">
        <v>128</v>
      </c>
      <c r="J26" s="182" t="s">
        <v>128</v>
      </c>
      <c r="K26" s="137">
        <f t="shared" si="3"/>
        <v>353</v>
      </c>
      <c r="L26" s="137">
        <v>300</v>
      </c>
      <c r="M26" s="137">
        <v>53</v>
      </c>
      <c r="N26" s="152" t="s">
        <v>143</v>
      </c>
      <c r="O26" s="153">
        <f>K26-14</f>
        <v>339</v>
      </c>
      <c r="P26" s="154">
        <f t="shared" si="5"/>
        <v>2</v>
      </c>
      <c r="Q26" s="279">
        <f t="shared" si="2"/>
        <v>0</v>
      </c>
      <c r="R26" s="153">
        <v>0</v>
      </c>
      <c r="S26" s="153">
        <v>0</v>
      </c>
      <c r="T26" s="278">
        <f t="shared" si="6"/>
        <v>2</v>
      </c>
      <c r="U26" s="156">
        <v>2</v>
      </c>
      <c r="V26" s="156">
        <v>0</v>
      </c>
      <c r="W26" s="156">
        <v>0</v>
      </c>
      <c r="X26" s="183" t="s">
        <v>144</v>
      </c>
    </row>
    <row r="27" spans="1:24" ht="75" x14ac:dyDescent="0.25">
      <c r="A27" s="148">
        <v>17</v>
      </c>
      <c r="B27" s="14"/>
      <c r="C27" s="179">
        <v>3636</v>
      </c>
      <c r="D27" s="184">
        <v>5032</v>
      </c>
      <c r="E27" s="179">
        <v>50</v>
      </c>
      <c r="F27" s="149">
        <v>60010101346</v>
      </c>
      <c r="G27" s="180" t="s">
        <v>148</v>
      </c>
      <c r="H27" s="198" t="s">
        <v>151</v>
      </c>
      <c r="I27" s="182" t="s">
        <v>128</v>
      </c>
      <c r="J27" s="182" t="s">
        <v>128</v>
      </c>
      <c r="K27" s="137">
        <f t="shared" si="3"/>
        <v>128</v>
      </c>
      <c r="L27" s="137">
        <v>108</v>
      </c>
      <c r="M27" s="137">
        <v>20</v>
      </c>
      <c r="N27" s="152" t="s">
        <v>143</v>
      </c>
      <c r="O27" s="153">
        <f>K27-7</f>
        <v>121</v>
      </c>
      <c r="P27" s="154">
        <f t="shared" si="5"/>
        <v>1</v>
      </c>
      <c r="Q27" s="279">
        <f t="shared" si="2"/>
        <v>0</v>
      </c>
      <c r="R27" s="153">
        <v>0</v>
      </c>
      <c r="S27" s="153">
        <v>0</v>
      </c>
      <c r="T27" s="278">
        <f t="shared" si="6"/>
        <v>1</v>
      </c>
      <c r="U27" s="156">
        <v>1</v>
      </c>
      <c r="V27" s="156">
        <v>0</v>
      </c>
      <c r="W27" s="156">
        <v>0</v>
      </c>
      <c r="X27" s="183" t="s">
        <v>144</v>
      </c>
    </row>
    <row r="28" spans="1:24" ht="63.75" x14ac:dyDescent="0.25">
      <c r="A28" s="148">
        <v>18</v>
      </c>
      <c r="B28" s="14"/>
      <c r="C28" s="179">
        <v>3636</v>
      </c>
      <c r="D28" s="184">
        <v>5424</v>
      </c>
      <c r="E28" s="179">
        <v>54</v>
      </c>
      <c r="F28" s="149">
        <v>60010101346</v>
      </c>
      <c r="G28" s="180" t="s">
        <v>148</v>
      </c>
      <c r="H28" s="198" t="s">
        <v>152</v>
      </c>
      <c r="I28" s="182" t="s">
        <v>128</v>
      </c>
      <c r="J28" s="182" t="s">
        <v>128</v>
      </c>
      <c r="K28" s="137">
        <f t="shared" si="3"/>
        <v>40</v>
      </c>
      <c r="L28" s="137">
        <v>34</v>
      </c>
      <c r="M28" s="137">
        <v>6</v>
      </c>
      <c r="N28" s="152" t="s">
        <v>143</v>
      </c>
      <c r="O28" s="153">
        <f>K28-14</f>
        <v>26</v>
      </c>
      <c r="P28" s="154">
        <f t="shared" si="5"/>
        <v>2</v>
      </c>
      <c r="Q28" s="279">
        <f t="shared" si="2"/>
        <v>0</v>
      </c>
      <c r="R28" s="153">
        <v>0</v>
      </c>
      <c r="S28" s="153">
        <v>0</v>
      </c>
      <c r="T28" s="278">
        <f t="shared" si="6"/>
        <v>2</v>
      </c>
      <c r="U28" s="156">
        <v>2</v>
      </c>
      <c r="V28" s="156">
        <v>0</v>
      </c>
      <c r="W28" s="156">
        <v>0</v>
      </c>
      <c r="X28" s="183" t="s">
        <v>144</v>
      </c>
    </row>
    <row r="29" spans="1:24" ht="31.5" x14ac:dyDescent="0.25">
      <c r="A29" s="187"/>
      <c r="B29" s="188"/>
      <c r="C29" s="189"/>
      <c r="D29" s="189"/>
      <c r="E29" s="189"/>
      <c r="F29" s="200">
        <v>60010101346</v>
      </c>
      <c r="G29" s="191" t="s">
        <v>148</v>
      </c>
      <c r="H29" s="201" t="s">
        <v>140</v>
      </c>
      <c r="I29" s="202"/>
      <c r="J29" s="202"/>
      <c r="K29" s="194">
        <f>SUM(K25:K28)</f>
        <v>1943</v>
      </c>
      <c r="L29" s="194">
        <f t="shared" ref="L29:M29" si="11">SUM(L25:L28)</f>
        <v>1650</v>
      </c>
      <c r="M29" s="194">
        <f t="shared" si="11"/>
        <v>293</v>
      </c>
      <c r="N29" s="203"/>
      <c r="O29" s="194">
        <f t="shared" ref="O29:W29" si="12">SUM(O25:O28)</f>
        <v>1868</v>
      </c>
      <c r="P29" s="194">
        <f t="shared" si="12"/>
        <v>11</v>
      </c>
      <c r="Q29" s="280">
        <f t="shared" si="12"/>
        <v>0</v>
      </c>
      <c r="R29" s="155">
        <f t="shared" si="12"/>
        <v>0</v>
      </c>
      <c r="S29" s="196">
        <f t="shared" si="12"/>
        <v>0</v>
      </c>
      <c r="T29" s="194">
        <f t="shared" si="12"/>
        <v>11</v>
      </c>
      <c r="U29" s="194">
        <f t="shared" si="12"/>
        <v>11</v>
      </c>
      <c r="V29" s="194">
        <f t="shared" si="12"/>
        <v>0</v>
      </c>
      <c r="W29" s="194">
        <f t="shared" si="12"/>
        <v>0</v>
      </c>
      <c r="X29" s="204"/>
    </row>
    <row r="30" spans="1:24" ht="45" x14ac:dyDescent="0.25">
      <c r="A30" s="148">
        <v>19</v>
      </c>
      <c r="B30" s="14"/>
      <c r="C30" s="179">
        <v>3636</v>
      </c>
      <c r="D30" s="179">
        <v>5011</v>
      </c>
      <c r="E30" s="179">
        <v>50</v>
      </c>
      <c r="F30" s="149">
        <v>60010101509</v>
      </c>
      <c r="G30" s="180" t="s">
        <v>153</v>
      </c>
      <c r="H30" s="199" t="s">
        <v>154</v>
      </c>
      <c r="I30" s="182" t="s">
        <v>128</v>
      </c>
      <c r="J30" s="182" t="s">
        <v>128</v>
      </c>
      <c r="K30" s="137">
        <f t="shared" si="3"/>
        <v>2898</v>
      </c>
      <c r="L30" s="205">
        <f>2898</f>
        <v>2898</v>
      </c>
      <c r="M30" s="137">
        <v>0</v>
      </c>
      <c r="N30" s="152" t="s">
        <v>155</v>
      </c>
      <c r="O30" s="153">
        <f>K30-P30-W30</f>
        <v>1188</v>
      </c>
      <c r="P30" s="154">
        <f t="shared" si="5"/>
        <v>1580</v>
      </c>
      <c r="Q30" s="279">
        <f t="shared" si="2"/>
        <v>1580</v>
      </c>
      <c r="R30" s="153">
        <v>1580</v>
      </c>
      <c r="S30" s="156">
        <v>0</v>
      </c>
      <c r="T30" s="278">
        <f t="shared" si="6"/>
        <v>0</v>
      </c>
      <c r="U30" s="156">
        <v>0</v>
      </c>
      <c r="V30" s="156">
        <v>0</v>
      </c>
      <c r="W30" s="156">
        <v>130</v>
      </c>
      <c r="X30" s="183" t="s">
        <v>156</v>
      </c>
    </row>
    <row r="31" spans="1:24" ht="135" x14ac:dyDescent="0.25">
      <c r="A31" s="148">
        <v>20</v>
      </c>
      <c r="B31" s="14"/>
      <c r="C31" s="179">
        <v>3636</v>
      </c>
      <c r="D31" s="179">
        <v>5021</v>
      </c>
      <c r="E31" s="179">
        <v>50</v>
      </c>
      <c r="F31" s="149">
        <v>60010101509</v>
      </c>
      <c r="G31" s="180" t="s">
        <v>153</v>
      </c>
      <c r="H31" s="199" t="s">
        <v>157</v>
      </c>
      <c r="I31" s="182" t="s">
        <v>128</v>
      </c>
      <c r="J31" s="182" t="s">
        <v>128</v>
      </c>
      <c r="K31" s="137">
        <f t="shared" si="3"/>
        <v>47</v>
      </c>
      <c r="L31" s="137">
        <v>47</v>
      </c>
      <c r="M31" s="137">
        <v>0</v>
      </c>
      <c r="N31" s="152" t="s">
        <v>155</v>
      </c>
      <c r="O31" s="153">
        <f>K31-P31</f>
        <v>23</v>
      </c>
      <c r="P31" s="154">
        <f t="shared" si="5"/>
        <v>24</v>
      </c>
      <c r="Q31" s="279">
        <f t="shared" si="2"/>
        <v>24</v>
      </c>
      <c r="R31" s="153">
        <v>24</v>
      </c>
      <c r="S31" s="156">
        <v>0</v>
      </c>
      <c r="T31" s="278">
        <f t="shared" si="6"/>
        <v>0</v>
      </c>
      <c r="U31" s="156">
        <v>0</v>
      </c>
      <c r="V31" s="156">
        <v>0</v>
      </c>
      <c r="W31" s="206">
        <v>0</v>
      </c>
      <c r="X31" s="183" t="s">
        <v>156</v>
      </c>
    </row>
    <row r="32" spans="1:24" ht="75" x14ac:dyDescent="0.25">
      <c r="A32" s="148">
        <v>21</v>
      </c>
      <c r="B32" s="14"/>
      <c r="C32" s="179">
        <v>3636</v>
      </c>
      <c r="D32" s="179">
        <v>5031</v>
      </c>
      <c r="E32" s="179">
        <v>50</v>
      </c>
      <c r="F32" s="149">
        <v>60010101509</v>
      </c>
      <c r="G32" s="180" t="s">
        <v>153</v>
      </c>
      <c r="H32" s="199" t="s">
        <v>158</v>
      </c>
      <c r="I32" s="182" t="s">
        <v>128</v>
      </c>
      <c r="J32" s="182" t="s">
        <v>128</v>
      </c>
      <c r="K32" s="137">
        <f t="shared" si="3"/>
        <v>719</v>
      </c>
      <c r="L32" s="137">
        <v>719</v>
      </c>
      <c r="M32" s="137">
        <v>0</v>
      </c>
      <c r="N32" s="152" t="s">
        <v>155</v>
      </c>
      <c r="O32" s="153">
        <f>K32-P32-W32</f>
        <v>295</v>
      </c>
      <c r="P32" s="154">
        <f t="shared" si="5"/>
        <v>392</v>
      </c>
      <c r="Q32" s="279">
        <f t="shared" si="2"/>
        <v>392</v>
      </c>
      <c r="R32" s="153">
        <v>392</v>
      </c>
      <c r="S32" s="156">
        <v>0</v>
      </c>
      <c r="T32" s="278">
        <f t="shared" si="6"/>
        <v>0</v>
      </c>
      <c r="U32" s="156">
        <v>0</v>
      </c>
      <c r="V32" s="156">
        <v>0</v>
      </c>
      <c r="W32" s="156">
        <v>32</v>
      </c>
      <c r="X32" s="183" t="s">
        <v>156</v>
      </c>
    </row>
    <row r="33" spans="1:24" ht="75" x14ac:dyDescent="0.25">
      <c r="A33" s="148">
        <v>22</v>
      </c>
      <c r="B33" s="14"/>
      <c r="C33" s="179">
        <v>3636</v>
      </c>
      <c r="D33" s="179">
        <v>5032</v>
      </c>
      <c r="E33" s="179">
        <v>50</v>
      </c>
      <c r="F33" s="149">
        <v>60010101509</v>
      </c>
      <c r="G33" s="180" t="s">
        <v>153</v>
      </c>
      <c r="H33" s="199" t="s">
        <v>159</v>
      </c>
      <c r="I33" s="182" t="s">
        <v>128</v>
      </c>
      <c r="J33" s="182" t="s">
        <v>128</v>
      </c>
      <c r="K33" s="137">
        <f t="shared" ref="K33:K41" si="13">SUM(L33:M33)</f>
        <v>261</v>
      </c>
      <c r="L33" s="137">
        <v>261</v>
      </c>
      <c r="M33" s="137">
        <v>0</v>
      </c>
      <c r="N33" s="152" t="s">
        <v>155</v>
      </c>
      <c r="O33" s="153">
        <f>K33-P33-W33</f>
        <v>107</v>
      </c>
      <c r="P33" s="154">
        <f t="shared" si="5"/>
        <v>142</v>
      </c>
      <c r="Q33" s="279">
        <f t="shared" ref="Q33:Q41" si="14">SUM(R33:S33)</f>
        <v>142</v>
      </c>
      <c r="R33" s="153">
        <v>142</v>
      </c>
      <c r="S33" s="156">
        <v>0</v>
      </c>
      <c r="T33" s="278">
        <f t="shared" si="6"/>
        <v>0</v>
      </c>
      <c r="U33" s="156">
        <v>0</v>
      </c>
      <c r="V33" s="156">
        <v>0</v>
      </c>
      <c r="W33" s="156">
        <v>12</v>
      </c>
      <c r="X33" s="183" t="s">
        <v>156</v>
      </c>
    </row>
    <row r="34" spans="1:24" ht="120" x14ac:dyDescent="0.25">
      <c r="A34" s="148">
        <v>23</v>
      </c>
      <c r="B34" s="14"/>
      <c r="C34" s="179">
        <v>3636</v>
      </c>
      <c r="D34" s="179">
        <v>5139</v>
      </c>
      <c r="E34" s="179">
        <v>51</v>
      </c>
      <c r="F34" s="149">
        <v>60010101509</v>
      </c>
      <c r="G34" s="180" t="s">
        <v>153</v>
      </c>
      <c r="H34" s="199" t="s">
        <v>160</v>
      </c>
      <c r="I34" s="182" t="s">
        <v>128</v>
      </c>
      <c r="J34" s="182" t="s">
        <v>128</v>
      </c>
      <c r="K34" s="137">
        <f t="shared" si="13"/>
        <v>110</v>
      </c>
      <c r="L34" s="137">
        <v>110</v>
      </c>
      <c r="M34" s="137">
        <v>0</v>
      </c>
      <c r="N34" s="152" t="s">
        <v>155</v>
      </c>
      <c r="O34" s="153">
        <f t="shared" ref="O34:O41" si="15">K34-P34-W34</f>
        <v>60</v>
      </c>
      <c r="P34" s="154">
        <f t="shared" si="5"/>
        <v>50</v>
      </c>
      <c r="Q34" s="279">
        <f t="shared" si="14"/>
        <v>50</v>
      </c>
      <c r="R34" s="153">
        <v>50</v>
      </c>
      <c r="S34" s="156">
        <v>0</v>
      </c>
      <c r="T34" s="278">
        <f t="shared" si="6"/>
        <v>0</v>
      </c>
      <c r="U34" s="156">
        <v>0</v>
      </c>
      <c r="V34" s="156">
        <v>0</v>
      </c>
      <c r="W34" s="156">
        <v>0</v>
      </c>
      <c r="X34" s="183" t="s">
        <v>156</v>
      </c>
    </row>
    <row r="35" spans="1:24" ht="225" x14ac:dyDescent="0.25">
      <c r="A35" s="148">
        <v>24</v>
      </c>
      <c r="B35" s="14"/>
      <c r="C35" s="179">
        <v>3636</v>
      </c>
      <c r="D35" s="179">
        <v>5164</v>
      </c>
      <c r="E35" s="179">
        <v>51</v>
      </c>
      <c r="F35" s="149">
        <v>60010101509</v>
      </c>
      <c r="G35" s="180" t="s">
        <v>153</v>
      </c>
      <c r="H35" s="199" t="s">
        <v>161</v>
      </c>
      <c r="I35" s="182" t="s">
        <v>128</v>
      </c>
      <c r="J35" s="182" t="s">
        <v>128</v>
      </c>
      <c r="K35" s="137">
        <f t="shared" si="13"/>
        <v>200</v>
      </c>
      <c r="L35" s="137">
        <v>200</v>
      </c>
      <c r="M35" s="137">
        <v>0</v>
      </c>
      <c r="N35" s="152" t="s">
        <v>155</v>
      </c>
      <c r="O35" s="153">
        <f t="shared" si="15"/>
        <v>80</v>
      </c>
      <c r="P35" s="154">
        <f t="shared" si="5"/>
        <v>120</v>
      </c>
      <c r="Q35" s="279">
        <f t="shared" si="14"/>
        <v>120</v>
      </c>
      <c r="R35" s="153">
        <v>120</v>
      </c>
      <c r="S35" s="156">
        <v>0</v>
      </c>
      <c r="T35" s="278">
        <f t="shared" si="6"/>
        <v>0</v>
      </c>
      <c r="U35" s="156">
        <v>0</v>
      </c>
      <c r="V35" s="156">
        <v>0</v>
      </c>
      <c r="W35" s="156">
        <v>0</v>
      </c>
      <c r="X35" s="183" t="s">
        <v>156</v>
      </c>
    </row>
    <row r="36" spans="1:24" ht="165" x14ac:dyDescent="0.25">
      <c r="A36" s="148">
        <v>25</v>
      </c>
      <c r="B36" s="14"/>
      <c r="C36" s="179">
        <v>3636</v>
      </c>
      <c r="D36" s="179">
        <v>5166</v>
      </c>
      <c r="E36" s="179">
        <v>51</v>
      </c>
      <c r="F36" s="149">
        <v>60010101509</v>
      </c>
      <c r="G36" s="180" t="s">
        <v>153</v>
      </c>
      <c r="H36" s="199" t="s">
        <v>162</v>
      </c>
      <c r="I36" s="182" t="s">
        <v>128</v>
      </c>
      <c r="J36" s="182" t="s">
        <v>128</v>
      </c>
      <c r="K36" s="137">
        <f t="shared" si="13"/>
        <v>150</v>
      </c>
      <c r="L36" s="137">
        <v>150</v>
      </c>
      <c r="M36" s="137">
        <v>0</v>
      </c>
      <c r="N36" s="152" t="s">
        <v>155</v>
      </c>
      <c r="O36" s="153">
        <f t="shared" si="15"/>
        <v>80</v>
      </c>
      <c r="P36" s="154">
        <f t="shared" si="5"/>
        <v>70</v>
      </c>
      <c r="Q36" s="279">
        <f t="shared" si="14"/>
        <v>70</v>
      </c>
      <c r="R36" s="153">
        <v>70</v>
      </c>
      <c r="S36" s="156">
        <v>0</v>
      </c>
      <c r="T36" s="278">
        <f t="shared" si="6"/>
        <v>0</v>
      </c>
      <c r="U36" s="156">
        <v>0</v>
      </c>
      <c r="V36" s="156">
        <v>0</v>
      </c>
      <c r="W36" s="156">
        <v>0</v>
      </c>
      <c r="X36" s="183" t="s">
        <v>156</v>
      </c>
    </row>
    <row r="37" spans="1:24" ht="174.75" customHeight="1" x14ac:dyDescent="0.25">
      <c r="A37" s="148">
        <v>26</v>
      </c>
      <c r="B37" s="14"/>
      <c r="C37" s="179">
        <v>3636</v>
      </c>
      <c r="D37" s="179">
        <v>5167</v>
      </c>
      <c r="E37" s="179">
        <v>51</v>
      </c>
      <c r="F37" s="149">
        <v>60010101509</v>
      </c>
      <c r="G37" s="180" t="s">
        <v>153</v>
      </c>
      <c r="H37" s="199" t="s">
        <v>163</v>
      </c>
      <c r="I37" s="182" t="s">
        <v>128</v>
      </c>
      <c r="J37" s="182" t="s">
        <v>128</v>
      </c>
      <c r="K37" s="137">
        <f t="shared" si="13"/>
        <v>40</v>
      </c>
      <c r="L37" s="137">
        <v>40</v>
      </c>
      <c r="M37" s="137">
        <v>0</v>
      </c>
      <c r="N37" s="152" t="s">
        <v>155</v>
      </c>
      <c r="O37" s="153">
        <f t="shared" si="15"/>
        <v>20</v>
      </c>
      <c r="P37" s="154">
        <f t="shared" si="5"/>
        <v>20</v>
      </c>
      <c r="Q37" s="279">
        <f t="shared" si="14"/>
        <v>20</v>
      </c>
      <c r="R37" s="153">
        <v>20</v>
      </c>
      <c r="S37" s="156">
        <v>0</v>
      </c>
      <c r="T37" s="278">
        <f t="shared" si="6"/>
        <v>0</v>
      </c>
      <c r="U37" s="156">
        <v>0</v>
      </c>
      <c r="V37" s="156">
        <v>0</v>
      </c>
      <c r="W37" s="156">
        <v>0</v>
      </c>
      <c r="X37" s="183" t="s">
        <v>156</v>
      </c>
    </row>
    <row r="38" spans="1:24" ht="165" x14ac:dyDescent="0.25">
      <c r="A38" s="148">
        <v>27</v>
      </c>
      <c r="B38" s="14"/>
      <c r="C38" s="179">
        <v>3636</v>
      </c>
      <c r="D38" s="179">
        <v>5169</v>
      </c>
      <c r="E38" s="179">
        <v>51</v>
      </c>
      <c r="F38" s="149">
        <v>60010101509</v>
      </c>
      <c r="G38" s="180" t="s">
        <v>153</v>
      </c>
      <c r="H38" s="199" t="s">
        <v>164</v>
      </c>
      <c r="I38" s="182" t="s">
        <v>128</v>
      </c>
      <c r="J38" s="182" t="s">
        <v>128</v>
      </c>
      <c r="K38" s="137">
        <f t="shared" si="13"/>
        <v>140</v>
      </c>
      <c r="L38" s="137">
        <v>140</v>
      </c>
      <c r="M38" s="137">
        <v>0</v>
      </c>
      <c r="N38" s="152" t="s">
        <v>155</v>
      </c>
      <c r="O38" s="153">
        <f t="shared" si="15"/>
        <v>95</v>
      </c>
      <c r="P38" s="154">
        <f t="shared" si="5"/>
        <v>45</v>
      </c>
      <c r="Q38" s="279">
        <f t="shared" si="14"/>
        <v>45</v>
      </c>
      <c r="R38" s="153">
        <v>45</v>
      </c>
      <c r="S38" s="156">
        <v>0</v>
      </c>
      <c r="T38" s="278">
        <f t="shared" si="6"/>
        <v>0</v>
      </c>
      <c r="U38" s="156">
        <v>0</v>
      </c>
      <c r="V38" s="156">
        <v>0</v>
      </c>
      <c r="W38" s="156">
        <v>0</v>
      </c>
      <c r="X38" s="183" t="s">
        <v>156</v>
      </c>
    </row>
    <row r="39" spans="1:24" ht="225" x14ac:dyDescent="0.25">
      <c r="A39" s="148">
        <v>28</v>
      </c>
      <c r="B39" s="14"/>
      <c r="C39" s="179">
        <v>3636</v>
      </c>
      <c r="D39" s="179">
        <v>5173</v>
      </c>
      <c r="E39" s="179">
        <v>51</v>
      </c>
      <c r="F39" s="149">
        <v>60010101509</v>
      </c>
      <c r="G39" s="180" t="s">
        <v>153</v>
      </c>
      <c r="H39" s="199" t="s">
        <v>165</v>
      </c>
      <c r="I39" s="182" t="s">
        <v>128</v>
      </c>
      <c r="J39" s="182" t="s">
        <v>128</v>
      </c>
      <c r="K39" s="137">
        <f t="shared" si="13"/>
        <v>91</v>
      </c>
      <c r="L39" s="137">
        <v>91</v>
      </c>
      <c r="M39" s="137">
        <v>0</v>
      </c>
      <c r="N39" s="152" t="s">
        <v>155</v>
      </c>
      <c r="O39" s="153">
        <f t="shared" si="15"/>
        <v>56</v>
      </c>
      <c r="P39" s="154">
        <f t="shared" si="5"/>
        <v>30</v>
      </c>
      <c r="Q39" s="279">
        <f t="shared" si="14"/>
        <v>30</v>
      </c>
      <c r="R39" s="153">
        <v>30</v>
      </c>
      <c r="S39" s="156">
        <v>0</v>
      </c>
      <c r="T39" s="278">
        <f t="shared" si="6"/>
        <v>0</v>
      </c>
      <c r="U39" s="156">
        <v>0</v>
      </c>
      <c r="V39" s="156">
        <v>0</v>
      </c>
      <c r="W39" s="156">
        <v>5</v>
      </c>
      <c r="X39" s="183" t="s">
        <v>156</v>
      </c>
    </row>
    <row r="40" spans="1:24" ht="210" x14ac:dyDescent="0.25">
      <c r="A40" s="148">
        <v>29</v>
      </c>
      <c r="B40" s="14"/>
      <c r="C40" s="179">
        <v>3636</v>
      </c>
      <c r="D40" s="179">
        <v>5175</v>
      </c>
      <c r="E40" s="179">
        <v>51</v>
      </c>
      <c r="F40" s="149">
        <v>60010101509</v>
      </c>
      <c r="G40" s="180" t="s">
        <v>153</v>
      </c>
      <c r="H40" s="199" t="s">
        <v>166</v>
      </c>
      <c r="I40" s="182" t="s">
        <v>128</v>
      </c>
      <c r="J40" s="182" t="s">
        <v>128</v>
      </c>
      <c r="K40" s="137">
        <f t="shared" si="13"/>
        <v>260</v>
      </c>
      <c r="L40" s="137">
        <v>260</v>
      </c>
      <c r="M40" s="137">
        <v>0</v>
      </c>
      <c r="N40" s="152" t="s">
        <v>155</v>
      </c>
      <c r="O40" s="153">
        <f t="shared" si="15"/>
        <v>80</v>
      </c>
      <c r="P40" s="154">
        <f t="shared" si="5"/>
        <v>180</v>
      </c>
      <c r="Q40" s="279">
        <f t="shared" si="14"/>
        <v>180</v>
      </c>
      <c r="R40" s="153">
        <v>180</v>
      </c>
      <c r="S40" s="156">
        <v>0</v>
      </c>
      <c r="T40" s="278">
        <f t="shared" si="6"/>
        <v>0</v>
      </c>
      <c r="U40" s="156">
        <v>0</v>
      </c>
      <c r="V40" s="156">
        <v>0</v>
      </c>
      <c r="W40" s="156">
        <v>0</v>
      </c>
      <c r="X40" s="183" t="s">
        <v>156</v>
      </c>
    </row>
    <row r="41" spans="1:24" ht="60" x14ac:dyDescent="0.25">
      <c r="A41" s="148">
        <v>30</v>
      </c>
      <c r="B41" s="14"/>
      <c r="C41" s="179">
        <v>3636</v>
      </c>
      <c r="D41" s="179">
        <v>5424</v>
      </c>
      <c r="E41" s="179">
        <v>54</v>
      </c>
      <c r="F41" s="149">
        <v>60010101509</v>
      </c>
      <c r="G41" s="180" t="s">
        <v>153</v>
      </c>
      <c r="H41" s="199" t="s">
        <v>167</v>
      </c>
      <c r="I41" s="182" t="s">
        <v>128</v>
      </c>
      <c r="J41" s="182" t="s">
        <v>128</v>
      </c>
      <c r="K41" s="137">
        <f t="shared" si="13"/>
        <v>50</v>
      </c>
      <c r="L41" s="137">
        <v>50</v>
      </c>
      <c r="M41" s="137">
        <v>0</v>
      </c>
      <c r="N41" s="152" t="s">
        <v>155</v>
      </c>
      <c r="O41" s="153">
        <f t="shared" si="15"/>
        <v>5</v>
      </c>
      <c r="P41" s="154">
        <f t="shared" si="5"/>
        <v>35</v>
      </c>
      <c r="Q41" s="279">
        <f t="shared" si="14"/>
        <v>35</v>
      </c>
      <c r="R41" s="153">
        <v>35</v>
      </c>
      <c r="S41" s="156">
        <v>0</v>
      </c>
      <c r="T41" s="278">
        <f t="shared" si="6"/>
        <v>0</v>
      </c>
      <c r="U41" s="156">
        <v>0</v>
      </c>
      <c r="V41" s="156">
        <v>0</v>
      </c>
      <c r="W41" s="156">
        <v>10</v>
      </c>
      <c r="X41" s="183" t="s">
        <v>156</v>
      </c>
    </row>
    <row r="42" spans="1:24" ht="47.25" x14ac:dyDescent="0.25">
      <c r="A42" s="207"/>
      <c r="B42" s="208" t="s">
        <v>168</v>
      </c>
      <c r="C42" s="208"/>
      <c r="D42" s="208"/>
      <c r="E42" s="208"/>
      <c r="F42" s="209">
        <v>60010101509</v>
      </c>
      <c r="G42" s="210" t="s">
        <v>153</v>
      </c>
      <c r="H42" s="211" t="s">
        <v>140</v>
      </c>
      <c r="I42" s="212"/>
      <c r="J42" s="212"/>
      <c r="K42" s="213">
        <f>SUM(K30:K41)</f>
        <v>4966</v>
      </c>
      <c r="L42" s="213">
        <f t="shared" ref="L42:M42" si="16">SUM(L30:L41)</f>
        <v>4966</v>
      </c>
      <c r="M42" s="213">
        <f t="shared" si="16"/>
        <v>0</v>
      </c>
      <c r="N42" s="213"/>
      <c r="O42" s="213">
        <f t="shared" ref="O42:W42" si="17">SUM(O30:O41)</f>
        <v>2089</v>
      </c>
      <c r="P42" s="213">
        <f t="shared" si="17"/>
        <v>2688</v>
      </c>
      <c r="Q42" s="213">
        <f t="shared" si="17"/>
        <v>2688</v>
      </c>
      <c r="R42" s="213">
        <f t="shared" si="17"/>
        <v>2688</v>
      </c>
      <c r="S42" s="213">
        <f t="shared" si="17"/>
        <v>0</v>
      </c>
      <c r="T42" s="213">
        <f t="shared" si="17"/>
        <v>0</v>
      </c>
      <c r="U42" s="213">
        <f t="shared" si="17"/>
        <v>0</v>
      </c>
      <c r="V42" s="213">
        <f t="shared" si="17"/>
        <v>0</v>
      </c>
      <c r="W42" s="213">
        <f t="shared" si="17"/>
        <v>189</v>
      </c>
      <c r="X42" s="214"/>
    </row>
    <row r="43" spans="1:24" ht="352.5" customHeight="1" x14ac:dyDescent="0.25">
      <c r="A43" s="148">
        <v>31</v>
      </c>
      <c r="B43" s="14"/>
      <c r="C43" s="148">
        <v>3636</v>
      </c>
      <c r="D43" s="148">
        <v>5169</v>
      </c>
      <c r="E43" s="148">
        <v>51</v>
      </c>
      <c r="F43" s="149" t="s">
        <v>169</v>
      </c>
      <c r="G43" s="150" t="s">
        <v>170</v>
      </c>
      <c r="H43" s="138" t="s">
        <v>171</v>
      </c>
      <c r="I43" s="182" t="s">
        <v>128</v>
      </c>
      <c r="J43" s="182" t="s">
        <v>128</v>
      </c>
      <c r="K43" s="137">
        <v>65000</v>
      </c>
      <c r="L43" s="137">
        <f>K43*0.85</f>
        <v>55250</v>
      </c>
      <c r="M43" s="137">
        <f>K43*0.15</f>
        <v>9750</v>
      </c>
      <c r="N43" s="152" t="s">
        <v>172</v>
      </c>
      <c r="O43" s="153">
        <v>0</v>
      </c>
      <c r="P43" s="154">
        <f t="shared" ref="P43" si="18">Q43+T43</f>
        <v>10498</v>
      </c>
      <c r="Q43" s="279">
        <f t="shared" ref="Q43" si="19">SUM(R43:S43)</f>
        <v>8060</v>
      </c>
      <c r="R43" s="153">
        <v>8060</v>
      </c>
      <c r="S43" s="153">
        <v>0</v>
      </c>
      <c r="T43" s="278">
        <f t="shared" si="6"/>
        <v>2438</v>
      </c>
      <c r="U43" s="156">
        <v>2438</v>
      </c>
      <c r="V43" s="156">
        <v>0</v>
      </c>
      <c r="W43" s="156">
        <v>48750</v>
      </c>
      <c r="X43" s="183" t="s">
        <v>173</v>
      </c>
    </row>
    <row r="44" spans="1:24" ht="31.5" x14ac:dyDescent="0.25">
      <c r="A44" s="207"/>
      <c r="B44" s="208" t="s">
        <v>168</v>
      </c>
      <c r="C44" s="208"/>
      <c r="D44" s="208"/>
      <c r="E44" s="208"/>
      <c r="F44" s="190" t="s">
        <v>169</v>
      </c>
      <c r="G44" s="210" t="s">
        <v>170</v>
      </c>
      <c r="H44" s="211" t="s">
        <v>140</v>
      </c>
      <c r="I44" s="212"/>
      <c r="J44" s="212"/>
      <c r="K44" s="213">
        <f>SUM(K43)</f>
        <v>65000</v>
      </c>
      <c r="L44" s="213">
        <f t="shared" ref="L44:M44" si="20">SUM(L43)</f>
        <v>55250</v>
      </c>
      <c r="M44" s="213">
        <f t="shared" si="20"/>
        <v>9750</v>
      </c>
      <c r="N44" s="213"/>
      <c r="O44" s="213">
        <f t="shared" ref="O44:W44" si="21">SUM(O43)</f>
        <v>0</v>
      </c>
      <c r="P44" s="213">
        <f t="shared" si="21"/>
        <v>10498</v>
      </c>
      <c r="Q44" s="213">
        <f t="shared" si="21"/>
        <v>8060</v>
      </c>
      <c r="R44" s="213">
        <f t="shared" si="21"/>
        <v>8060</v>
      </c>
      <c r="S44" s="213">
        <f t="shared" si="21"/>
        <v>0</v>
      </c>
      <c r="T44" s="213">
        <f t="shared" si="21"/>
        <v>2438</v>
      </c>
      <c r="U44" s="213">
        <f t="shared" si="21"/>
        <v>2438</v>
      </c>
      <c r="V44" s="213">
        <f t="shared" si="21"/>
        <v>0</v>
      </c>
      <c r="W44" s="213">
        <f t="shared" si="21"/>
        <v>48750</v>
      </c>
      <c r="X44" s="214"/>
    </row>
    <row r="45" spans="1:24" ht="20.25" hidden="1" x14ac:dyDescent="0.25">
      <c r="A45" s="22" t="s">
        <v>17</v>
      </c>
      <c r="B45" s="22"/>
      <c r="C45" s="22"/>
      <c r="D45" s="22"/>
      <c r="E45" s="22"/>
      <c r="F45" s="22"/>
      <c r="G45" s="22"/>
      <c r="H45" s="22"/>
      <c r="I45" s="22"/>
      <c r="J45" s="22"/>
      <c r="K45" s="15">
        <f>SUM(K46)</f>
        <v>0</v>
      </c>
      <c r="L45" s="15">
        <f>SUM(L46)</f>
        <v>0</v>
      </c>
      <c r="M45" s="15">
        <f>SUM(M46)</f>
        <v>0</v>
      </c>
      <c r="N45" s="16"/>
      <c r="O45" s="15">
        <f>SUM(O46)</f>
        <v>0</v>
      </c>
      <c r="P45" s="23">
        <f>SUM(P46)</f>
        <v>0</v>
      </c>
      <c r="Q45" s="23">
        <f>SUM(Q46)</f>
        <v>0</v>
      </c>
      <c r="R45" s="23">
        <f t="shared" ref="R45:V45" si="22">SUM(R46)</f>
        <v>0</v>
      </c>
      <c r="S45" s="23">
        <f t="shared" si="22"/>
        <v>0</v>
      </c>
      <c r="T45" s="23">
        <f>SUM(T46)</f>
        <v>0</v>
      </c>
      <c r="U45" s="23">
        <f t="shared" si="22"/>
        <v>0</v>
      </c>
      <c r="V45" s="23">
        <f t="shared" si="22"/>
        <v>0</v>
      </c>
      <c r="W45" s="15">
        <f>SUM(W46)</f>
        <v>0</v>
      </c>
      <c r="X45" s="13"/>
    </row>
    <row r="46" spans="1:24" ht="15.75" hidden="1" x14ac:dyDescent="0.25">
      <c r="A46" s="148">
        <v>1</v>
      </c>
      <c r="B46" s="148" t="s">
        <v>168</v>
      </c>
      <c r="C46" s="14"/>
      <c r="D46" s="14"/>
      <c r="E46" s="14"/>
      <c r="F46" s="159"/>
      <c r="G46" s="160"/>
      <c r="H46" s="138"/>
      <c r="I46" s="139"/>
      <c r="J46" s="151"/>
      <c r="K46" s="137"/>
      <c r="L46" s="137"/>
      <c r="M46" s="137"/>
      <c r="N46" s="152"/>
      <c r="O46" s="153">
        <v>0</v>
      </c>
      <c r="P46" s="154">
        <f t="shared" ref="P46" si="23">Q46+T46</f>
        <v>0</v>
      </c>
      <c r="Q46" s="153">
        <f t="shared" ref="Q46" si="24">SUM(R46:S46)</f>
        <v>0</v>
      </c>
      <c r="R46" s="153"/>
      <c r="S46" s="153"/>
      <c r="T46" s="156">
        <f t="shared" ref="T46" si="25">SUM(U46:V46)</f>
        <v>0</v>
      </c>
      <c r="U46" s="156"/>
      <c r="V46" s="156"/>
      <c r="W46" s="156">
        <f t="shared" ref="W46" si="26">K46-O46-P46</f>
        <v>0</v>
      </c>
      <c r="X46" s="157"/>
    </row>
    <row r="47" spans="1:24" ht="23.25" x14ac:dyDescent="0.25">
      <c r="A47" s="341" t="s">
        <v>174</v>
      </c>
      <c r="B47" s="342"/>
      <c r="C47" s="342"/>
      <c r="D47" s="342"/>
      <c r="E47" s="342"/>
      <c r="F47" s="342"/>
      <c r="G47" s="342"/>
      <c r="H47" s="342"/>
      <c r="I47" s="342"/>
      <c r="J47" s="343"/>
      <c r="K47" s="17">
        <f>K8+K45</f>
        <v>78642</v>
      </c>
      <c r="L47" s="17">
        <f>L8+L45</f>
        <v>68089.8</v>
      </c>
      <c r="M47" s="17">
        <f>M8+M45</f>
        <v>10552.2</v>
      </c>
      <c r="N47" s="17"/>
      <c r="O47" s="17">
        <f t="shared" ref="O47:W47" si="27">O8+O45</f>
        <v>9694</v>
      </c>
      <c r="P47" s="17">
        <f>P8+P45</f>
        <v>14134</v>
      </c>
      <c r="Q47" s="17">
        <f t="shared" si="27"/>
        <v>11581</v>
      </c>
      <c r="R47" s="17">
        <f t="shared" si="27"/>
        <v>11581</v>
      </c>
      <c r="S47" s="17">
        <f t="shared" si="27"/>
        <v>0</v>
      </c>
      <c r="T47" s="17">
        <f t="shared" si="27"/>
        <v>2553</v>
      </c>
      <c r="U47" s="17">
        <f t="shared" si="27"/>
        <v>2553</v>
      </c>
      <c r="V47" s="17">
        <f t="shared" si="27"/>
        <v>0</v>
      </c>
      <c r="W47" s="18">
        <f t="shared" si="27"/>
        <v>48939</v>
      </c>
      <c r="X47" s="19"/>
    </row>
  </sheetData>
  <mergeCells count="24">
    <mergeCell ref="A47:J47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P6:P7"/>
    <mergeCell ref="Q6:Q7"/>
    <mergeCell ref="R6:S6"/>
    <mergeCell ref="T6:T7"/>
    <mergeCell ref="U6:V6"/>
    <mergeCell ref="W6:W7"/>
  </mergeCells>
  <pageMargins left="0.39370078740157483" right="0.39370078740157483" top="0.78740157480314965" bottom="0.78740157480314965" header="0.31496062992125984" footer="0.31496062992125984"/>
  <pageSetup paperSize="9" scale="43" firstPageNumber="161" fitToHeight="0" orientation="landscape" useFirstPageNumber="1" r:id="rId1"/>
  <headerFooter>
    <oddFooter>&amp;L&amp;"Arial,Kurzíva"Zastupitelstvo Olomouckého kraje 12.12.2022
11.1. - Rozpočet OK na rok 2023 - návrh rozpočtu 
Příloha č. 5f) - Projekty - neinvestiční&amp;R&amp;"Arial,Kurzíva"Strana &amp;P (celkem 193)</oddFooter>
  </headerFooter>
  <rowBreaks count="3" manualBreakCount="3">
    <brk id="22" max="22" man="1"/>
    <brk id="34" max="22" man="1"/>
    <brk id="38" max="2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9"/>
  <sheetViews>
    <sheetView showGridLines="0" view="pageBreakPreview" zoomScale="70" zoomScaleNormal="70" zoomScaleSheetLayoutView="70" workbookViewId="0">
      <selection activeCell="N13" sqref="N13"/>
    </sheetView>
  </sheetViews>
  <sheetFormatPr defaultColWidth="9.140625" defaultRowHeight="15" outlineLevelCol="1" x14ac:dyDescent="0.25"/>
  <cols>
    <col min="1" max="1" width="5.42578125" style="7" customWidth="1"/>
    <col min="2" max="2" width="6" style="7" bestFit="1" customWidth="1"/>
    <col min="3" max="3" width="7.7109375" style="7" hidden="1" customWidth="1" outlineLevel="1"/>
    <col min="4" max="4" width="6.42578125" style="7" hidden="1" customWidth="1" outlineLevel="1"/>
    <col min="5" max="5" width="8.28515625" style="7" customWidth="1" collapsed="1"/>
    <col min="6" max="6" width="15.5703125" style="7" hidden="1" customWidth="1" outlineLevel="1"/>
    <col min="7" max="7" width="71.42578125" style="7" customWidth="1" collapsed="1"/>
    <col min="8" max="8" width="43.5703125" style="7" customWidth="1"/>
    <col min="9" max="9" width="7.140625" style="7" customWidth="1"/>
    <col min="10" max="10" width="14.7109375" style="140" customWidth="1"/>
    <col min="11" max="11" width="15.5703125" style="142" customWidth="1"/>
    <col min="12" max="12" width="14.85546875" style="142" customWidth="1"/>
    <col min="13" max="13" width="13.5703125" style="142" customWidth="1"/>
    <col min="14" max="14" width="13.7109375" style="142" customWidth="1"/>
    <col min="15" max="15" width="14.7109375" style="142" customWidth="1"/>
    <col min="16" max="16" width="14.85546875" style="142" customWidth="1"/>
    <col min="17" max="17" width="16.7109375" style="142" customWidth="1"/>
    <col min="18" max="18" width="17.28515625" style="142" customWidth="1"/>
    <col min="19" max="19" width="16.7109375" style="142" customWidth="1"/>
    <col min="20" max="22" width="14.85546875" style="142" customWidth="1"/>
    <col min="23" max="23" width="14.42578125" style="142" customWidth="1"/>
    <col min="24" max="24" width="23.42578125" style="166" customWidth="1"/>
    <col min="25" max="16384" width="9.140625" style="7"/>
  </cols>
  <sheetData>
    <row r="1" spans="1:25" ht="20.25" x14ac:dyDescent="0.25">
      <c r="A1" s="272" t="s">
        <v>39</v>
      </c>
      <c r="B1" s="215"/>
      <c r="C1" s="215"/>
      <c r="D1" s="215"/>
      <c r="E1" s="215"/>
      <c r="F1" s="216" t="s">
        <v>175</v>
      </c>
      <c r="G1" s="215"/>
      <c r="H1" s="217"/>
      <c r="I1" s="215"/>
      <c r="K1" s="141"/>
      <c r="N1" s="5"/>
      <c r="O1" s="5"/>
      <c r="Q1" s="5"/>
      <c r="R1" s="5"/>
      <c r="S1" s="5"/>
      <c r="T1" s="6"/>
      <c r="U1" s="143"/>
      <c r="V1" s="7"/>
      <c r="W1" s="7"/>
      <c r="X1" s="7"/>
    </row>
    <row r="2" spans="1:25" ht="15.75" x14ac:dyDescent="0.25">
      <c r="A2" s="264" t="s">
        <v>0</v>
      </c>
      <c r="B2" s="265"/>
      <c r="C2" s="265"/>
      <c r="D2" s="266"/>
      <c r="E2" s="266"/>
      <c r="F2" s="267"/>
      <c r="G2" s="305" t="s">
        <v>54</v>
      </c>
      <c r="H2" s="268" t="s">
        <v>176</v>
      </c>
      <c r="I2" s="218">
        <v>76</v>
      </c>
      <c r="K2" s="141"/>
      <c r="N2" s="9"/>
      <c r="O2" s="9"/>
      <c r="Q2" s="9"/>
      <c r="R2" s="9"/>
      <c r="S2" s="9"/>
      <c r="T2" s="10"/>
      <c r="U2" s="143"/>
      <c r="V2" s="7"/>
      <c r="W2" s="7"/>
      <c r="X2" s="7"/>
    </row>
    <row r="3" spans="1:25" ht="15.75" x14ac:dyDescent="0.25">
      <c r="A3" s="269"/>
      <c r="B3" s="265"/>
      <c r="C3" s="265"/>
      <c r="D3" s="266"/>
      <c r="E3" s="266"/>
      <c r="F3" s="267"/>
      <c r="G3" s="270" t="s">
        <v>38</v>
      </c>
      <c r="H3" s="271"/>
      <c r="I3" s="218"/>
      <c r="K3" s="141"/>
      <c r="N3" s="9"/>
      <c r="O3" s="9"/>
      <c r="Q3" s="9"/>
      <c r="R3" s="9"/>
      <c r="S3" s="9"/>
      <c r="T3" s="10"/>
      <c r="U3" s="143"/>
      <c r="V3" s="7"/>
      <c r="W3" s="7"/>
      <c r="X3" s="7"/>
    </row>
    <row r="4" spans="1:25" ht="17.25" customHeight="1" x14ac:dyDescent="0.25">
      <c r="A4" s="219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5"/>
      <c r="M4" s="144"/>
      <c r="N4" s="145"/>
      <c r="O4" s="144"/>
      <c r="P4" s="144"/>
      <c r="Q4" s="144"/>
      <c r="R4" s="144"/>
      <c r="S4" s="144"/>
      <c r="T4" s="144"/>
      <c r="U4" s="144"/>
      <c r="V4" s="144"/>
      <c r="W4" s="308" t="s">
        <v>1</v>
      </c>
      <c r="Y4" s="143"/>
    </row>
    <row r="5" spans="1:25" ht="25.5" customHeight="1" x14ac:dyDescent="0.25">
      <c r="A5" s="312" t="s">
        <v>177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4"/>
      <c r="X5" s="146"/>
    </row>
    <row r="6" spans="1:25" ht="25.5" customHeight="1" x14ac:dyDescent="0.25">
      <c r="A6" s="315" t="s">
        <v>2</v>
      </c>
      <c r="B6" s="315" t="s">
        <v>3</v>
      </c>
      <c r="C6" s="362" t="s">
        <v>4</v>
      </c>
      <c r="D6" s="316" t="s">
        <v>5</v>
      </c>
      <c r="E6" s="362" t="s">
        <v>6</v>
      </c>
      <c r="F6" s="316" t="s">
        <v>7</v>
      </c>
      <c r="G6" s="316" t="s">
        <v>8</v>
      </c>
      <c r="H6" s="311" t="s">
        <v>9</v>
      </c>
      <c r="I6" s="317" t="s">
        <v>10</v>
      </c>
      <c r="J6" s="311" t="s">
        <v>11</v>
      </c>
      <c r="K6" s="311" t="s">
        <v>12</v>
      </c>
      <c r="L6" s="360" t="s">
        <v>13</v>
      </c>
      <c r="M6" s="360" t="s">
        <v>14</v>
      </c>
      <c r="N6" s="311" t="s">
        <v>21</v>
      </c>
      <c r="O6" s="318" t="s">
        <v>93</v>
      </c>
      <c r="P6" s="356" t="s">
        <v>97</v>
      </c>
      <c r="Q6" s="356" t="s">
        <v>94</v>
      </c>
      <c r="R6" s="358" t="s">
        <v>20</v>
      </c>
      <c r="S6" s="359"/>
      <c r="T6" s="356" t="s">
        <v>99</v>
      </c>
      <c r="U6" s="358" t="s">
        <v>20</v>
      </c>
      <c r="V6" s="359"/>
      <c r="W6" s="318" t="s">
        <v>96</v>
      </c>
      <c r="X6" s="318" t="s">
        <v>178</v>
      </c>
    </row>
    <row r="7" spans="1:25" ht="81" customHeight="1" x14ac:dyDescent="0.25">
      <c r="A7" s="315"/>
      <c r="B7" s="315"/>
      <c r="C7" s="363"/>
      <c r="D7" s="316"/>
      <c r="E7" s="363"/>
      <c r="F7" s="316"/>
      <c r="G7" s="316"/>
      <c r="H7" s="311"/>
      <c r="I7" s="317"/>
      <c r="J7" s="311"/>
      <c r="K7" s="311"/>
      <c r="L7" s="361"/>
      <c r="M7" s="361"/>
      <c r="N7" s="311"/>
      <c r="O7" s="318"/>
      <c r="P7" s="357"/>
      <c r="Q7" s="357"/>
      <c r="R7" s="135" t="s">
        <v>22</v>
      </c>
      <c r="S7" s="135" t="s">
        <v>23</v>
      </c>
      <c r="T7" s="357"/>
      <c r="U7" s="220" t="s">
        <v>18</v>
      </c>
      <c r="V7" s="135" t="s">
        <v>19</v>
      </c>
      <c r="W7" s="318"/>
      <c r="X7" s="318"/>
    </row>
    <row r="8" spans="1:25" s="147" customFormat="1" ht="25.5" customHeight="1" x14ac:dyDescent="0.3">
      <c r="A8" s="221" t="s">
        <v>16</v>
      </c>
      <c r="B8" s="222"/>
      <c r="C8" s="222"/>
      <c r="D8" s="222"/>
      <c r="E8" s="222"/>
      <c r="F8" s="222"/>
      <c r="G8" s="222"/>
      <c r="H8" s="222"/>
      <c r="I8" s="222"/>
      <c r="J8" s="222"/>
      <c r="K8" s="223">
        <f>K14+K32</f>
        <v>9076</v>
      </c>
      <c r="L8" s="223">
        <f>L14+L32</f>
        <v>8621.6</v>
      </c>
      <c r="M8" s="223">
        <f>M14+M32</f>
        <v>453.9</v>
      </c>
      <c r="N8" s="223"/>
      <c r="O8" s="11">
        <f t="shared" ref="O8:W8" si="0">O14+O32</f>
        <v>3628</v>
      </c>
      <c r="P8" s="12">
        <f t="shared" si="0"/>
        <v>281</v>
      </c>
      <c r="Q8" s="12">
        <f t="shared" si="0"/>
        <v>0</v>
      </c>
      <c r="R8" s="12">
        <f t="shared" si="0"/>
        <v>0</v>
      </c>
      <c r="S8" s="12">
        <f t="shared" si="0"/>
        <v>0</v>
      </c>
      <c r="T8" s="12">
        <f t="shared" si="0"/>
        <v>281</v>
      </c>
      <c r="U8" s="12">
        <f t="shared" si="0"/>
        <v>281</v>
      </c>
      <c r="V8" s="12">
        <f t="shared" si="0"/>
        <v>0</v>
      </c>
      <c r="W8" s="11">
        <f t="shared" si="0"/>
        <v>0</v>
      </c>
      <c r="X8" s="13"/>
    </row>
    <row r="9" spans="1:25" s="158" customFormat="1" ht="45" x14ac:dyDescent="0.25">
      <c r="A9" s="148">
        <v>1</v>
      </c>
      <c r="B9" s="14"/>
      <c r="C9" s="148">
        <v>6330</v>
      </c>
      <c r="D9" s="148">
        <v>5011</v>
      </c>
      <c r="E9" s="179">
        <v>50</v>
      </c>
      <c r="F9" s="225" t="s">
        <v>179</v>
      </c>
      <c r="G9" s="180" t="s">
        <v>180</v>
      </c>
      <c r="H9" s="199" t="s">
        <v>181</v>
      </c>
      <c r="I9" s="151" t="s">
        <v>128</v>
      </c>
      <c r="J9" s="151" t="s">
        <v>128</v>
      </c>
      <c r="K9" s="226">
        <v>2774</v>
      </c>
      <c r="L9" s="227">
        <f>K9*(95/100)</f>
        <v>2635.2999999999997</v>
      </c>
      <c r="M9" s="227">
        <f>K9*(5/100)</f>
        <v>138.70000000000002</v>
      </c>
      <c r="N9" s="228" t="s">
        <v>182</v>
      </c>
      <c r="O9" s="226">
        <v>1174</v>
      </c>
      <c r="P9" s="229">
        <v>80</v>
      </c>
      <c r="Q9" s="281">
        <v>0</v>
      </c>
      <c r="R9" s="153">
        <v>0</v>
      </c>
      <c r="S9" s="153">
        <v>0</v>
      </c>
      <c r="T9" s="283">
        <v>80</v>
      </c>
      <c r="U9" s="227">
        <v>80</v>
      </c>
      <c r="V9" s="156">
        <v>0</v>
      </c>
      <c r="W9" s="156">
        <v>0</v>
      </c>
      <c r="X9" s="230" t="s">
        <v>183</v>
      </c>
    </row>
    <row r="10" spans="1:25" s="158" customFormat="1" ht="75" x14ac:dyDescent="0.25">
      <c r="A10" s="148">
        <v>2</v>
      </c>
      <c r="B10" s="14"/>
      <c r="C10" s="179">
        <v>6330</v>
      </c>
      <c r="D10" s="148">
        <v>5021</v>
      </c>
      <c r="E10" s="179">
        <v>50</v>
      </c>
      <c r="F10" s="225" t="s">
        <v>179</v>
      </c>
      <c r="G10" s="180" t="s">
        <v>180</v>
      </c>
      <c r="H10" s="199" t="s">
        <v>184</v>
      </c>
      <c r="I10" s="151" t="s">
        <v>128</v>
      </c>
      <c r="J10" s="151" t="s">
        <v>128</v>
      </c>
      <c r="K10" s="226">
        <v>2452</v>
      </c>
      <c r="L10" s="227">
        <f t="shared" ref="L10:L30" si="1">K10*(95/100)</f>
        <v>2329.4</v>
      </c>
      <c r="M10" s="227">
        <f t="shared" ref="M10:M30" si="2">K10*(5/100)</f>
        <v>122.60000000000001</v>
      </c>
      <c r="N10" s="228" t="s">
        <v>182</v>
      </c>
      <c r="O10" s="226">
        <v>1066</v>
      </c>
      <c r="P10" s="229">
        <v>70</v>
      </c>
      <c r="Q10" s="281">
        <v>0</v>
      </c>
      <c r="R10" s="153">
        <v>0</v>
      </c>
      <c r="S10" s="153">
        <v>0</v>
      </c>
      <c r="T10" s="283">
        <v>70</v>
      </c>
      <c r="U10" s="227">
        <v>70</v>
      </c>
      <c r="V10" s="156">
        <v>0</v>
      </c>
      <c r="W10" s="156">
        <v>0</v>
      </c>
      <c r="X10" s="230" t="s">
        <v>183</v>
      </c>
    </row>
    <row r="11" spans="1:25" s="158" customFormat="1" ht="75" x14ac:dyDescent="0.25">
      <c r="A11" s="148">
        <v>3</v>
      </c>
      <c r="B11" s="14"/>
      <c r="C11" s="179">
        <v>6330</v>
      </c>
      <c r="D11" s="148">
        <v>5031</v>
      </c>
      <c r="E11" s="179">
        <v>50</v>
      </c>
      <c r="F11" s="225" t="s">
        <v>179</v>
      </c>
      <c r="G11" s="180" t="s">
        <v>180</v>
      </c>
      <c r="H11" s="199" t="s">
        <v>185</v>
      </c>
      <c r="I11" s="151" t="s">
        <v>128</v>
      </c>
      <c r="J11" s="151" t="s">
        <v>128</v>
      </c>
      <c r="K11" s="226">
        <v>849</v>
      </c>
      <c r="L11" s="227">
        <f t="shared" si="1"/>
        <v>806.55</v>
      </c>
      <c r="M11" s="227">
        <f t="shared" si="2"/>
        <v>42.45</v>
      </c>
      <c r="N11" s="228" t="s">
        <v>182</v>
      </c>
      <c r="O11" s="226">
        <v>380</v>
      </c>
      <c r="P11" s="229">
        <v>24</v>
      </c>
      <c r="Q11" s="281">
        <v>0</v>
      </c>
      <c r="R11" s="153">
        <v>0</v>
      </c>
      <c r="S11" s="153">
        <v>0</v>
      </c>
      <c r="T11" s="283">
        <v>24</v>
      </c>
      <c r="U11" s="227">
        <v>24</v>
      </c>
      <c r="V11" s="156">
        <v>0</v>
      </c>
      <c r="W11" s="156">
        <v>0</v>
      </c>
      <c r="X11" s="230" t="s">
        <v>183</v>
      </c>
    </row>
    <row r="12" spans="1:25" s="158" customFormat="1" ht="75" x14ac:dyDescent="0.25">
      <c r="A12" s="148">
        <v>4</v>
      </c>
      <c r="B12" s="14"/>
      <c r="C12" s="179">
        <v>6330</v>
      </c>
      <c r="D12" s="148">
        <v>5032</v>
      </c>
      <c r="E12" s="179">
        <v>50</v>
      </c>
      <c r="F12" s="231" t="s">
        <v>179</v>
      </c>
      <c r="G12" s="180" t="s">
        <v>180</v>
      </c>
      <c r="H12" s="138" t="s">
        <v>186</v>
      </c>
      <c r="I12" s="151" t="s">
        <v>128</v>
      </c>
      <c r="J12" s="151" t="s">
        <v>128</v>
      </c>
      <c r="K12" s="232">
        <v>308</v>
      </c>
      <c r="L12" s="136">
        <f t="shared" si="1"/>
        <v>292.59999999999997</v>
      </c>
      <c r="M12" s="136">
        <f t="shared" si="2"/>
        <v>15.4</v>
      </c>
      <c r="N12" s="228" t="s">
        <v>182</v>
      </c>
      <c r="O12" s="232">
        <v>139</v>
      </c>
      <c r="P12" s="233">
        <v>9</v>
      </c>
      <c r="Q12" s="281">
        <v>0</v>
      </c>
      <c r="R12" s="153">
        <v>0</v>
      </c>
      <c r="S12" s="153">
        <v>0</v>
      </c>
      <c r="T12" s="284">
        <v>9</v>
      </c>
      <c r="U12" s="136">
        <v>9</v>
      </c>
      <c r="V12" s="156">
        <v>0</v>
      </c>
      <c r="W12" s="156">
        <v>0</v>
      </c>
      <c r="X12" s="230" t="s">
        <v>183</v>
      </c>
    </row>
    <row r="13" spans="1:25" s="158" customFormat="1" ht="72.75" customHeight="1" x14ac:dyDescent="0.25">
      <c r="A13" s="148">
        <v>5</v>
      </c>
      <c r="B13" s="14"/>
      <c r="C13" s="234">
        <v>6330</v>
      </c>
      <c r="D13" s="148">
        <v>5424</v>
      </c>
      <c r="E13" s="148">
        <v>54</v>
      </c>
      <c r="F13" s="231" t="s">
        <v>179</v>
      </c>
      <c r="G13" s="180" t="s">
        <v>180</v>
      </c>
      <c r="H13" s="138" t="s">
        <v>187</v>
      </c>
      <c r="I13" s="151" t="s">
        <v>128</v>
      </c>
      <c r="J13" s="151" t="s">
        <v>128</v>
      </c>
      <c r="K13" s="232">
        <v>100</v>
      </c>
      <c r="L13" s="136">
        <f t="shared" si="1"/>
        <v>95</v>
      </c>
      <c r="M13" s="136">
        <f t="shared" si="2"/>
        <v>5</v>
      </c>
      <c r="N13" s="228" t="s">
        <v>182</v>
      </c>
      <c r="O13" s="232">
        <v>50</v>
      </c>
      <c r="P13" s="233">
        <v>3</v>
      </c>
      <c r="Q13" s="281">
        <v>0</v>
      </c>
      <c r="R13" s="153">
        <v>0</v>
      </c>
      <c r="S13" s="153">
        <v>0</v>
      </c>
      <c r="T13" s="284">
        <v>3</v>
      </c>
      <c r="U13" s="136">
        <v>3</v>
      </c>
      <c r="V13" s="156">
        <v>0</v>
      </c>
      <c r="W13" s="156">
        <v>0</v>
      </c>
      <c r="X13" s="230" t="s">
        <v>183</v>
      </c>
    </row>
    <row r="14" spans="1:25" s="244" customFormat="1" ht="31.5" x14ac:dyDescent="0.25">
      <c r="A14" s="235"/>
      <c r="B14" s="236"/>
      <c r="C14" s="235">
        <v>6330</v>
      </c>
      <c r="D14" s="235"/>
      <c r="E14" s="235"/>
      <c r="F14" s="237" t="s">
        <v>179</v>
      </c>
      <c r="G14" s="238" t="s">
        <v>180</v>
      </c>
      <c r="H14" s="239"/>
      <c r="I14" s="240"/>
      <c r="J14" s="240"/>
      <c r="K14" s="241">
        <f>SUM(K9:K13)</f>
        <v>6483</v>
      </c>
      <c r="L14" s="241">
        <f t="shared" ref="L14:M14" si="3">SUM(L9:L13)</f>
        <v>6158.85</v>
      </c>
      <c r="M14" s="241">
        <f t="shared" si="3"/>
        <v>324.14999999999998</v>
      </c>
      <c r="N14" s="242"/>
      <c r="O14" s="241">
        <f t="shared" ref="O14:W14" si="4">SUM(O9:O13)</f>
        <v>2809</v>
      </c>
      <c r="P14" s="241">
        <f t="shared" si="4"/>
        <v>186</v>
      </c>
      <c r="Q14" s="241">
        <f t="shared" si="4"/>
        <v>0</v>
      </c>
      <c r="R14" s="241">
        <f t="shared" si="4"/>
        <v>0</v>
      </c>
      <c r="S14" s="241">
        <f t="shared" si="4"/>
        <v>0</v>
      </c>
      <c r="T14" s="241">
        <f t="shared" si="4"/>
        <v>186</v>
      </c>
      <c r="U14" s="241">
        <f t="shared" si="4"/>
        <v>186</v>
      </c>
      <c r="V14" s="241">
        <f t="shared" si="4"/>
        <v>0</v>
      </c>
      <c r="W14" s="241">
        <f t="shared" si="4"/>
        <v>0</v>
      </c>
      <c r="X14" s="243"/>
    </row>
    <row r="15" spans="1:25" s="244" customFormat="1" ht="57" customHeight="1" x14ac:dyDescent="0.25">
      <c r="A15" s="245">
        <v>6</v>
      </c>
      <c r="B15" s="246"/>
      <c r="C15" s="234">
        <v>6330</v>
      </c>
      <c r="D15" s="245">
        <v>5011</v>
      </c>
      <c r="E15" s="179">
        <v>50</v>
      </c>
      <c r="F15" s="231" t="s">
        <v>188</v>
      </c>
      <c r="G15" s="180" t="s">
        <v>189</v>
      </c>
      <c r="H15" s="199" t="s">
        <v>181</v>
      </c>
      <c r="I15" s="247" t="s">
        <v>128</v>
      </c>
      <c r="J15" s="247" t="s">
        <v>128</v>
      </c>
      <c r="K15" s="232">
        <v>60</v>
      </c>
      <c r="L15" s="136">
        <v>57</v>
      </c>
      <c r="M15" s="136">
        <v>3</v>
      </c>
      <c r="N15" s="228" t="s">
        <v>182</v>
      </c>
      <c r="O15" s="232">
        <v>18</v>
      </c>
      <c r="P15" s="232">
        <v>2</v>
      </c>
      <c r="Q15" s="282">
        <v>0</v>
      </c>
      <c r="R15" s="137">
        <v>0</v>
      </c>
      <c r="S15" s="137">
        <v>0</v>
      </c>
      <c r="T15" s="282">
        <v>2</v>
      </c>
      <c r="U15" s="137">
        <v>2</v>
      </c>
      <c r="V15" s="137">
        <v>0</v>
      </c>
      <c r="W15" s="137">
        <v>0</v>
      </c>
      <c r="X15" s="230" t="s">
        <v>183</v>
      </c>
    </row>
    <row r="16" spans="1:25" s="244" customFormat="1" ht="75" x14ac:dyDescent="0.25">
      <c r="A16" s="245">
        <v>7</v>
      </c>
      <c r="B16" s="246"/>
      <c r="C16" s="234">
        <v>6330</v>
      </c>
      <c r="D16" s="245">
        <v>5021</v>
      </c>
      <c r="E16" s="179">
        <v>50</v>
      </c>
      <c r="F16" s="231" t="s">
        <v>188</v>
      </c>
      <c r="G16" s="180" t="s">
        <v>189</v>
      </c>
      <c r="H16" s="199" t="s">
        <v>184</v>
      </c>
      <c r="I16" s="247" t="s">
        <v>128</v>
      </c>
      <c r="J16" s="247" t="s">
        <v>128</v>
      </c>
      <c r="K16" s="232">
        <v>10</v>
      </c>
      <c r="L16" s="136">
        <v>9</v>
      </c>
      <c r="M16" s="136">
        <f t="shared" si="2"/>
        <v>0.5</v>
      </c>
      <c r="N16" s="228" t="s">
        <v>182</v>
      </c>
      <c r="O16" s="232">
        <v>4</v>
      </c>
      <c r="P16" s="232">
        <v>1</v>
      </c>
      <c r="Q16" s="282">
        <v>0</v>
      </c>
      <c r="R16" s="137">
        <v>0</v>
      </c>
      <c r="S16" s="137">
        <v>0</v>
      </c>
      <c r="T16" s="282">
        <v>1</v>
      </c>
      <c r="U16" s="137">
        <v>1</v>
      </c>
      <c r="V16" s="137">
        <v>0</v>
      </c>
      <c r="W16" s="137">
        <v>0</v>
      </c>
      <c r="X16" s="230" t="s">
        <v>183</v>
      </c>
    </row>
    <row r="17" spans="1:24" s="244" customFormat="1" ht="75" x14ac:dyDescent="0.25">
      <c r="A17" s="245">
        <v>8</v>
      </c>
      <c r="B17" s="246"/>
      <c r="C17" s="234">
        <v>6330</v>
      </c>
      <c r="D17" s="245">
        <v>5031</v>
      </c>
      <c r="E17" s="179">
        <v>50</v>
      </c>
      <c r="F17" s="231" t="s">
        <v>188</v>
      </c>
      <c r="G17" s="180" t="s">
        <v>189</v>
      </c>
      <c r="H17" s="199" t="s">
        <v>185</v>
      </c>
      <c r="I17" s="247" t="s">
        <v>128</v>
      </c>
      <c r="J17" s="247" t="s">
        <v>128</v>
      </c>
      <c r="K17" s="232">
        <v>17</v>
      </c>
      <c r="L17" s="136">
        <f t="shared" si="1"/>
        <v>16.149999999999999</v>
      </c>
      <c r="M17" s="136">
        <f t="shared" si="2"/>
        <v>0.85000000000000009</v>
      </c>
      <c r="N17" s="228" t="s">
        <v>182</v>
      </c>
      <c r="O17" s="232">
        <v>8</v>
      </c>
      <c r="P17" s="232">
        <v>1</v>
      </c>
      <c r="Q17" s="282">
        <v>0</v>
      </c>
      <c r="R17" s="137">
        <v>0</v>
      </c>
      <c r="S17" s="137">
        <v>0</v>
      </c>
      <c r="T17" s="282">
        <v>1</v>
      </c>
      <c r="U17" s="137">
        <v>1</v>
      </c>
      <c r="V17" s="137">
        <v>0</v>
      </c>
      <c r="W17" s="137">
        <v>0</v>
      </c>
      <c r="X17" s="230" t="s">
        <v>183</v>
      </c>
    </row>
    <row r="18" spans="1:24" s="244" customFormat="1" ht="86.25" customHeight="1" x14ac:dyDescent="0.25">
      <c r="A18" s="245">
        <v>9</v>
      </c>
      <c r="B18" s="246"/>
      <c r="C18" s="234">
        <v>6330</v>
      </c>
      <c r="D18" s="245">
        <v>5032</v>
      </c>
      <c r="E18" s="179">
        <v>50</v>
      </c>
      <c r="F18" s="231" t="s">
        <v>188</v>
      </c>
      <c r="G18" s="180" t="s">
        <v>189</v>
      </c>
      <c r="H18" s="138" t="s">
        <v>186</v>
      </c>
      <c r="I18" s="247" t="s">
        <v>128</v>
      </c>
      <c r="J18" s="247" t="s">
        <v>128</v>
      </c>
      <c r="K18" s="232">
        <v>4</v>
      </c>
      <c r="L18" s="136">
        <v>3</v>
      </c>
      <c r="M18" s="136">
        <v>1</v>
      </c>
      <c r="N18" s="228" t="s">
        <v>182</v>
      </c>
      <c r="O18" s="248">
        <v>2</v>
      </c>
      <c r="P18" s="248">
        <v>1</v>
      </c>
      <c r="Q18" s="282">
        <v>0</v>
      </c>
      <c r="R18" s="137">
        <v>0</v>
      </c>
      <c r="S18" s="137">
        <v>0</v>
      </c>
      <c r="T18" s="282">
        <v>1</v>
      </c>
      <c r="U18" s="137">
        <v>1</v>
      </c>
      <c r="V18" s="137">
        <v>0</v>
      </c>
      <c r="W18" s="137">
        <v>0</v>
      </c>
      <c r="X18" s="230" t="s">
        <v>183</v>
      </c>
    </row>
    <row r="19" spans="1:24" s="158" customFormat="1" ht="50.25" customHeight="1" x14ac:dyDescent="0.25">
      <c r="A19" s="148">
        <v>10</v>
      </c>
      <c r="B19" s="14"/>
      <c r="C19" s="234">
        <v>6330</v>
      </c>
      <c r="D19" s="148">
        <v>5137</v>
      </c>
      <c r="E19" s="148">
        <v>51</v>
      </c>
      <c r="F19" s="231" t="s">
        <v>188</v>
      </c>
      <c r="G19" s="180" t="s">
        <v>189</v>
      </c>
      <c r="H19" s="138" t="s">
        <v>190</v>
      </c>
      <c r="I19" s="151" t="s">
        <v>128</v>
      </c>
      <c r="J19" s="151" t="s">
        <v>128</v>
      </c>
      <c r="K19" s="248">
        <v>220</v>
      </c>
      <c r="L19" s="136">
        <f t="shared" si="1"/>
        <v>209</v>
      </c>
      <c r="M19" s="136">
        <f t="shared" si="2"/>
        <v>11</v>
      </c>
      <c r="N19" s="228" t="s">
        <v>182</v>
      </c>
      <c r="O19" s="248">
        <v>80</v>
      </c>
      <c r="P19" s="154">
        <v>7</v>
      </c>
      <c r="Q19" s="281">
        <v>0</v>
      </c>
      <c r="R19" s="153">
        <v>0</v>
      </c>
      <c r="S19" s="153">
        <v>0</v>
      </c>
      <c r="T19" s="278">
        <v>7</v>
      </c>
      <c r="U19" s="156">
        <v>7</v>
      </c>
      <c r="V19" s="156">
        <v>0</v>
      </c>
      <c r="W19" s="156">
        <v>0</v>
      </c>
      <c r="X19" s="230" t="s">
        <v>183</v>
      </c>
    </row>
    <row r="20" spans="1:24" s="158" customFormat="1" ht="53.25" customHeight="1" x14ac:dyDescent="0.25">
      <c r="A20" s="148">
        <v>11</v>
      </c>
      <c r="B20" s="14"/>
      <c r="C20" s="148">
        <v>6330</v>
      </c>
      <c r="D20" s="148">
        <v>5139</v>
      </c>
      <c r="E20" s="148">
        <v>51</v>
      </c>
      <c r="F20" s="249" t="s">
        <v>188</v>
      </c>
      <c r="G20" s="180" t="s">
        <v>189</v>
      </c>
      <c r="H20" s="199" t="s">
        <v>191</v>
      </c>
      <c r="I20" s="151"/>
      <c r="J20" s="151"/>
      <c r="K20" s="250">
        <v>180</v>
      </c>
      <c r="L20" s="227">
        <f t="shared" si="1"/>
        <v>171</v>
      </c>
      <c r="M20" s="227">
        <f t="shared" si="2"/>
        <v>9</v>
      </c>
      <c r="N20" s="228" t="s">
        <v>182</v>
      </c>
      <c r="O20" s="250">
        <v>60</v>
      </c>
      <c r="P20" s="154">
        <v>6</v>
      </c>
      <c r="Q20" s="281">
        <v>0</v>
      </c>
      <c r="R20" s="153">
        <v>0</v>
      </c>
      <c r="S20" s="153">
        <v>0</v>
      </c>
      <c r="T20" s="278">
        <v>6</v>
      </c>
      <c r="U20" s="156">
        <v>6</v>
      </c>
      <c r="V20" s="156">
        <v>0</v>
      </c>
      <c r="W20" s="156">
        <v>0</v>
      </c>
      <c r="X20" s="230" t="s">
        <v>183</v>
      </c>
    </row>
    <row r="21" spans="1:24" s="158" customFormat="1" ht="42.75" x14ac:dyDescent="0.25">
      <c r="A21" s="148">
        <v>12</v>
      </c>
      <c r="B21" s="14"/>
      <c r="C21" s="179">
        <v>6330</v>
      </c>
      <c r="D21" s="148">
        <v>5151</v>
      </c>
      <c r="E21" s="148">
        <v>51</v>
      </c>
      <c r="F21" s="249" t="s">
        <v>188</v>
      </c>
      <c r="G21" s="180" t="s">
        <v>189</v>
      </c>
      <c r="H21" s="199" t="s">
        <v>192</v>
      </c>
      <c r="I21" s="151" t="s">
        <v>128</v>
      </c>
      <c r="J21" s="151" t="s">
        <v>128</v>
      </c>
      <c r="K21" s="250">
        <v>14</v>
      </c>
      <c r="L21" s="227">
        <f t="shared" si="1"/>
        <v>13.299999999999999</v>
      </c>
      <c r="M21" s="227">
        <f t="shared" si="2"/>
        <v>0.70000000000000007</v>
      </c>
      <c r="N21" s="228" t="s">
        <v>182</v>
      </c>
      <c r="O21" s="250">
        <v>4</v>
      </c>
      <c r="P21" s="154">
        <v>1</v>
      </c>
      <c r="Q21" s="281">
        <f t="shared" ref="Q21:Q27" si="5">SUM(R21:S21)</f>
        <v>0</v>
      </c>
      <c r="R21" s="153">
        <v>0</v>
      </c>
      <c r="S21" s="153">
        <v>0</v>
      </c>
      <c r="T21" s="278">
        <v>1</v>
      </c>
      <c r="U21" s="156">
        <v>1</v>
      </c>
      <c r="V21" s="156">
        <v>0</v>
      </c>
      <c r="W21" s="156">
        <v>0</v>
      </c>
      <c r="X21" s="230" t="s">
        <v>183</v>
      </c>
    </row>
    <row r="22" spans="1:24" s="158" customFormat="1" ht="42.75" x14ac:dyDescent="0.25">
      <c r="A22" s="148">
        <v>13</v>
      </c>
      <c r="B22" s="14"/>
      <c r="C22" s="179">
        <v>6330</v>
      </c>
      <c r="D22" s="179">
        <v>5152</v>
      </c>
      <c r="E22" s="148">
        <v>51</v>
      </c>
      <c r="F22" s="249" t="s">
        <v>188</v>
      </c>
      <c r="G22" s="180" t="s">
        <v>189</v>
      </c>
      <c r="H22" s="199" t="s">
        <v>193</v>
      </c>
      <c r="I22" s="151"/>
      <c r="J22" s="151"/>
      <c r="K22" s="250">
        <v>45</v>
      </c>
      <c r="L22" s="227">
        <f t="shared" si="1"/>
        <v>42.75</v>
      </c>
      <c r="M22" s="227">
        <f t="shared" si="2"/>
        <v>2.25</v>
      </c>
      <c r="N22" s="228" t="s">
        <v>182</v>
      </c>
      <c r="O22" s="250">
        <v>15</v>
      </c>
      <c r="P22" s="154">
        <v>2</v>
      </c>
      <c r="Q22" s="281">
        <v>0</v>
      </c>
      <c r="R22" s="153">
        <v>0</v>
      </c>
      <c r="S22" s="153">
        <v>0</v>
      </c>
      <c r="T22" s="278">
        <v>2</v>
      </c>
      <c r="U22" s="156">
        <v>2</v>
      </c>
      <c r="V22" s="156">
        <v>0</v>
      </c>
      <c r="W22" s="156">
        <v>0</v>
      </c>
      <c r="X22" s="230" t="s">
        <v>183</v>
      </c>
    </row>
    <row r="23" spans="1:24" s="158" customFormat="1" ht="42.75" x14ac:dyDescent="0.25">
      <c r="A23" s="148">
        <v>14</v>
      </c>
      <c r="B23" s="14"/>
      <c r="C23" s="179">
        <v>6330</v>
      </c>
      <c r="D23" s="179">
        <v>5154</v>
      </c>
      <c r="E23" s="148">
        <v>51</v>
      </c>
      <c r="F23" s="249" t="s">
        <v>188</v>
      </c>
      <c r="G23" s="180" t="s">
        <v>189</v>
      </c>
      <c r="H23" s="199" t="s">
        <v>194</v>
      </c>
      <c r="I23" s="151"/>
      <c r="J23" s="151"/>
      <c r="K23" s="250">
        <v>60</v>
      </c>
      <c r="L23" s="227">
        <f t="shared" si="1"/>
        <v>57</v>
      </c>
      <c r="M23" s="227">
        <f t="shared" si="2"/>
        <v>3</v>
      </c>
      <c r="N23" s="228" t="s">
        <v>182</v>
      </c>
      <c r="O23" s="250">
        <v>20</v>
      </c>
      <c r="P23" s="154">
        <v>2</v>
      </c>
      <c r="Q23" s="281">
        <v>0</v>
      </c>
      <c r="R23" s="153">
        <v>0</v>
      </c>
      <c r="S23" s="153">
        <v>0</v>
      </c>
      <c r="T23" s="278">
        <v>2</v>
      </c>
      <c r="U23" s="156">
        <v>2</v>
      </c>
      <c r="V23" s="156">
        <v>0</v>
      </c>
      <c r="W23" s="156">
        <v>0</v>
      </c>
      <c r="X23" s="230" t="s">
        <v>183</v>
      </c>
    </row>
    <row r="24" spans="1:24" s="158" customFormat="1" ht="42.75" x14ac:dyDescent="0.25">
      <c r="A24" s="148">
        <v>15</v>
      </c>
      <c r="B24" s="14"/>
      <c r="C24" s="179">
        <v>6330</v>
      </c>
      <c r="D24" s="179">
        <v>5157</v>
      </c>
      <c r="E24" s="148">
        <v>51</v>
      </c>
      <c r="F24" s="249" t="s">
        <v>188</v>
      </c>
      <c r="G24" s="180" t="s">
        <v>189</v>
      </c>
      <c r="H24" s="199" t="s">
        <v>195</v>
      </c>
      <c r="I24" s="151" t="s">
        <v>128</v>
      </c>
      <c r="J24" s="151" t="s">
        <v>128</v>
      </c>
      <c r="K24" s="250">
        <v>14</v>
      </c>
      <c r="L24" s="227">
        <f t="shared" si="1"/>
        <v>13.299999999999999</v>
      </c>
      <c r="M24" s="227">
        <f t="shared" si="2"/>
        <v>0.70000000000000007</v>
      </c>
      <c r="N24" s="228" t="s">
        <v>182</v>
      </c>
      <c r="O24" s="250">
        <v>4</v>
      </c>
      <c r="P24" s="154">
        <v>1</v>
      </c>
      <c r="Q24" s="281">
        <v>0</v>
      </c>
      <c r="R24" s="153">
        <v>0</v>
      </c>
      <c r="S24" s="153">
        <v>0</v>
      </c>
      <c r="T24" s="278">
        <v>1</v>
      </c>
      <c r="U24" s="156">
        <v>1</v>
      </c>
      <c r="V24" s="156">
        <v>0</v>
      </c>
      <c r="W24" s="156">
        <v>0</v>
      </c>
      <c r="X24" s="230" t="s">
        <v>183</v>
      </c>
    </row>
    <row r="25" spans="1:24" s="158" customFormat="1" ht="42.75" x14ac:dyDescent="0.25">
      <c r="A25" s="224">
        <v>16</v>
      </c>
      <c r="B25" s="251"/>
      <c r="C25" s="179">
        <v>6330</v>
      </c>
      <c r="D25" s="179">
        <v>5163</v>
      </c>
      <c r="E25" s="148">
        <v>51</v>
      </c>
      <c r="F25" s="249" t="s">
        <v>188</v>
      </c>
      <c r="G25" s="180" t="s">
        <v>189</v>
      </c>
      <c r="H25" s="199" t="s">
        <v>196</v>
      </c>
      <c r="I25" s="151" t="s">
        <v>128</v>
      </c>
      <c r="J25" s="151" t="s">
        <v>128</v>
      </c>
      <c r="K25" s="250">
        <v>4</v>
      </c>
      <c r="L25" s="227">
        <v>3</v>
      </c>
      <c r="M25" s="227">
        <v>1</v>
      </c>
      <c r="N25" s="228" t="s">
        <v>182</v>
      </c>
      <c r="O25" s="250">
        <v>1</v>
      </c>
      <c r="P25" s="252">
        <v>1</v>
      </c>
      <c r="Q25" s="281">
        <f t="shared" si="5"/>
        <v>0</v>
      </c>
      <c r="R25" s="153">
        <v>0</v>
      </c>
      <c r="S25" s="153">
        <v>0</v>
      </c>
      <c r="T25" s="278">
        <v>1</v>
      </c>
      <c r="U25" s="156">
        <v>1</v>
      </c>
      <c r="V25" s="156">
        <v>0</v>
      </c>
      <c r="W25" s="156">
        <v>0</v>
      </c>
      <c r="X25" s="230" t="s">
        <v>183</v>
      </c>
    </row>
    <row r="26" spans="1:24" s="158" customFormat="1" ht="49.5" customHeight="1" x14ac:dyDescent="0.25">
      <c r="A26" s="224">
        <v>17</v>
      </c>
      <c r="B26" s="224"/>
      <c r="C26" s="179">
        <v>6330</v>
      </c>
      <c r="D26" s="14">
        <v>5164</v>
      </c>
      <c r="E26" s="148">
        <v>51</v>
      </c>
      <c r="F26" s="249" t="s">
        <v>188</v>
      </c>
      <c r="G26" s="180" t="s">
        <v>189</v>
      </c>
      <c r="H26" s="199" t="s">
        <v>197</v>
      </c>
      <c r="I26" s="151" t="s">
        <v>128</v>
      </c>
      <c r="J26" s="151" t="s">
        <v>128</v>
      </c>
      <c r="K26" s="250">
        <v>600</v>
      </c>
      <c r="L26" s="227">
        <f t="shared" si="1"/>
        <v>570</v>
      </c>
      <c r="M26" s="227">
        <f t="shared" si="2"/>
        <v>30</v>
      </c>
      <c r="N26" s="228" t="s">
        <v>182</v>
      </c>
      <c r="O26" s="250">
        <v>250</v>
      </c>
      <c r="P26" s="154">
        <v>18</v>
      </c>
      <c r="Q26" s="281">
        <v>0</v>
      </c>
      <c r="R26" s="153">
        <v>0</v>
      </c>
      <c r="S26" s="153">
        <v>0</v>
      </c>
      <c r="T26" s="278">
        <v>18</v>
      </c>
      <c r="U26" s="156">
        <v>18</v>
      </c>
      <c r="V26" s="156">
        <v>0</v>
      </c>
      <c r="W26" s="156">
        <v>0</v>
      </c>
      <c r="X26" s="230" t="s">
        <v>183</v>
      </c>
    </row>
    <row r="27" spans="1:24" s="158" customFormat="1" ht="72" customHeight="1" x14ac:dyDescent="0.25">
      <c r="A27" s="224">
        <v>18</v>
      </c>
      <c r="B27" s="253"/>
      <c r="C27" s="179">
        <v>6330</v>
      </c>
      <c r="D27" s="254">
        <v>5167</v>
      </c>
      <c r="E27" s="148">
        <v>51</v>
      </c>
      <c r="F27" s="249" t="s">
        <v>188</v>
      </c>
      <c r="G27" s="180" t="s">
        <v>189</v>
      </c>
      <c r="H27" s="199" t="s">
        <v>198</v>
      </c>
      <c r="I27" s="151" t="s">
        <v>128</v>
      </c>
      <c r="J27" s="151" t="s">
        <v>128</v>
      </c>
      <c r="K27" s="250">
        <v>100</v>
      </c>
      <c r="L27" s="227">
        <f t="shared" si="1"/>
        <v>95</v>
      </c>
      <c r="M27" s="227">
        <f t="shared" si="2"/>
        <v>5</v>
      </c>
      <c r="N27" s="228" t="s">
        <v>182</v>
      </c>
      <c r="O27" s="250">
        <v>50</v>
      </c>
      <c r="P27" s="154">
        <v>3</v>
      </c>
      <c r="Q27" s="281">
        <f t="shared" si="5"/>
        <v>0</v>
      </c>
      <c r="R27" s="153">
        <v>0</v>
      </c>
      <c r="S27" s="153">
        <v>0</v>
      </c>
      <c r="T27" s="278">
        <v>3</v>
      </c>
      <c r="U27" s="156">
        <v>3</v>
      </c>
      <c r="V27" s="156">
        <v>0</v>
      </c>
      <c r="W27" s="156">
        <v>0</v>
      </c>
      <c r="X27" s="230" t="s">
        <v>183</v>
      </c>
    </row>
    <row r="28" spans="1:24" s="158" customFormat="1" ht="45" x14ac:dyDescent="0.25">
      <c r="A28" s="224">
        <v>19</v>
      </c>
      <c r="B28" s="253"/>
      <c r="C28" s="179">
        <v>6330</v>
      </c>
      <c r="D28" s="254">
        <v>5168</v>
      </c>
      <c r="E28" s="148">
        <v>51</v>
      </c>
      <c r="F28" s="249" t="s">
        <v>188</v>
      </c>
      <c r="G28" s="180" t="s">
        <v>189</v>
      </c>
      <c r="H28" s="199" t="s">
        <v>199</v>
      </c>
      <c r="I28" s="151" t="s">
        <v>128</v>
      </c>
      <c r="J28" s="151" t="s">
        <v>128</v>
      </c>
      <c r="K28" s="250">
        <v>150</v>
      </c>
      <c r="L28" s="227">
        <f t="shared" si="1"/>
        <v>142.5</v>
      </c>
      <c r="M28" s="227">
        <f t="shared" si="2"/>
        <v>7.5</v>
      </c>
      <c r="N28" s="228" t="s">
        <v>182</v>
      </c>
      <c r="O28" s="250">
        <v>50</v>
      </c>
      <c r="P28" s="154">
        <v>5</v>
      </c>
      <c r="Q28" s="281">
        <v>0</v>
      </c>
      <c r="R28" s="153">
        <v>0</v>
      </c>
      <c r="S28" s="153">
        <v>0</v>
      </c>
      <c r="T28" s="278">
        <v>5</v>
      </c>
      <c r="U28" s="156">
        <v>5</v>
      </c>
      <c r="V28" s="156">
        <v>0</v>
      </c>
      <c r="W28" s="156">
        <v>0</v>
      </c>
      <c r="X28" s="230" t="s">
        <v>183</v>
      </c>
    </row>
    <row r="29" spans="1:24" s="158" customFormat="1" ht="90" x14ac:dyDescent="0.25">
      <c r="A29" s="224">
        <v>20</v>
      </c>
      <c r="B29" s="179"/>
      <c r="C29" s="184">
        <v>6330</v>
      </c>
      <c r="D29" s="254">
        <v>5169</v>
      </c>
      <c r="E29" s="148">
        <v>51</v>
      </c>
      <c r="F29" s="249" t="s">
        <v>188</v>
      </c>
      <c r="G29" s="180" t="s">
        <v>189</v>
      </c>
      <c r="H29" s="199" t="s">
        <v>200</v>
      </c>
      <c r="I29" s="151" t="s">
        <v>128</v>
      </c>
      <c r="J29" s="151" t="s">
        <v>128</v>
      </c>
      <c r="K29" s="250">
        <v>765</v>
      </c>
      <c r="L29" s="227">
        <f t="shared" si="1"/>
        <v>726.75</v>
      </c>
      <c r="M29" s="227">
        <f t="shared" si="2"/>
        <v>38.25</v>
      </c>
      <c r="N29" s="228" t="s">
        <v>182</v>
      </c>
      <c r="O29" s="250">
        <v>128</v>
      </c>
      <c r="P29" s="154">
        <v>32</v>
      </c>
      <c r="Q29" s="281">
        <v>0</v>
      </c>
      <c r="R29" s="153">
        <v>0</v>
      </c>
      <c r="S29" s="153">
        <v>0</v>
      </c>
      <c r="T29" s="278">
        <v>32</v>
      </c>
      <c r="U29" s="156">
        <v>32</v>
      </c>
      <c r="V29" s="156">
        <v>0</v>
      </c>
      <c r="W29" s="156">
        <v>0</v>
      </c>
      <c r="X29" s="230" t="s">
        <v>183</v>
      </c>
    </row>
    <row r="30" spans="1:24" s="158" customFormat="1" ht="45" x14ac:dyDescent="0.25">
      <c r="A30" s="224">
        <v>21</v>
      </c>
      <c r="B30" s="179"/>
      <c r="C30" s="184">
        <v>6330</v>
      </c>
      <c r="D30" s="254">
        <v>5175</v>
      </c>
      <c r="E30" s="148">
        <v>51</v>
      </c>
      <c r="F30" s="249" t="s">
        <v>188</v>
      </c>
      <c r="G30" s="180" t="s">
        <v>189</v>
      </c>
      <c r="H30" s="199" t="s">
        <v>201</v>
      </c>
      <c r="I30" s="151" t="s">
        <v>128</v>
      </c>
      <c r="J30" s="151" t="s">
        <v>128</v>
      </c>
      <c r="K30" s="250">
        <v>300</v>
      </c>
      <c r="L30" s="227">
        <f t="shared" si="1"/>
        <v>285</v>
      </c>
      <c r="M30" s="227">
        <f t="shared" si="2"/>
        <v>15</v>
      </c>
      <c r="N30" s="228" t="s">
        <v>182</v>
      </c>
      <c r="O30" s="250">
        <v>100</v>
      </c>
      <c r="P30" s="154">
        <v>10</v>
      </c>
      <c r="Q30" s="281">
        <v>0</v>
      </c>
      <c r="R30" s="153">
        <v>0</v>
      </c>
      <c r="S30" s="153">
        <v>0</v>
      </c>
      <c r="T30" s="278">
        <v>10</v>
      </c>
      <c r="U30" s="156">
        <v>10</v>
      </c>
      <c r="V30" s="156">
        <v>0</v>
      </c>
      <c r="W30" s="156">
        <v>0</v>
      </c>
      <c r="X30" s="230" t="s">
        <v>183</v>
      </c>
    </row>
    <row r="31" spans="1:24" s="158" customFormat="1" ht="42.75" x14ac:dyDescent="0.25">
      <c r="A31" s="224">
        <v>22</v>
      </c>
      <c r="B31" s="179"/>
      <c r="C31" s="184">
        <v>6330</v>
      </c>
      <c r="D31" s="148">
        <v>5176</v>
      </c>
      <c r="E31" s="148">
        <v>51</v>
      </c>
      <c r="F31" s="249" t="s">
        <v>188</v>
      </c>
      <c r="G31" s="180" t="s">
        <v>189</v>
      </c>
      <c r="H31" s="199" t="s">
        <v>202</v>
      </c>
      <c r="I31" s="151" t="s">
        <v>128</v>
      </c>
      <c r="J31" s="151" t="s">
        <v>128</v>
      </c>
      <c r="K31" s="250">
        <v>50</v>
      </c>
      <c r="L31" s="227">
        <v>49</v>
      </c>
      <c r="M31" s="227">
        <v>1</v>
      </c>
      <c r="N31" s="228" t="s">
        <v>182</v>
      </c>
      <c r="O31" s="250">
        <v>25</v>
      </c>
      <c r="P31" s="154">
        <v>2</v>
      </c>
      <c r="Q31" s="281">
        <f>SUM(R31:S31)</f>
        <v>0</v>
      </c>
      <c r="R31" s="153">
        <v>0</v>
      </c>
      <c r="S31" s="153">
        <v>0</v>
      </c>
      <c r="T31" s="278">
        <v>2</v>
      </c>
      <c r="U31" s="156">
        <v>2</v>
      </c>
      <c r="V31" s="156">
        <v>0</v>
      </c>
      <c r="W31" s="156">
        <v>0</v>
      </c>
      <c r="X31" s="230" t="s">
        <v>183</v>
      </c>
    </row>
    <row r="32" spans="1:24" s="158" customFormat="1" ht="31.5" x14ac:dyDescent="0.25">
      <c r="A32" s="235"/>
      <c r="B32" s="235"/>
      <c r="C32" s="236"/>
      <c r="D32" s="235"/>
      <c r="E32" s="235"/>
      <c r="F32" s="237" t="s">
        <v>188</v>
      </c>
      <c r="G32" s="238" t="s">
        <v>189</v>
      </c>
      <c r="H32" s="239"/>
      <c r="I32" s="240"/>
      <c r="J32" s="240"/>
      <c r="K32" s="255">
        <f>SUM(K15:K31)</f>
        <v>2593</v>
      </c>
      <c r="L32" s="255">
        <f t="shared" ref="L32:M32" si="6">SUM(L15:L31)</f>
        <v>2462.75</v>
      </c>
      <c r="M32" s="255">
        <f t="shared" si="6"/>
        <v>129.75</v>
      </c>
      <c r="N32" s="242"/>
      <c r="O32" s="255">
        <f t="shared" ref="O32:W32" si="7">SUM(O15:O31)</f>
        <v>819</v>
      </c>
      <c r="P32" s="255">
        <f t="shared" si="7"/>
        <v>95</v>
      </c>
      <c r="Q32" s="255">
        <f>SUM(Q15:Q31)</f>
        <v>0</v>
      </c>
      <c r="R32" s="255">
        <f t="shared" si="7"/>
        <v>0</v>
      </c>
      <c r="S32" s="255">
        <f t="shared" si="7"/>
        <v>0</v>
      </c>
      <c r="T32" s="255">
        <f t="shared" si="7"/>
        <v>95</v>
      </c>
      <c r="U32" s="255">
        <f t="shared" si="7"/>
        <v>95</v>
      </c>
      <c r="V32" s="255">
        <f t="shared" si="7"/>
        <v>0</v>
      </c>
      <c r="W32" s="255">
        <f t="shared" si="7"/>
        <v>0</v>
      </c>
      <c r="X32" s="256"/>
    </row>
    <row r="33" spans="1:25" s="147" customFormat="1" ht="20.25" hidden="1" x14ac:dyDescent="0.3">
      <c r="A33" s="257" t="s">
        <v>17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3"/>
      <c r="L33" s="23"/>
      <c r="M33" s="23"/>
      <c r="N33" s="23"/>
      <c r="O33" s="15"/>
      <c r="P33" s="23"/>
      <c r="Q33" s="23"/>
      <c r="R33" s="259"/>
      <c r="S33" s="259"/>
      <c r="T33" s="259"/>
      <c r="U33" s="259"/>
      <c r="V33" s="259"/>
      <c r="W33" s="260"/>
      <c r="X33" s="15"/>
    </row>
    <row r="34" spans="1:25" s="158" customFormat="1" ht="15.75" hidden="1" x14ac:dyDescent="0.25">
      <c r="A34" s="148">
        <v>1</v>
      </c>
      <c r="B34" s="179"/>
      <c r="C34" s="184"/>
      <c r="D34" s="184"/>
      <c r="E34" s="184"/>
      <c r="F34" s="261"/>
      <c r="G34" s="160"/>
      <c r="H34" s="199"/>
      <c r="I34" s="262"/>
      <c r="J34" s="182"/>
      <c r="K34" s="205"/>
      <c r="L34" s="205"/>
      <c r="M34" s="205"/>
      <c r="N34" s="152"/>
      <c r="O34" s="205"/>
      <c r="P34" s="205"/>
      <c r="Q34" s="205"/>
      <c r="R34" s="153"/>
      <c r="S34" s="153"/>
      <c r="T34" s="156"/>
      <c r="U34" s="156"/>
      <c r="V34" s="156"/>
      <c r="W34" s="156"/>
      <c r="X34" s="263"/>
    </row>
    <row r="35" spans="1:25" ht="54" customHeight="1" x14ac:dyDescent="0.25">
      <c r="A35" s="353" t="s">
        <v>177</v>
      </c>
      <c r="B35" s="354"/>
      <c r="C35" s="354"/>
      <c r="D35" s="354"/>
      <c r="E35" s="354"/>
      <c r="F35" s="354"/>
      <c r="G35" s="354"/>
      <c r="H35" s="354"/>
      <c r="I35" s="354"/>
      <c r="J35" s="355"/>
      <c r="K35" s="17">
        <f>K33+K8</f>
        <v>9076</v>
      </c>
      <c r="L35" s="17">
        <f t="shared" ref="L35:M35" si="8">L33+L8</f>
        <v>8621.6</v>
      </c>
      <c r="M35" s="17">
        <f t="shared" si="8"/>
        <v>453.9</v>
      </c>
      <c r="N35" s="17"/>
      <c r="O35" s="17">
        <f t="shared" ref="O35:W35" si="9">O33+O8</f>
        <v>3628</v>
      </c>
      <c r="P35" s="17">
        <f t="shared" si="9"/>
        <v>281</v>
      </c>
      <c r="Q35" s="17">
        <f t="shared" si="9"/>
        <v>0</v>
      </c>
      <c r="R35" s="17">
        <f t="shared" si="9"/>
        <v>0</v>
      </c>
      <c r="S35" s="17">
        <f t="shared" si="9"/>
        <v>0</v>
      </c>
      <c r="T35" s="17">
        <f t="shared" si="9"/>
        <v>281</v>
      </c>
      <c r="U35" s="17">
        <f t="shared" si="9"/>
        <v>281</v>
      </c>
      <c r="V35" s="17">
        <f t="shared" si="9"/>
        <v>0</v>
      </c>
      <c r="W35" s="18">
        <f t="shared" si="9"/>
        <v>0</v>
      </c>
      <c r="X35" s="17"/>
    </row>
    <row r="36" spans="1:25" s="142" customFormat="1" x14ac:dyDescent="0.25">
      <c r="A36" s="140"/>
      <c r="B36" s="140"/>
      <c r="C36" s="140"/>
      <c r="D36" s="140"/>
      <c r="E36" s="140"/>
      <c r="F36" s="140"/>
      <c r="G36" s="161"/>
      <c r="H36" s="140"/>
      <c r="I36" s="162"/>
      <c r="J36" s="163"/>
      <c r="K36" s="164"/>
      <c r="L36" s="164"/>
      <c r="M36" s="164"/>
      <c r="N36" s="165"/>
      <c r="O36" s="165"/>
      <c r="X36" s="166"/>
      <c r="Y36" s="7"/>
    </row>
    <row r="37" spans="1:25" s="142" customFormat="1" x14ac:dyDescent="0.25">
      <c r="A37" s="140"/>
      <c r="B37" s="140"/>
      <c r="C37" s="140"/>
      <c r="D37" s="140"/>
      <c r="E37" s="140"/>
      <c r="F37" s="140"/>
      <c r="G37" s="140"/>
      <c r="H37" s="140"/>
      <c r="I37" s="167"/>
      <c r="J37" s="168"/>
      <c r="K37" s="169"/>
      <c r="L37" s="169"/>
      <c r="M37" s="169"/>
      <c r="X37" s="166"/>
      <c r="Y37" s="7"/>
    </row>
    <row r="38" spans="1:25" s="142" customFormat="1" ht="18" x14ac:dyDescent="0.25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X38" s="166"/>
      <c r="Y38" s="7"/>
    </row>
    <row r="39" spans="1:25" s="176" customFormat="1" x14ac:dyDescent="0.2">
      <c r="A39" s="171"/>
      <c r="B39" s="172"/>
      <c r="C39" s="171"/>
      <c r="D39" s="172"/>
      <c r="E39" s="172"/>
      <c r="F39" s="172"/>
      <c r="G39" s="172"/>
      <c r="H39" s="172"/>
      <c r="I39" s="173"/>
      <c r="J39" s="174"/>
      <c r="K39" s="175"/>
      <c r="L39" s="175"/>
      <c r="M39" s="175"/>
      <c r="X39" s="177"/>
      <c r="Y39" s="178"/>
    </row>
    <row r="40" spans="1:25" s="142" customFormat="1" x14ac:dyDescent="0.25">
      <c r="A40" s="140"/>
      <c r="B40" s="140"/>
      <c r="C40" s="140"/>
      <c r="D40" s="140"/>
      <c r="E40" s="140"/>
      <c r="F40" s="140"/>
      <c r="G40" s="140"/>
      <c r="H40" s="140"/>
      <c r="I40" s="7"/>
      <c r="J40" s="168"/>
      <c r="K40" s="169"/>
      <c r="L40" s="169"/>
      <c r="M40" s="169"/>
      <c r="X40" s="166"/>
      <c r="Y40" s="7"/>
    </row>
    <row r="41" spans="1:25" s="142" customFormat="1" x14ac:dyDescent="0.25">
      <c r="A41" s="140"/>
      <c r="B41" s="140"/>
      <c r="C41" s="140"/>
      <c r="D41" s="140"/>
      <c r="E41" s="140"/>
      <c r="F41" s="140"/>
      <c r="G41" s="140"/>
      <c r="H41" s="140"/>
      <c r="I41" s="7"/>
      <c r="J41" s="168"/>
      <c r="K41" s="169"/>
      <c r="L41" s="169"/>
      <c r="M41" s="169"/>
      <c r="X41" s="166"/>
      <c r="Y41" s="7"/>
    </row>
    <row r="42" spans="1:25" s="142" customFormat="1" x14ac:dyDescent="0.25">
      <c r="A42" s="140"/>
      <c r="B42" s="140"/>
      <c r="C42" s="140"/>
      <c r="D42" s="140"/>
      <c r="E42" s="140"/>
      <c r="F42" s="140"/>
      <c r="G42" s="140"/>
      <c r="H42" s="140"/>
      <c r="I42" s="7"/>
      <c r="J42" s="168"/>
      <c r="K42" s="169"/>
      <c r="L42" s="169"/>
      <c r="M42" s="169"/>
      <c r="X42" s="166"/>
      <c r="Y42" s="7"/>
    </row>
    <row r="43" spans="1:25" s="142" customFormat="1" x14ac:dyDescent="0.25">
      <c r="A43" s="140"/>
      <c r="B43" s="140"/>
      <c r="C43" s="140"/>
      <c r="D43" s="140"/>
      <c r="E43" s="140"/>
      <c r="F43" s="140"/>
      <c r="G43" s="140"/>
      <c r="H43" s="140"/>
      <c r="I43" s="7"/>
      <c r="J43" s="168"/>
      <c r="K43" s="169"/>
      <c r="L43" s="169"/>
      <c r="M43" s="169"/>
      <c r="W43" s="142" t="s">
        <v>88</v>
      </c>
      <c r="X43" s="166"/>
      <c r="Y43" s="7"/>
    </row>
    <row r="44" spans="1:25" s="142" customFormat="1" x14ac:dyDescent="0.25">
      <c r="A44" s="140"/>
      <c r="B44" s="140"/>
      <c r="C44" s="140"/>
      <c r="D44" s="140"/>
      <c r="E44" s="140"/>
      <c r="F44" s="140"/>
      <c r="G44" s="140"/>
      <c r="H44" s="140"/>
      <c r="I44" s="7"/>
      <c r="J44" s="168"/>
      <c r="K44" s="169"/>
      <c r="L44" s="169"/>
      <c r="M44" s="169"/>
      <c r="X44" s="166"/>
      <c r="Y44" s="7"/>
    </row>
    <row r="45" spans="1:25" s="142" customFormat="1" x14ac:dyDescent="0.25">
      <c r="A45" s="140"/>
      <c r="B45" s="140"/>
      <c r="C45" s="140"/>
      <c r="D45" s="140"/>
      <c r="E45" s="140"/>
      <c r="F45" s="140"/>
      <c r="G45" s="140"/>
      <c r="H45" s="140"/>
      <c r="I45" s="7"/>
      <c r="J45" s="168"/>
      <c r="K45" s="169"/>
      <c r="L45" s="169"/>
      <c r="M45" s="169"/>
      <c r="X45" s="166"/>
      <c r="Y45" s="7"/>
    </row>
    <row r="46" spans="1:25" s="142" customFormat="1" x14ac:dyDescent="0.25">
      <c r="A46" s="140"/>
      <c r="B46" s="140"/>
      <c r="C46" s="140"/>
      <c r="D46" s="140"/>
      <c r="E46" s="140"/>
      <c r="F46" s="140"/>
      <c r="G46" s="140"/>
      <c r="H46" s="140"/>
      <c r="I46" s="7"/>
      <c r="J46" s="168"/>
      <c r="K46" s="169"/>
      <c r="L46" s="169"/>
      <c r="M46" s="169"/>
      <c r="X46" s="166"/>
      <c r="Y46" s="7"/>
    </row>
    <row r="47" spans="1:25" s="142" customFormat="1" x14ac:dyDescent="0.25">
      <c r="A47" s="140"/>
      <c r="B47" s="140"/>
      <c r="C47" s="140"/>
      <c r="D47" s="140"/>
      <c r="E47" s="140"/>
      <c r="F47" s="140"/>
      <c r="G47" s="140"/>
      <c r="H47" s="140"/>
      <c r="I47" s="7"/>
      <c r="J47" s="168"/>
      <c r="K47" s="169"/>
      <c r="L47" s="169"/>
      <c r="M47" s="169"/>
      <c r="X47" s="166"/>
      <c r="Y47" s="7"/>
    </row>
    <row r="48" spans="1:25" s="142" customFormat="1" x14ac:dyDescent="0.25">
      <c r="A48" s="140"/>
      <c r="B48" s="140"/>
      <c r="C48" s="140"/>
      <c r="D48" s="140"/>
      <c r="E48" s="140"/>
      <c r="F48" s="140"/>
      <c r="G48" s="140"/>
      <c r="H48" s="140"/>
      <c r="I48" s="7"/>
      <c r="J48" s="168"/>
      <c r="K48" s="169"/>
      <c r="L48" s="169"/>
      <c r="M48" s="169"/>
      <c r="X48" s="166"/>
      <c r="Y48" s="7"/>
    </row>
    <row r="49" spans="1:25" s="142" customFormat="1" x14ac:dyDescent="0.25">
      <c r="A49" s="140"/>
      <c r="B49" s="140"/>
      <c r="C49" s="140"/>
      <c r="D49" s="140"/>
      <c r="E49" s="140"/>
      <c r="F49" s="140"/>
      <c r="G49" s="140"/>
      <c r="H49" s="140"/>
      <c r="I49" s="7"/>
      <c r="J49" s="168"/>
      <c r="K49" s="169"/>
      <c r="L49" s="169"/>
      <c r="M49" s="169"/>
      <c r="X49" s="166"/>
      <c r="Y49" s="7"/>
    </row>
    <row r="50" spans="1:25" s="142" customFormat="1" x14ac:dyDescent="0.25">
      <c r="A50" s="140"/>
      <c r="B50" s="140"/>
      <c r="C50" s="140"/>
      <c r="D50" s="140"/>
      <c r="E50" s="140"/>
      <c r="F50" s="140"/>
      <c r="G50" s="140"/>
      <c r="H50" s="140"/>
      <c r="I50" s="7"/>
      <c r="J50" s="168"/>
      <c r="K50" s="169"/>
      <c r="L50" s="169"/>
      <c r="M50" s="169"/>
      <c r="X50" s="166"/>
      <c r="Y50" s="7"/>
    </row>
    <row r="51" spans="1:25" s="142" customFormat="1" x14ac:dyDescent="0.25">
      <c r="A51" s="140"/>
      <c r="B51" s="140"/>
      <c r="C51" s="140"/>
      <c r="D51" s="140"/>
      <c r="E51" s="140"/>
      <c r="F51" s="140"/>
      <c r="G51" s="140"/>
      <c r="H51" s="140"/>
      <c r="I51" s="7"/>
      <c r="J51" s="168"/>
      <c r="K51" s="169"/>
      <c r="L51" s="169"/>
      <c r="M51" s="169"/>
      <c r="X51" s="166"/>
      <c r="Y51" s="7"/>
    </row>
    <row r="52" spans="1:25" s="142" customFormat="1" x14ac:dyDescent="0.25">
      <c r="A52" s="140"/>
      <c r="B52" s="140"/>
      <c r="C52" s="140"/>
      <c r="D52" s="140"/>
      <c r="E52" s="140"/>
      <c r="F52" s="140"/>
      <c r="G52" s="140"/>
      <c r="H52" s="140"/>
      <c r="I52" s="7"/>
      <c r="J52" s="168"/>
      <c r="K52" s="169"/>
      <c r="L52" s="169"/>
      <c r="M52" s="169"/>
      <c r="X52" s="166"/>
      <c r="Y52" s="7"/>
    </row>
    <row r="53" spans="1:25" s="142" customFormat="1" x14ac:dyDescent="0.25">
      <c r="A53" s="140"/>
      <c r="B53" s="140"/>
      <c r="C53" s="140"/>
      <c r="D53" s="140"/>
      <c r="E53" s="140"/>
      <c r="F53" s="140"/>
      <c r="G53" s="140"/>
      <c r="H53" s="140"/>
      <c r="I53" s="7"/>
      <c r="J53" s="168"/>
      <c r="K53" s="169"/>
      <c r="L53" s="169"/>
      <c r="M53" s="169"/>
      <c r="X53" s="166"/>
      <c r="Y53" s="7"/>
    </row>
    <row r="54" spans="1:25" s="142" customFormat="1" x14ac:dyDescent="0.25">
      <c r="A54" s="140"/>
      <c r="B54" s="140"/>
      <c r="C54" s="140"/>
      <c r="D54" s="140"/>
      <c r="E54" s="140"/>
      <c r="F54" s="140"/>
      <c r="G54" s="140"/>
      <c r="H54" s="140"/>
      <c r="I54" s="7"/>
      <c r="J54" s="168"/>
      <c r="K54" s="169"/>
      <c r="L54" s="169"/>
      <c r="M54" s="169"/>
      <c r="X54" s="166"/>
      <c r="Y54" s="7"/>
    </row>
    <row r="55" spans="1:25" s="142" customFormat="1" x14ac:dyDescent="0.25">
      <c r="A55" s="140"/>
      <c r="B55" s="140"/>
      <c r="C55" s="140"/>
      <c r="D55" s="140"/>
      <c r="E55" s="140"/>
      <c r="F55" s="140"/>
      <c r="G55" s="140"/>
      <c r="H55" s="140"/>
      <c r="I55" s="7"/>
      <c r="J55" s="168"/>
      <c r="K55" s="169"/>
      <c r="L55" s="169"/>
      <c r="M55" s="169"/>
      <c r="X55" s="166"/>
      <c r="Y55" s="7"/>
    </row>
    <row r="56" spans="1:25" s="142" customFormat="1" x14ac:dyDescent="0.25">
      <c r="A56" s="140"/>
      <c r="B56" s="140"/>
      <c r="C56" s="140"/>
      <c r="D56" s="140"/>
      <c r="E56" s="140"/>
      <c r="F56" s="140"/>
      <c r="G56" s="140"/>
      <c r="H56" s="140"/>
      <c r="I56" s="7"/>
      <c r="J56" s="168"/>
      <c r="K56" s="169"/>
      <c r="L56" s="169"/>
      <c r="M56" s="169"/>
      <c r="X56" s="166"/>
      <c r="Y56" s="7"/>
    </row>
    <row r="57" spans="1:25" s="142" customFormat="1" x14ac:dyDescent="0.25">
      <c r="A57" s="140"/>
      <c r="B57" s="140"/>
      <c r="C57" s="140"/>
      <c r="D57" s="140"/>
      <c r="E57" s="140"/>
      <c r="F57" s="140"/>
      <c r="G57" s="140"/>
      <c r="H57" s="140"/>
      <c r="I57" s="7"/>
      <c r="J57" s="140"/>
      <c r="K57" s="169"/>
      <c r="L57" s="169"/>
      <c r="M57" s="169"/>
      <c r="X57" s="166"/>
      <c r="Y57" s="7"/>
    </row>
    <row r="58" spans="1:25" s="142" customFormat="1" x14ac:dyDescent="0.25">
      <c r="A58" s="140"/>
      <c r="B58" s="140"/>
      <c r="C58" s="140"/>
      <c r="D58" s="140"/>
      <c r="E58" s="140"/>
      <c r="F58" s="140"/>
      <c r="G58" s="140"/>
      <c r="H58" s="140"/>
      <c r="I58" s="7"/>
      <c r="J58" s="140"/>
      <c r="K58" s="169"/>
      <c r="L58" s="169"/>
      <c r="M58" s="169"/>
      <c r="X58" s="166"/>
      <c r="Y58" s="7"/>
    </row>
    <row r="59" spans="1:25" s="142" customFormat="1" x14ac:dyDescent="0.25">
      <c r="A59" s="140"/>
      <c r="B59" s="140"/>
      <c r="C59" s="140"/>
      <c r="D59" s="140"/>
      <c r="E59" s="140"/>
      <c r="F59" s="140"/>
      <c r="G59" s="140"/>
      <c r="H59" s="140"/>
      <c r="I59" s="7"/>
      <c r="J59" s="140"/>
      <c r="K59" s="169"/>
      <c r="L59" s="169"/>
      <c r="M59" s="169"/>
      <c r="X59" s="166"/>
      <c r="Y59" s="7"/>
    </row>
    <row r="60" spans="1:25" s="142" customFormat="1" x14ac:dyDescent="0.25">
      <c r="A60" s="140"/>
      <c r="B60" s="140"/>
      <c r="C60" s="140"/>
      <c r="D60" s="140"/>
      <c r="E60" s="140"/>
      <c r="F60" s="140"/>
      <c r="G60" s="140"/>
      <c r="H60" s="140"/>
      <c r="I60" s="7"/>
      <c r="J60" s="140"/>
      <c r="K60" s="169"/>
      <c r="L60" s="169"/>
      <c r="M60" s="169"/>
      <c r="X60" s="166"/>
      <c r="Y60" s="7"/>
    </row>
    <row r="61" spans="1:25" s="142" customFormat="1" x14ac:dyDescent="0.25">
      <c r="A61" s="140"/>
      <c r="B61" s="140"/>
      <c r="C61" s="140"/>
      <c r="D61" s="140"/>
      <c r="E61" s="140"/>
      <c r="F61" s="140"/>
      <c r="G61" s="140"/>
      <c r="H61" s="140"/>
      <c r="I61" s="7"/>
      <c r="J61" s="140"/>
      <c r="K61" s="169"/>
      <c r="L61" s="169"/>
      <c r="M61" s="169"/>
      <c r="X61" s="166"/>
      <c r="Y61" s="7"/>
    </row>
    <row r="62" spans="1:25" s="142" customFormat="1" x14ac:dyDescent="0.25">
      <c r="A62" s="140"/>
      <c r="B62" s="140"/>
      <c r="C62" s="140"/>
      <c r="D62" s="140"/>
      <c r="E62" s="140"/>
      <c r="F62" s="140"/>
      <c r="G62" s="140"/>
      <c r="H62" s="140"/>
      <c r="I62" s="7"/>
      <c r="J62" s="140"/>
      <c r="K62" s="169"/>
      <c r="L62" s="169"/>
      <c r="M62" s="169"/>
      <c r="X62" s="166"/>
      <c r="Y62" s="7"/>
    </row>
    <row r="63" spans="1:25" s="142" customFormat="1" x14ac:dyDescent="0.25">
      <c r="A63" s="140"/>
      <c r="B63" s="140"/>
      <c r="C63" s="140"/>
      <c r="D63" s="140"/>
      <c r="E63" s="140"/>
      <c r="F63" s="140"/>
      <c r="G63" s="140"/>
      <c r="H63" s="140"/>
      <c r="I63" s="7"/>
      <c r="J63" s="140"/>
      <c r="K63" s="169"/>
      <c r="L63" s="169"/>
      <c r="M63" s="169"/>
      <c r="X63" s="166"/>
      <c r="Y63" s="7"/>
    </row>
    <row r="64" spans="1:25" s="142" customFormat="1" x14ac:dyDescent="0.25">
      <c r="A64" s="140"/>
      <c r="B64" s="140"/>
      <c r="C64" s="140"/>
      <c r="D64" s="140"/>
      <c r="E64" s="140"/>
      <c r="F64" s="140"/>
      <c r="G64" s="140"/>
      <c r="H64" s="140"/>
      <c r="I64" s="7"/>
      <c r="J64" s="140"/>
      <c r="K64" s="169"/>
      <c r="L64" s="169"/>
      <c r="M64" s="169"/>
      <c r="X64" s="166"/>
      <c r="Y64" s="7"/>
    </row>
    <row r="65" spans="1:25" s="142" customFormat="1" x14ac:dyDescent="0.25">
      <c r="A65" s="140"/>
      <c r="B65" s="140"/>
      <c r="C65" s="140"/>
      <c r="D65" s="140"/>
      <c r="E65" s="140"/>
      <c r="F65" s="140"/>
      <c r="G65" s="140"/>
      <c r="H65" s="140"/>
      <c r="I65" s="7"/>
      <c r="J65" s="140"/>
      <c r="K65" s="169"/>
      <c r="L65" s="169"/>
      <c r="M65" s="169"/>
      <c r="X65" s="166"/>
      <c r="Y65" s="7"/>
    </row>
    <row r="66" spans="1:25" s="142" customFormat="1" x14ac:dyDescent="0.25">
      <c r="A66" s="140"/>
      <c r="B66" s="140"/>
      <c r="C66" s="140"/>
      <c r="D66" s="140"/>
      <c r="E66" s="140"/>
      <c r="F66" s="140"/>
      <c r="G66" s="140"/>
      <c r="H66" s="140"/>
      <c r="I66" s="7"/>
      <c r="J66" s="140"/>
      <c r="K66" s="169"/>
      <c r="L66" s="169"/>
      <c r="M66" s="169"/>
      <c r="X66" s="166"/>
      <c r="Y66" s="7"/>
    </row>
    <row r="67" spans="1:25" s="142" customFormat="1" x14ac:dyDescent="0.25">
      <c r="A67" s="140"/>
      <c r="B67" s="140"/>
      <c r="C67" s="140"/>
      <c r="D67" s="140"/>
      <c r="E67" s="140"/>
      <c r="F67" s="140"/>
      <c r="G67" s="140"/>
      <c r="H67" s="140"/>
      <c r="I67" s="7"/>
      <c r="J67" s="140"/>
      <c r="K67" s="169"/>
      <c r="L67" s="169"/>
      <c r="M67" s="169"/>
      <c r="X67" s="166"/>
      <c r="Y67" s="7"/>
    </row>
    <row r="68" spans="1:25" s="142" customFormat="1" x14ac:dyDescent="0.25">
      <c r="A68" s="7"/>
      <c r="B68" s="7"/>
      <c r="C68" s="7"/>
      <c r="D68" s="7"/>
      <c r="E68" s="7"/>
      <c r="F68" s="7"/>
      <c r="G68" s="7"/>
      <c r="H68" s="7"/>
      <c r="I68" s="7"/>
      <c r="J68" s="140"/>
      <c r="K68" s="169"/>
      <c r="L68" s="169"/>
      <c r="M68" s="169"/>
      <c r="X68" s="166"/>
      <c r="Y68" s="7"/>
    </row>
    <row r="69" spans="1:25" s="142" customFormat="1" x14ac:dyDescent="0.25">
      <c r="A69" s="7"/>
      <c r="B69" s="7"/>
      <c r="C69" s="7"/>
      <c r="D69" s="7"/>
      <c r="E69" s="7"/>
      <c r="F69" s="7"/>
      <c r="G69" s="7"/>
      <c r="H69" s="7"/>
      <c r="I69" s="7"/>
      <c r="J69" s="140"/>
      <c r="K69" s="169"/>
      <c r="L69" s="169"/>
      <c r="M69" s="169"/>
      <c r="X69" s="166"/>
      <c r="Y69" s="7"/>
    </row>
    <row r="70" spans="1:25" s="142" customFormat="1" x14ac:dyDescent="0.25">
      <c r="A70" s="7"/>
      <c r="B70" s="7"/>
      <c r="C70" s="7"/>
      <c r="D70" s="7"/>
      <c r="E70" s="7"/>
      <c r="F70" s="7"/>
      <c r="G70" s="7"/>
      <c r="H70" s="7"/>
      <c r="I70" s="7"/>
      <c r="J70" s="140"/>
      <c r="K70" s="169"/>
      <c r="L70" s="169"/>
      <c r="M70" s="169"/>
      <c r="X70" s="166"/>
      <c r="Y70" s="7"/>
    </row>
    <row r="71" spans="1:25" s="142" customFormat="1" x14ac:dyDescent="0.25">
      <c r="A71" s="7"/>
      <c r="B71" s="7"/>
      <c r="C71" s="7"/>
      <c r="D71" s="7"/>
      <c r="E71" s="7"/>
      <c r="F71" s="7"/>
      <c r="G71" s="7"/>
      <c r="H71" s="7"/>
      <c r="I71" s="7"/>
      <c r="J71" s="140"/>
      <c r="K71" s="169"/>
      <c r="L71" s="169"/>
      <c r="M71" s="169"/>
      <c r="X71" s="166"/>
      <c r="Y71" s="7"/>
    </row>
    <row r="72" spans="1:25" s="142" customFormat="1" x14ac:dyDescent="0.25">
      <c r="A72" s="7"/>
      <c r="B72" s="7"/>
      <c r="C72" s="7"/>
      <c r="D72" s="7"/>
      <c r="E72" s="7"/>
      <c r="F72" s="7"/>
      <c r="G72" s="7"/>
      <c r="H72" s="7"/>
      <c r="I72" s="7"/>
      <c r="J72" s="140"/>
      <c r="K72" s="169"/>
      <c r="L72" s="169"/>
      <c r="M72" s="169"/>
      <c r="X72" s="166"/>
      <c r="Y72" s="7"/>
    </row>
    <row r="73" spans="1:25" s="142" customFormat="1" x14ac:dyDescent="0.25">
      <c r="A73" s="7"/>
      <c r="B73" s="7"/>
      <c r="C73" s="7"/>
      <c r="D73" s="7"/>
      <c r="E73" s="7"/>
      <c r="F73" s="7"/>
      <c r="G73" s="7"/>
      <c r="H73" s="7"/>
      <c r="I73" s="7"/>
      <c r="J73" s="140"/>
      <c r="K73" s="169"/>
      <c r="L73" s="169"/>
      <c r="M73" s="169"/>
      <c r="X73" s="166"/>
      <c r="Y73" s="7"/>
    </row>
    <row r="74" spans="1:25" s="142" customFormat="1" x14ac:dyDescent="0.25">
      <c r="A74" s="7"/>
      <c r="B74" s="7"/>
      <c r="C74" s="7"/>
      <c r="D74" s="7"/>
      <c r="E74" s="7"/>
      <c r="F74" s="7"/>
      <c r="G74" s="7"/>
      <c r="H74" s="7"/>
      <c r="I74" s="7"/>
      <c r="J74" s="140"/>
      <c r="K74" s="169"/>
      <c r="L74" s="169"/>
      <c r="M74" s="169"/>
      <c r="X74" s="166"/>
      <c r="Y74" s="7"/>
    </row>
    <row r="75" spans="1:25" s="142" customFormat="1" x14ac:dyDescent="0.25">
      <c r="A75" s="7"/>
      <c r="B75" s="7"/>
      <c r="C75" s="7"/>
      <c r="D75" s="7"/>
      <c r="E75" s="7"/>
      <c r="F75" s="7"/>
      <c r="G75" s="7"/>
      <c r="H75" s="7"/>
      <c r="I75" s="7"/>
      <c r="J75" s="140"/>
      <c r="K75" s="169"/>
      <c r="L75" s="169"/>
      <c r="M75" s="169"/>
      <c r="X75" s="166"/>
      <c r="Y75" s="7"/>
    </row>
    <row r="76" spans="1:25" s="142" customFormat="1" x14ac:dyDescent="0.25">
      <c r="A76" s="7"/>
      <c r="B76" s="7"/>
      <c r="C76" s="7"/>
      <c r="D76" s="7"/>
      <c r="E76" s="7"/>
      <c r="F76" s="7"/>
      <c r="G76" s="7"/>
      <c r="H76" s="7"/>
      <c r="I76" s="7"/>
      <c r="J76" s="140"/>
      <c r="K76" s="169"/>
      <c r="L76" s="169"/>
      <c r="M76" s="169"/>
      <c r="X76" s="166"/>
      <c r="Y76" s="7"/>
    </row>
    <row r="77" spans="1:25" s="142" customFormat="1" x14ac:dyDescent="0.25">
      <c r="A77" s="7"/>
      <c r="B77" s="7"/>
      <c r="C77" s="7"/>
      <c r="D77" s="7"/>
      <c r="E77" s="7"/>
      <c r="F77" s="7"/>
      <c r="G77" s="7"/>
      <c r="H77" s="7"/>
      <c r="I77" s="7"/>
      <c r="J77" s="140"/>
      <c r="K77" s="169"/>
      <c r="L77" s="169"/>
      <c r="M77" s="169"/>
      <c r="X77" s="166"/>
      <c r="Y77" s="7"/>
    </row>
    <row r="78" spans="1:25" s="142" customFormat="1" x14ac:dyDescent="0.25">
      <c r="A78" s="7"/>
      <c r="B78" s="7"/>
      <c r="C78" s="7"/>
      <c r="D78" s="7"/>
      <c r="E78" s="7"/>
      <c r="F78" s="7"/>
      <c r="G78" s="7"/>
      <c r="H78" s="7"/>
      <c r="I78" s="7"/>
      <c r="J78" s="140"/>
      <c r="K78" s="169"/>
      <c r="L78" s="169"/>
      <c r="M78" s="169"/>
      <c r="X78" s="166"/>
      <c r="Y78" s="7"/>
    </row>
    <row r="79" spans="1:25" s="142" customFormat="1" x14ac:dyDescent="0.25">
      <c r="A79" s="7"/>
      <c r="B79" s="7"/>
      <c r="C79" s="7"/>
      <c r="D79" s="7"/>
      <c r="E79" s="7"/>
      <c r="F79" s="7"/>
      <c r="G79" s="7"/>
      <c r="H79" s="7"/>
      <c r="I79" s="7"/>
      <c r="J79" s="140"/>
      <c r="K79" s="169"/>
      <c r="L79" s="169"/>
      <c r="M79" s="169"/>
      <c r="X79" s="166"/>
      <c r="Y79" s="7"/>
    </row>
    <row r="80" spans="1:25" s="142" customFormat="1" x14ac:dyDescent="0.25">
      <c r="A80" s="7"/>
      <c r="B80" s="7"/>
      <c r="C80" s="7"/>
      <c r="D80" s="7"/>
      <c r="E80" s="7"/>
      <c r="F80" s="7"/>
      <c r="G80" s="7"/>
      <c r="H80" s="7"/>
      <c r="I80" s="7"/>
      <c r="J80" s="140"/>
      <c r="K80" s="169"/>
      <c r="L80" s="169"/>
      <c r="M80" s="169"/>
      <c r="X80" s="166"/>
      <c r="Y80" s="7"/>
    </row>
    <row r="81" spans="1:25" s="142" customFormat="1" x14ac:dyDescent="0.25">
      <c r="A81" s="7"/>
      <c r="B81" s="7"/>
      <c r="C81" s="7"/>
      <c r="D81" s="7"/>
      <c r="E81" s="7"/>
      <c r="F81" s="7"/>
      <c r="G81" s="7"/>
      <c r="H81" s="7"/>
      <c r="I81" s="7"/>
      <c r="J81" s="140"/>
      <c r="K81" s="169"/>
      <c r="L81" s="169"/>
      <c r="M81" s="169"/>
      <c r="X81" s="166"/>
      <c r="Y81" s="7"/>
    </row>
    <row r="82" spans="1:25" s="142" customFormat="1" x14ac:dyDescent="0.25">
      <c r="A82" s="7"/>
      <c r="B82" s="7"/>
      <c r="C82" s="7"/>
      <c r="D82" s="7"/>
      <c r="E82" s="7"/>
      <c r="F82" s="7"/>
      <c r="G82" s="7"/>
      <c r="H82" s="7"/>
      <c r="I82" s="7"/>
      <c r="J82" s="140"/>
      <c r="K82" s="169"/>
      <c r="L82" s="169"/>
      <c r="M82" s="169"/>
      <c r="X82" s="166"/>
      <c r="Y82" s="7"/>
    </row>
    <row r="83" spans="1:25" s="142" customFormat="1" x14ac:dyDescent="0.25">
      <c r="A83" s="7"/>
      <c r="B83" s="7"/>
      <c r="C83" s="7"/>
      <c r="D83" s="7"/>
      <c r="E83" s="7"/>
      <c r="F83" s="7"/>
      <c r="G83" s="7"/>
      <c r="H83" s="7"/>
      <c r="I83" s="7"/>
      <c r="J83" s="140"/>
      <c r="K83" s="169"/>
      <c r="L83" s="169"/>
      <c r="M83" s="169"/>
      <c r="X83" s="166"/>
      <c r="Y83" s="7"/>
    </row>
    <row r="84" spans="1:25" s="142" customFormat="1" x14ac:dyDescent="0.25">
      <c r="A84" s="7"/>
      <c r="B84" s="7"/>
      <c r="C84" s="7"/>
      <c r="D84" s="7"/>
      <c r="E84" s="7"/>
      <c r="F84" s="7"/>
      <c r="G84" s="7"/>
      <c r="H84" s="7"/>
      <c r="I84" s="7"/>
      <c r="J84" s="140"/>
      <c r="K84" s="169"/>
      <c r="L84" s="169"/>
      <c r="M84" s="169"/>
      <c r="X84" s="166"/>
      <c r="Y84" s="7"/>
    </row>
    <row r="85" spans="1:25" s="142" customFormat="1" x14ac:dyDescent="0.25">
      <c r="A85" s="7"/>
      <c r="B85" s="7"/>
      <c r="C85" s="7"/>
      <c r="D85" s="7"/>
      <c r="E85" s="7"/>
      <c r="F85" s="7"/>
      <c r="G85" s="7"/>
      <c r="H85" s="7"/>
      <c r="I85" s="7"/>
      <c r="J85" s="140"/>
      <c r="K85" s="169"/>
      <c r="L85" s="169"/>
      <c r="M85" s="169"/>
      <c r="X85" s="166"/>
      <c r="Y85" s="7"/>
    </row>
    <row r="86" spans="1:25" s="142" customFormat="1" x14ac:dyDescent="0.25">
      <c r="A86" s="7"/>
      <c r="B86" s="7"/>
      <c r="C86" s="7"/>
      <c r="D86" s="7"/>
      <c r="E86" s="7"/>
      <c r="F86" s="7"/>
      <c r="G86" s="7"/>
      <c r="H86" s="7"/>
      <c r="I86" s="7"/>
      <c r="J86" s="140"/>
      <c r="K86" s="169"/>
      <c r="L86" s="169"/>
      <c r="M86" s="169"/>
      <c r="X86" s="166"/>
      <c r="Y86" s="7"/>
    </row>
    <row r="87" spans="1:25" s="142" customFormat="1" x14ac:dyDescent="0.25">
      <c r="A87" s="7"/>
      <c r="B87" s="7"/>
      <c r="C87" s="7"/>
      <c r="D87" s="7"/>
      <c r="E87" s="7"/>
      <c r="F87" s="7"/>
      <c r="G87" s="7"/>
      <c r="H87" s="7"/>
      <c r="I87" s="7"/>
      <c r="J87" s="140"/>
      <c r="K87" s="169"/>
      <c r="L87" s="169"/>
      <c r="M87" s="169"/>
      <c r="X87" s="166"/>
      <c r="Y87" s="7"/>
    </row>
    <row r="88" spans="1:25" s="142" customFormat="1" x14ac:dyDescent="0.25">
      <c r="A88" s="7"/>
      <c r="B88" s="7"/>
      <c r="C88" s="7"/>
      <c r="D88" s="7"/>
      <c r="E88" s="7"/>
      <c r="F88" s="7"/>
      <c r="G88" s="7"/>
      <c r="H88" s="7"/>
      <c r="I88" s="7"/>
      <c r="J88" s="140"/>
      <c r="K88" s="169"/>
      <c r="L88" s="169"/>
      <c r="M88" s="169"/>
      <c r="X88" s="166"/>
      <c r="Y88" s="7"/>
    </row>
    <row r="89" spans="1:25" s="142" customFormat="1" x14ac:dyDescent="0.25">
      <c r="A89" s="7"/>
      <c r="B89" s="7"/>
      <c r="C89" s="7"/>
      <c r="D89" s="7"/>
      <c r="E89" s="7"/>
      <c r="F89" s="7"/>
      <c r="G89" s="7"/>
      <c r="H89" s="7"/>
      <c r="I89" s="7"/>
      <c r="J89" s="140"/>
      <c r="K89" s="169"/>
      <c r="L89" s="169"/>
      <c r="M89" s="169"/>
      <c r="X89" s="166"/>
      <c r="Y89" s="7"/>
    </row>
    <row r="90" spans="1:25" s="142" customFormat="1" x14ac:dyDescent="0.25">
      <c r="A90" s="7"/>
      <c r="B90" s="7"/>
      <c r="C90" s="7"/>
      <c r="D90" s="7"/>
      <c r="E90" s="7"/>
      <c r="F90" s="7"/>
      <c r="G90" s="7"/>
      <c r="H90" s="7"/>
      <c r="I90" s="7"/>
      <c r="J90" s="140"/>
      <c r="K90" s="169"/>
      <c r="L90" s="169"/>
      <c r="M90" s="169"/>
      <c r="X90" s="166"/>
      <c r="Y90" s="7"/>
    </row>
    <row r="91" spans="1:25" s="142" customFormat="1" x14ac:dyDescent="0.25">
      <c r="A91" s="7"/>
      <c r="B91" s="7"/>
      <c r="C91" s="7"/>
      <c r="D91" s="7"/>
      <c r="E91" s="7"/>
      <c r="F91" s="7"/>
      <c r="G91" s="7"/>
      <c r="H91" s="7"/>
      <c r="I91" s="7"/>
      <c r="J91" s="140"/>
      <c r="K91" s="169"/>
      <c r="L91" s="169"/>
      <c r="M91" s="169"/>
      <c r="X91" s="166"/>
      <c r="Y91" s="7"/>
    </row>
    <row r="92" spans="1:25" s="142" customFormat="1" x14ac:dyDescent="0.25">
      <c r="A92" s="7"/>
      <c r="B92" s="7"/>
      <c r="C92" s="7"/>
      <c r="D92" s="7"/>
      <c r="E92" s="7"/>
      <c r="F92" s="7"/>
      <c r="G92" s="7"/>
      <c r="H92" s="7"/>
      <c r="I92" s="7"/>
      <c r="J92" s="140"/>
      <c r="K92" s="169"/>
      <c r="L92" s="169"/>
      <c r="M92" s="169"/>
      <c r="X92" s="166"/>
      <c r="Y92" s="7"/>
    </row>
    <row r="93" spans="1:25" s="142" customFormat="1" x14ac:dyDescent="0.25">
      <c r="A93" s="7"/>
      <c r="B93" s="7"/>
      <c r="C93" s="7"/>
      <c r="D93" s="7"/>
      <c r="E93" s="7"/>
      <c r="F93" s="7"/>
      <c r="G93" s="7"/>
      <c r="H93" s="7"/>
      <c r="I93" s="7"/>
      <c r="J93" s="140"/>
      <c r="K93" s="169"/>
      <c r="L93" s="169"/>
      <c r="M93" s="169"/>
      <c r="X93" s="166"/>
      <c r="Y93" s="7"/>
    </row>
    <row r="94" spans="1:25" s="142" customFormat="1" x14ac:dyDescent="0.25">
      <c r="A94" s="7"/>
      <c r="B94" s="7"/>
      <c r="C94" s="7"/>
      <c r="D94" s="7"/>
      <c r="E94" s="7"/>
      <c r="F94" s="7"/>
      <c r="G94" s="7"/>
      <c r="H94" s="7"/>
      <c r="I94" s="7"/>
      <c r="J94" s="140"/>
      <c r="K94" s="169"/>
      <c r="L94" s="169"/>
      <c r="M94" s="169"/>
      <c r="X94" s="166"/>
      <c r="Y94" s="7"/>
    </row>
    <row r="95" spans="1:25" s="142" customFormat="1" x14ac:dyDescent="0.25">
      <c r="A95" s="7"/>
      <c r="B95" s="7"/>
      <c r="C95" s="7"/>
      <c r="D95" s="7"/>
      <c r="E95" s="7"/>
      <c r="F95" s="7"/>
      <c r="G95" s="7"/>
      <c r="H95" s="7"/>
      <c r="I95" s="7"/>
      <c r="J95" s="140"/>
      <c r="K95" s="169"/>
      <c r="L95" s="169"/>
      <c r="M95" s="169"/>
      <c r="X95" s="166"/>
      <c r="Y95" s="7"/>
    </row>
    <row r="96" spans="1:25" s="142" customFormat="1" x14ac:dyDescent="0.25">
      <c r="A96" s="7"/>
      <c r="B96" s="7"/>
      <c r="C96" s="7"/>
      <c r="D96" s="7"/>
      <c r="E96" s="7"/>
      <c r="F96" s="7"/>
      <c r="G96" s="7"/>
      <c r="H96" s="7"/>
      <c r="I96" s="7"/>
      <c r="J96" s="140"/>
      <c r="K96" s="169"/>
      <c r="L96" s="169"/>
      <c r="M96" s="169"/>
      <c r="X96" s="166"/>
      <c r="Y96" s="7"/>
    </row>
    <row r="97" spans="1:25" s="142" customFormat="1" x14ac:dyDescent="0.25">
      <c r="A97" s="7"/>
      <c r="B97" s="7"/>
      <c r="C97" s="7"/>
      <c r="D97" s="7"/>
      <c r="E97" s="7"/>
      <c r="F97" s="7"/>
      <c r="G97" s="7"/>
      <c r="H97" s="7"/>
      <c r="I97" s="7"/>
      <c r="J97" s="140"/>
      <c r="K97" s="169"/>
      <c r="L97" s="169"/>
      <c r="M97" s="169"/>
      <c r="X97" s="166"/>
      <c r="Y97" s="7"/>
    </row>
    <row r="98" spans="1:25" s="142" customFormat="1" x14ac:dyDescent="0.25">
      <c r="A98" s="7"/>
      <c r="B98" s="7"/>
      <c r="C98" s="7"/>
      <c r="D98" s="7"/>
      <c r="E98" s="7"/>
      <c r="F98" s="7"/>
      <c r="G98" s="7"/>
      <c r="H98" s="7"/>
      <c r="I98" s="7"/>
      <c r="J98" s="140"/>
      <c r="K98" s="169"/>
      <c r="L98" s="169"/>
      <c r="M98" s="169"/>
      <c r="X98" s="166"/>
      <c r="Y98" s="7"/>
    </row>
    <row r="99" spans="1:25" s="142" customFormat="1" x14ac:dyDescent="0.25">
      <c r="A99" s="7"/>
      <c r="B99" s="7"/>
      <c r="C99" s="7"/>
      <c r="D99" s="7"/>
      <c r="E99" s="7"/>
      <c r="F99" s="7"/>
      <c r="G99" s="7"/>
      <c r="H99" s="7"/>
      <c r="I99" s="7"/>
      <c r="J99" s="140"/>
      <c r="K99" s="169"/>
      <c r="L99" s="169"/>
      <c r="M99" s="169"/>
      <c r="X99" s="166"/>
      <c r="Y99" s="7"/>
    </row>
    <row r="100" spans="1:25" s="142" customForma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140"/>
      <c r="K100" s="169"/>
      <c r="L100" s="169"/>
      <c r="M100" s="169"/>
      <c r="X100" s="166"/>
      <c r="Y100" s="7"/>
    </row>
    <row r="101" spans="1:25" s="142" customForma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140"/>
      <c r="K101" s="169"/>
      <c r="L101" s="169"/>
      <c r="M101" s="169"/>
      <c r="X101" s="166"/>
      <c r="Y101" s="7"/>
    </row>
    <row r="102" spans="1:25" s="142" customForma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140"/>
      <c r="K102" s="169"/>
      <c r="L102" s="169"/>
      <c r="M102" s="169"/>
      <c r="X102" s="166"/>
      <c r="Y102" s="7"/>
    </row>
    <row r="103" spans="1:25" s="142" customForma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140"/>
      <c r="K103" s="169"/>
      <c r="L103" s="169"/>
      <c r="M103" s="169"/>
      <c r="X103" s="166"/>
      <c r="Y103" s="7"/>
    </row>
    <row r="104" spans="1:25" s="142" customForma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140"/>
      <c r="K104" s="169"/>
      <c r="L104" s="169"/>
      <c r="M104" s="169"/>
      <c r="X104" s="166"/>
      <c r="Y104" s="7"/>
    </row>
    <row r="105" spans="1:25" s="142" customForma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140"/>
      <c r="K105" s="169"/>
      <c r="L105" s="169"/>
      <c r="M105" s="169"/>
      <c r="X105" s="166"/>
      <c r="Y105" s="7"/>
    </row>
    <row r="106" spans="1:25" s="142" customForma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140"/>
      <c r="K106" s="169"/>
      <c r="L106" s="169"/>
      <c r="M106" s="169"/>
      <c r="X106" s="166"/>
      <c r="Y106" s="7"/>
    </row>
    <row r="107" spans="1:25" s="142" customForma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140"/>
      <c r="K107" s="169"/>
      <c r="L107" s="169"/>
      <c r="M107" s="169"/>
      <c r="X107" s="166"/>
      <c r="Y107" s="7"/>
    </row>
    <row r="108" spans="1:25" s="142" customForma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140"/>
      <c r="K108" s="169"/>
      <c r="L108" s="169"/>
      <c r="M108" s="169"/>
      <c r="X108" s="166"/>
      <c r="Y108" s="7"/>
    </row>
    <row r="109" spans="1:25" s="142" customForma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140"/>
      <c r="K109" s="169"/>
      <c r="L109" s="169"/>
      <c r="M109" s="169"/>
      <c r="X109" s="166"/>
      <c r="Y109" s="7"/>
    </row>
    <row r="110" spans="1:25" s="142" customForma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140"/>
      <c r="K110" s="169"/>
      <c r="L110" s="169"/>
      <c r="M110" s="169"/>
      <c r="X110" s="166"/>
      <c r="Y110" s="7"/>
    </row>
    <row r="111" spans="1:25" s="142" customForma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140"/>
      <c r="K111" s="169"/>
      <c r="L111" s="169"/>
      <c r="M111" s="169"/>
      <c r="X111" s="166"/>
      <c r="Y111" s="7"/>
    </row>
    <row r="112" spans="1:25" s="142" customForma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140"/>
      <c r="K112" s="169"/>
      <c r="L112" s="169"/>
      <c r="M112" s="169"/>
      <c r="X112" s="166"/>
      <c r="Y112" s="7"/>
    </row>
    <row r="113" spans="1:25" s="142" customForma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140"/>
      <c r="K113" s="169"/>
      <c r="L113" s="169"/>
      <c r="M113" s="169"/>
      <c r="X113" s="166"/>
      <c r="Y113" s="7"/>
    </row>
    <row r="114" spans="1:25" s="142" customForma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140"/>
      <c r="K114" s="169"/>
      <c r="L114" s="169"/>
      <c r="M114" s="169"/>
      <c r="X114" s="166"/>
      <c r="Y114" s="7"/>
    </row>
    <row r="115" spans="1:25" s="142" customForma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140"/>
      <c r="K115" s="169"/>
      <c r="L115" s="169"/>
      <c r="M115" s="169"/>
      <c r="X115" s="166"/>
      <c r="Y115" s="7"/>
    </row>
    <row r="116" spans="1:25" s="142" customForma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140"/>
      <c r="K116" s="169"/>
      <c r="L116" s="169"/>
      <c r="M116" s="169"/>
      <c r="X116" s="166"/>
      <c r="Y116" s="7"/>
    </row>
    <row r="117" spans="1:25" s="142" customForma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140"/>
      <c r="K117" s="169"/>
      <c r="L117" s="169"/>
      <c r="M117" s="169"/>
      <c r="X117" s="166"/>
      <c r="Y117" s="7"/>
    </row>
    <row r="118" spans="1:25" s="142" customForma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140"/>
      <c r="K118" s="169"/>
      <c r="L118" s="169"/>
      <c r="M118" s="169"/>
      <c r="X118" s="166"/>
      <c r="Y118" s="7"/>
    </row>
    <row r="119" spans="1:25" s="142" customForma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140"/>
      <c r="K119" s="169"/>
      <c r="L119" s="169"/>
      <c r="M119" s="169"/>
      <c r="X119" s="166"/>
      <c r="Y119" s="7"/>
    </row>
  </sheetData>
  <mergeCells count="24"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X6:X7"/>
    <mergeCell ref="A35:J35"/>
    <mergeCell ref="P6:P7"/>
    <mergeCell ref="Q6:Q7"/>
    <mergeCell ref="R6:S6"/>
    <mergeCell ref="T6:T7"/>
    <mergeCell ref="U6:V6"/>
    <mergeCell ref="W6:W7"/>
    <mergeCell ref="J6:J7"/>
    <mergeCell ref="K6:K7"/>
    <mergeCell ref="L6:L7"/>
    <mergeCell ref="M6:M7"/>
    <mergeCell ref="N6:N7"/>
    <mergeCell ref="O6:O7"/>
  </mergeCells>
  <pageMargins left="0.39370078740157483" right="0.39370078740157483" top="0.78740157480314965" bottom="0.78740157480314965" header="0.31496062992125984" footer="0.31496062992125984"/>
  <pageSetup paperSize="9" scale="39" firstPageNumber="165" fitToHeight="0" orientation="landscape" useFirstPageNumber="1" r:id="rId1"/>
  <headerFooter>
    <oddFooter>&amp;L&amp;"Arial,Kurzíva"Zastupitelstvo Olomouckého kraje 12.12.2022
11.1. - Rozpočet OK na rok 2023 - návrh rozpočtu 
Příloha č. 5f) - Projekty - neinvestiční&amp;R&amp;"Arial,Kurzíva"Strana &amp;P (celkem 193)</oddFooter>
  </headerFooter>
  <rowBreaks count="1" manualBreakCount="1">
    <brk id="20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12</vt:i4>
      </vt:variant>
    </vt:vector>
  </HeadingPairs>
  <TitlesOfParts>
    <vt:vector size="22" baseType="lpstr">
      <vt:lpstr>Souhrn</vt:lpstr>
      <vt:lpstr>Školství - ORJ 64</vt:lpstr>
      <vt:lpstr>Sociální - ORJ 60</vt:lpstr>
      <vt:lpstr>Sociální - ORJ 64</vt:lpstr>
      <vt:lpstr>Životní prostředí - ORJ 59</vt:lpstr>
      <vt:lpstr>Cestovní ruch - ORJ 59</vt:lpstr>
      <vt:lpstr>Reg. rozvoj - ORJ 33</vt:lpstr>
      <vt:lpstr>Reg. rozvoj - ORJ 74</vt:lpstr>
      <vt:lpstr>Vzdělávání - ORJ 76</vt:lpstr>
      <vt:lpstr>Projekt. příprava - ORJ 30</vt:lpstr>
      <vt:lpstr>'Reg. rozvoj - ORJ 74'!Názvy_tisku</vt:lpstr>
      <vt:lpstr>'Vzdělávání - ORJ 76'!Názvy_tisku</vt:lpstr>
      <vt:lpstr>'Cestovní ruch - ORJ 59'!Oblast_tisku</vt:lpstr>
      <vt:lpstr>'Projekt. příprava - ORJ 30'!Oblast_tisku</vt:lpstr>
      <vt:lpstr>'Reg. rozvoj - ORJ 33'!Oblast_tisku</vt:lpstr>
      <vt:lpstr>'Reg. rozvoj - ORJ 74'!Oblast_tisku</vt:lpstr>
      <vt:lpstr>'Sociální - ORJ 60'!Oblast_tisku</vt:lpstr>
      <vt:lpstr>'Sociální - ORJ 64'!Oblast_tisku</vt:lpstr>
      <vt:lpstr>Souhrn!Oblast_tisku</vt:lpstr>
      <vt:lpstr>'Školství - ORJ 64'!Oblast_tisku</vt:lpstr>
      <vt:lpstr>'Vzdělávání - ORJ 76'!Oblast_tisku</vt:lpstr>
      <vt:lpstr>'Životní prostředí - ORJ 59'!Oblast_tisku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2022-11-21T09:33:33Z</cp:lastPrinted>
  <dcterms:created xsi:type="dcterms:W3CDTF">2018-04-30T07:38:17Z</dcterms:created>
  <dcterms:modified xsi:type="dcterms:W3CDTF">2022-11-23T10:56:38Z</dcterms:modified>
</cp:coreProperties>
</file>