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dRF\Rozpočet Olomouckého kraje\2023\ZOK 12.12.2022\"/>
    </mc:Choice>
  </mc:AlternateContent>
  <bookViews>
    <workbookView xWindow="0" yWindow="0" windowWidth="28800" windowHeight="12300" activeTab="4"/>
  </bookViews>
  <sheets>
    <sheet name="Souhrn" sheetId="19" r:id="rId1"/>
    <sheet name="Oblast školství - ORJ 10 ž " sheetId="17" r:id="rId2"/>
    <sheet name="Oblast školství - ORJ 17 ž " sheetId="20" r:id="rId3"/>
    <sheet name="Oblast školství - ORJ 17  " sheetId="16" r:id="rId4"/>
    <sheet name="Oblast sociální - ORJ 11 ž" sheetId="12" r:id="rId5"/>
    <sheet name="Oblast sociální - ORJ 17  ž" sheetId="13" r:id="rId6"/>
    <sheet name="Oblast sociální - ORJ 17" sheetId="11" r:id="rId7"/>
    <sheet name="Oblast dopravy - ORJ 12 " sheetId="15" r:id="rId8"/>
    <sheet name="Oblast dopravy - ORJ 17" sheetId="3" r:id="rId9"/>
    <sheet name="Oblast kultury - ORJ 17" sheetId="6" r:id="rId10"/>
    <sheet name="Oblast zdravotnictví - ORJ 14 ž" sheetId="2" r:id="rId11"/>
    <sheet name="Oblast zdravotnictví - ORJ 17" sheetId="1" r:id="rId12"/>
    <sheet name="Oblast KÚOK - ORJ 03" sheetId="10" r:id="rId13"/>
    <sheet name="Oblast IT - ORJ 06 " sheetId="5" r:id="rId14"/>
    <sheet name="Oblast krizého řízení-ORJ 18 " sheetId="4" r:id="rId15"/>
  </sheets>
  <definedNames>
    <definedName name="_xlnm._FilterDatabase" localSheetId="7" hidden="1">'Oblast dopravy - ORJ 12 '!$B$1:$B$44</definedName>
    <definedName name="_xlnm._FilterDatabase" localSheetId="8" hidden="1">'Oblast dopravy - ORJ 17'!$B$1:$B$35</definedName>
    <definedName name="_xlnm._FilterDatabase" localSheetId="13" hidden="1">'Oblast IT - ORJ 06 '!$B$1:$B$44</definedName>
    <definedName name="_xlnm._FilterDatabase" localSheetId="14" hidden="1">'Oblast krizého řízení-ORJ 18 '!$B$1:$B$34</definedName>
    <definedName name="_xlnm._FilterDatabase" localSheetId="9" hidden="1">'Oblast kultury - ORJ 17'!$B$1:$B$33</definedName>
    <definedName name="_xlnm._FilterDatabase" localSheetId="12" hidden="1">'Oblast KÚOK - ORJ 03'!$B$1:$B$37</definedName>
    <definedName name="_xlnm._FilterDatabase" localSheetId="4" hidden="1">'Oblast sociální - ORJ 11 ž'!$H$7:$W$10</definedName>
    <definedName name="_xlnm._FilterDatabase" localSheetId="6" hidden="1">'Oblast sociální - ORJ 17'!$B$1:$B$33</definedName>
    <definedName name="_xlnm._FilterDatabase" localSheetId="5" hidden="1">'Oblast sociální - ORJ 17  ž'!$H$7:$W$11</definedName>
    <definedName name="_xlnm._FilterDatabase" localSheetId="1" hidden="1">'Oblast školství - ORJ 10 ž '!$H$7:$W$14</definedName>
    <definedName name="_xlnm._FilterDatabase" localSheetId="3" hidden="1">'Oblast školství - ORJ 17  '!$B$1:$B$23</definedName>
    <definedName name="_xlnm._FilterDatabase" localSheetId="2" hidden="1">'Oblast školství - ORJ 17 ž '!$H$7:$W$13</definedName>
    <definedName name="_xlnm._FilterDatabase" localSheetId="10" hidden="1">'Oblast zdravotnictví - ORJ 14 ž'!$H$7:$W$11</definedName>
    <definedName name="_xlnm._FilterDatabase" localSheetId="11" hidden="1">'Oblast zdravotnictví - ORJ 17'!$B$1:$B$41</definedName>
    <definedName name="_xlnm.Print_Titles" localSheetId="7">'Oblast dopravy - ORJ 12 '!$1:$7</definedName>
    <definedName name="_xlnm.Print_Titles" localSheetId="8">'Oblast dopravy - ORJ 17'!$1:$7</definedName>
    <definedName name="_xlnm.Print_Titles" localSheetId="13">'Oblast IT - ORJ 06 '!$1:$7</definedName>
    <definedName name="_xlnm.Print_Titles" localSheetId="14">'Oblast krizého řízení-ORJ 18 '!$1:$7</definedName>
    <definedName name="_xlnm.Print_Titles" localSheetId="9">'Oblast kultury - ORJ 17'!$1:$7</definedName>
    <definedName name="_xlnm.Print_Titles" localSheetId="12">'Oblast KÚOK - ORJ 03'!$1:$7</definedName>
    <definedName name="_xlnm.Print_Titles" localSheetId="4">'Oblast sociální - ORJ 11 ž'!$1:$7</definedName>
    <definedName name="_xlnm.Print_Titles" localSheetId="6">'Oblast sociální - ORJ 17'!$1:$7</definedName>
    <definedName name="_xlnm.Print_Titles" localSheetId="5">'Oblast sociální - ORJ 17  ž'!$1:$7</definedName>
    <definedName name="_xlnm.Print_Titles" localSheetId="1">'Oblast školství - ORJ 10 ž '!$1:$7</definedName>
    <definedName name="_xlnm.Print_Titles" localSheetId="3">'Oblast školství - ORJ 17  '!$1:$7</definedName>
    <definedName name="_xlnm.Print_Titles" localSheetId="2">'Oblast školství - ORJ 17 ž '!$1:$7</definedName>
    <definedName name="_xlnm.Print_Titles" localSheetId="10">'Oblast zdravotnictví - ORJ 14 ž'!$1:$7</definedName>
    <definedName name="_xlnm.Print_Titles" localSheetId="11">'Oblast zdravotnictví - ORJ 17'!$1:$7</definedName>
    <definedName name="_xlnm.Print_Area" localSheetId="7">'Oblast dopravy - ORJ 12 '!$A$1:$R$22</definedName>
    <definedName name="_xlnm.Print_Area" localSheetId="8">'Oblast dopravy - ORJ 17'!$A$1:$R$13</definedName>
    <definedName name="_xlnm.Print_Area" localSheetId="13">'Oblast IT - ORJ 06 '!$A$1:$R$22</definedName>
    <definedName name="_xlnm.Print_Area" localSheetId="14">'Oblast krizého řízení-ORJ 18 '!$A$1:$R$12</definedName>
    <definedName name="_xlnm.Print_Area" localSheetId="9">'Oblast kultury - ORJ 17'!$A$1:$R$11</definedName>
    <definedName name="_xlnm.Print_Area" localSheetId="12">'Oblast KÚOK - ORJ 03'!$A$1:$R$15</definedName>
    <definedName name="_xlnm.Print_Area" localSheetId="4">'Oblast sociální - ORJ 11 ž'!$A$1:$V$10</definedName>
    <definedName name="_xlnm.Print_Area" localSheetId="6">'Oblast sociální - ORJ 17'!$A$1:$R$11</definedName>
    <definedName name="_xlnm.Print_Area" localSheetId="5">'Oblast sociální - ORJ 17  ž'!$A$1:$V$11</definedName>
    <definedName name="_xlnm.Print_Area" localSheetId="1">'Oblast školství - ORJ 10 ž '!$A$1:$V$14</definedName>
    <definedName name="_xlnm.Print_Area" localSheetId="3">'Oblast školství - ORJ 17  '!$A$1:$R$18</definedName>
    <definedName name="_xlnm.Print_Area" localSheetId="2">'Oblast školství - ORJ 17 ž '!$A$1:$V$13</definedName>
    <definedName name="_xlnm.Print_Area" localSheetId="10">'Oblast zdravotnictví - ORJ 14 ž'!$A$1:$V$12</definedName>
    <definedName name="_xlnm.Print_Area" localSheetId="11">'Oblast zdravotnictví - ORJ 17'!$A$1:$R$19</definedName>
    <definedName name="_xlnm.Print_Area" localSheetId="0">Souhrn!$A$1:$H$22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1" l="1"/>
  <c r="O8" i="11"/>
  <c r="P8" i="11"/>
  <c r="Q8" i="11"/>
  <c r="L8" i="11"/>
  <c r="L11" i="11"/>
  <c r="O10" i="11"/>
  <c r="R10" i="11" s="1"/>
  <c r="L8" i="16" l="1"/>
  <c r="Q8" i="16"/>
  <c r="O14" i="16"/>
  <c r="R8" i="16" s="1"/>
  <c r="P8" i="16"/>
  <c r="O8" i="16"/>
  <c r="N8" i="16"/>
  <c r="Q8" i="15" l="1"/>
  <c r="T13" i="16" l="1"/>
  <c r="O13" i="16"/>
  <c r="R13" i="16" s="1"/>
  <c r="T12" i="16"/>
  <c r="O12" i="16"/>
  <c r="R12" i="16" s="1"/>
  <c r="Q13" i="17" l="1"/>
  <c r="V13" i="17" s="1"/>
  <c r="G6" i="19"/>
  <c r="V13" i="20"/>
  <c r="U13" i="20"/>
  <c r="T13" i="20"/>
  <c r="S13" i="20"/>
  <c r="R13" i="20"/>
  <c r="Q13" i="20"/>
  <c r="P13" i="20"/>
  <c r="N13" i="20"/>
  <c r="V8" i="20"/>
  <c r="U8" i="20"/>
  <c r="T8" i="20"/>
  <c r="S8" i="20"/>
  <c r="R8" i="20"/>
  <c r="Q8" i="20"/>
  <c r="P8" i="20"/>
  <c r="N8" i="20"/>
  <c r="Q9" i="20"/>
  <c r="V9" i="20" s="1"/>
  <c r="Q10" i="20"/>
  <c r="V10" i="20" s="1"/>
  <c r="Q11" i="20"/>
  <c r="V11" i="20" s="1"/>
  <c r="Q12" i="20"/>
  <c r="V12" i="20" s="1"/>
  <c r="O21" i="15" l="1"/>
  <c r="R20" i="15"/>
  <c r="Q20" i="15"/>
  <c r="P20" i="15"/>
  <c r="O20" i="15"/>
  <c r="N20" i="15"/>
  <c r="L20" i="15"/>
  <c r="R8" i="15"/>
  <c r="P8" i="15"/>
  <c r="O8" i="15"/>
  <c r="N8" i="15"/>
  <c r="L8" i="15"/>
  <c r="Q8" i="4" l="1"/>
  <c r="Q12" i="4" s="1"/>
  <c r="O8" i="4"/>
  <c r="O12" i="4" s="1"/>
  <c r="L8" i="4"/>
  <c r="L12" i="4" s="1"/>
  <c r="D22" i="19" l="1"/>
  <c r="C22" i="19"/>
  <c r="N18" i="15"/>
  <c r="N22" i="15" s="1"/>
  <c r="Q8" i="5" l="1"/>
  <c r="Q11" i="1"/>
  <c r="Q13" i="3"/>
  <c r="V8" i="2" l="1"/>
  <c r="U8" i="2"/>
  <c r="T8" i="2"/>
  <c r="S8" i="2"/>
  <c r="R8" i="2"/>
  <c r="Q8" i="2"/>
  <c r="P8" i="2"/>
  <c r="N8" i="2"/>
  <c r="P11" i="1"/>
  <c r="U12" i="2" l="1"/>
  <c r="T12" i="2"/>
  <c r="S12" i="2"/>
  <c r="R12" i="2"/>
  <c r="P12" i="2"/>
  <c r="N12" i="2"/>
  <c r="Q8" i="6"/>
  <c r="P8" i="6"/>
  <c r="N8" i="6"/>
  <c r="L8" i="6"/>
  <c r="U8" i="13"/>
  <c r="T8" i="13"/>
  <c r="S8" i="13"/>
  <c r="R8" i="13"/>
  <c r="P8" i="13"/>
  <c r="N8" i="13"/>
  <c r="U8" i="12"/>
  <c r="T8" i="12"/>
  <c r="S8" i="12"/>
  <c r="R8" i="12"/>
  <c r="P8" i="12"/>
  <c r="N8" i="12"/>
  <c r="U8" i="17"/>
  <c r="T8" i="17"/>
  <c r="S8" i="17"/>
  <c r="R8" i="17"/>
  <c r="P8" i="17"/>
  <c r="N8" i="17"/>
  <c r="P18" i="15" l="1"/>
  <c r="P22" i="15" s="1"/>
  <c r="Q18" i="15"/>
  <c r="Q22" i="15" s="1"/>
  <c r="R18" i="15"/>
  <c r="R22" i="15" s="1"/>
  <c r="T10" i="16" l="1"/>
  <c r="T11" i="16" s="1"/>
  <c r="O8" i="5" l="1"/>
  <c r="L8" i="5"/>
  <c r="Q8" i="10"/>
  <c r="N8" i="10"/>
  <c r="L8" i="10"/>
  <c r="O10" i="6" l="1"/>
  <c r="L18" i="1" l="1"/>
  <c r="L17" i="1"/>
  <c r="L14" i="1"/>
  <c r="L12" i="1"/>
  <c r="L11" i="1" s="1"/>
  <c r="O15" i="1"/>
  <c r="O16" i="1"/>
  <c r="R16" i="1" l="1"/>
  <c r="R15" i="1"/>
  <c r="H20" i="19"/>
  <c r="G21" i="19"/>
  <c r="G20" i="19"/>
  <c r="O17" i="1"/>
  <c r="R17" i="1" s="1"/>
  <c r="O13" i="1"/>
  <c r="R13" i="1" s="1"/>
  <c r="O14" i="1"/>
  <c r="R14" i="1" s="1"/>
  <c r="O18" i="1"/>
  <c r="O12" i="1"/>
  <c r="N11" i="1"/>
  <c r="T11" i="13"/>
  <c r="S11" i="13"/>
  <c r="R11" i="13"/>
  <c r="P11" i="13"/>
  <c r="N11" i="13"/>
  <c r="G8" i="19"/>
  <c r="G7" i="19"/>
  <c r="U14" i="17"/>
  <c r="G5" i="19" s="1"/>
  <c r="T14" i="17"/>
  <c r="S14" i="17"/>
  <c r="R14" i="17"/>
  <c r="P14" i="17"/>
  <c r="N14" i="17"/>
  <c r="R12" i="1" l="1"/>
  <c r="O11" i="1"/>
  <c r="R18" i="1"/>
  <c r="E5" i="19"/>
  <c r="E22" i="19" s="1"/>
  <c r="R11" i="1" l="1"/>
  <c r="H6" i="19"/>
  <c r="H18" i="19"/>
  <c r="H21" i="19"/>
  <c r="H8" i="19"/>
  <c r="H7" i="19"/>
  <c r="H5" i="19"/>
  <c r="Q12" i="17" l="1"/>
  <c r="V12" i="17" s="1"/>
  <c r="Q11" i="17"/>
  <c r="V11" i="17" s="1"/>
  <c r="Q10" i="17"/>
  <c r="V10" i="17" s="1"/>
  <c r="Q9" i="17"/>
  <c r="Q8" i="17" l="1"/>
  <c r="V9" i="17"/>
  <c r="Q14" i="17"/>
  <c r="V8" i="17" l="1"/>
  <c r="V14" i="17" s="1"/>
  <c r="O17" i="16"/>
  <c r="R17" i="16" s="1"/>
  <c r="Q15" i="16"/>
  <c r="Q18" i="16" s="1"/>
  <c r="P15" i="16"/>
  <c r="P18" i="16" s="1"/>
  <c r="N15" i="16"/>
  <c r="N18" i="16" s="1"/>
  <c r="L15" i="16"/>
  <c r="O11" i="16"/>
  <c r="R11" i="16" s="1"/>
  <c r="O10" i="16"/>
  <c r="R10" i="16" s="1"/>
  <c r="O9" i="16"/>
  <c r="R9" i="16" l="1"/>
  <c r="L18" i="16"/>
  <c r="R15" i="16"/>
  <c r="O15" i="16"/>
  <c r="R18" i="16" l="1"/>
  <c r="O18" i="16"/>
  <c r="G11" i="19" l="1"/>
  <c r="O18" i="15"/>
  <c r="O22" i="15" s="1"/>
  <c r="L18" i="15"/>
  <c r="L22" i="15" s="1"/>
  <c r="H11" i="19" l="1"/>
  <c r="R13" i="10"/>
  <c r="T9" i="11" l="1"/>
  <c r="U11" i="13"/>
  <c r="G9" i="19" s="1"/>
  <c r="Q10" i="13"/>
  <c r="V10" i="13" s="1"/>
  <c r="Q9" i="13"/>
  <c r="V9" i="13" l="1"/>
  <c r="V8" i="13" s="1"/>
  <c r="Q8" i="13"/>
  <c r="H9" i="19"/>
  <c r="Q11" i="13"/>
  <c r="V11" i="13"/>
  <c r="Q8" i="12"/>
  <c r="V8" i="12" l="1"/>
  <c r="O9" i="11" l="1"/>
  <c r="Q11" i="11"/>
  <c r="G10" i="19" s="1"/>
  <c r="P11" i="11"/>
  <c r="N11" i="11"/>
  <c r="H10" i="19" l="1"/>
  <c r="R9" i="11"/>
  <c r="R8" i="11" s="1"/>
  <c r="O11" i="11"/>
  <c r="R11" i="11" l="1"/>
  <c r="O14" i="10"/>
  <c r="R14" i="10" s="1"/>
  <c r="O13" i="10"/>
  <c r="O12" i="10"/>
  <c r="R12" i="10" s="1"/>
  <c r="O11" i="10"/>
  <c r="R11" i="10" s="1"/>
  <c r="O10" i="10"/>
  <c r="R10" i="10" s="1"/>
  <c r="O9" i="10"/>
  <c r="O8" i="10" l="1"/>
  <c r="R9" i="10"/>
  <c r="L15" i="10"/>
  <c r="R8" i="10"/>
  <c r="R15" i="10" s="1"/>
  <c r="Q15" i="10"/>
  <c r="G19" i="19" s="1"/>
  <c r="P8" i="10"/>
  <c r="P15" i="10" s="1"/>
  <c r="O15" i="10"/>
  <c r="N15" i="10"/>
  <c r="H19" i="19" l="1"/>
  <c r="G22" i="19"/>
  <c r="T9" i="6"/>
  <c r="T10" i="6" s="1"/>
  <c r="H13" i="19" l="1"/>
  <c r="H14" i="19"/>
  <c r="O9" i="6" l="1"/>
  <c r="O8" i="6" s="1"/>
  <c r="Q11" i="6"/>
  <c r="G15" i="19" s="1"/>
  <c r="P11" i="6"/>
  <c r="N11" i="6"/>
  <c r="H15" i="19" l="1"/>
  <c r="O11" i="6"/>
  <c r="R9" i="6"/>
  <c r="R8" i="6" s="1"/>
  <c r="O10" i="4"/>
  <c r="R10" i="4" s="1"/>
  <c r="R11" i="4"/>
  <c r="O9" i="4"/>
  <c r="R9" i="4" s="1"/>
  <c r="R8" i="5"/>
  <c r="P8" i="5"/>
  <c r="P22" i="5" s="1"/>
  <c r="N8" i="5"/>
  <c r="O21" i="5"/>
  <c r="R21" i="5" s="1"/>
  <c r="O20" i="5"/>
  <c r="R20" i="5" s="1"/>
  <c r="O19" i="5"/>
  <c r="R19" i="5" s="1"/>
  <c r="O18" i="5"/>
  <c r="R18" i="5" s="1"/>
  <c r="O17" i="5"/>
  <c r="R17" i="5" s="1"/>
  <c r="O16" i="5"/>
  <c r="R16" i="5" s="1"/>
  <c r="O15" i="5"/>
  <c r="R15" i="5" s="1"/>
  <c r="O14" i="5"/>
  <c r="R14" i="5" s="1"/>
  <c r="O13" i="5"/>
  <c r="R13" i="5" s="1"/>
  <c r="O12" i="5"/>
  <c r="R12" i="5" s="1"/>
  <c r="O11" i="5"/>
  <c r="R11" i="5" s="1"/>
  <c r="O10" i="5"/>
  <c r="R10" i="5" s="1"/>
  <c r="O9" i="5"/>
  <c r="R9" i="5" s="1"/>
  <c r="Q22" i="5"/>
  <c r="L22" i="5"/>
  <c r="N22" i="5"/>
  <c r="R22" i="5" l="1"/>
  <c r="O22" i="5"/>
  <c r="N8" i="4"/>
  <c r="N12" i="4" s="1"/>
  <c r="P8" i="4"/>
  <c r="P12" i="4" s="1"/>
  <c r="R8" i="4"/>
  <c r="R12" i="4" s="1"/>
  <c r="O12" i="3" l="1"/>
  <c r="O11" i="3"/>
  <c r="R11" i="3" s="1"/>
  <c r="Q10" i="3"/>
  <c r="P10" i="3"/>
  <c r="P13" i="3" s="1"/>
  <c r="N10" i="3"/>
  <c r="N13" i="3" s="1"/>
  <c r="L10" i="3"/>
  <c r="O9" i="3"/>
  <c r="R9" i="3" s="1"/>
  <c r="R8" i="3" s="1"/>
  <c r="Q8" i="3"/>
  <c r="P8" i="3"/>
  <c r="N8" i="3"/>
  <c r="L8" i="3"/>
  <c r="O10" i="3" l="1"/>
  <c r="O13" i="3" s="1"/>
  <c r="G12" i="19"/>
  <c r="O8" i="3"/>
  <c r="L13" i="3"/>
  <c r="R12" i="3"/>
  <c r="R10" i="3" s="1"/>
  <c r="R13" i="3" s="1"/>
  <c r="H12" i="19" l="1"/>
  <c r="Q9" i="2"/>
  <c r="Q10" i="2"/>
  <c r="V10" i="2" s="1"/>
  <c r="Q11" i="2"/>
  <c r="V11" i="2" s="1"/>
  <c r="G16" i="19"/>
  <c r="V9" i="2" l="1"/>
  <c r="V12" i="2" s="1"/>
  <c r="Q12" i="2"/>
  <c r="H16" i="19"/>
  <c r="P8" i="1"/>
  <c r="P19" i="1" s="1"/>
  <c r="F17" i="19" s="1"/>
  <c r="F22" i="19" s="1"/>
  <c r="Q8" i="1"/>
  <c r="Q19" i="1" s="1"/>
  <c r="L8" i="1"/>
  <c r="L19" i="1" s="1"/>
  <c r="O10" i="1" l="1"/>
  <c r="R10" i="1" s="1"/>
  <c r="O9" i="1"/>
  <c r="N9" i="1"/>
  <c r="N8" i="1" s="1"/>
  <c r="N19" i="1" s="1"/>
  <c r="G17" i="19"/>
  <c r="H17" i="19" l="1"/>
  <c r="H22" i="19" s="1"/>
  <c r="R9" i="1"/>
  <c r="O8" i="1"/>
  <c r="O19" i="1" s="1"/>
  <c r="R8" i="1"/>
  <c r="R19" i="1" s="1"/>
  <c r="R11" i="6"/>
  <c r="L11" i="6"/>
</calcChain>
</file>

<file path=xl/sharedStrings.xml><?xml version="1.0" encoding="utf-8"?>
<sst xmlns="http://schemas.openxmlformats.org/spreadsheetml/2006/main" count="803" uniqueCount="312">
  <si>
    <t xml:space="preserve">Odbor investic                                                                                                                                                          </t>
  </si>
  <si>
    <t>Správce:</t>
  </si>
  <si>
    <t>Ing. Miroslav Kubín</t>
  </si>
  <si>
    <t>ORJ 17</t>
  </si>
  <si>
    <t>vedoucí odboru</t>
  </si>
  <si>
    <t>v tis. Kč</t>
  </si>
  <si>
    <t>ORJ 17 - Oblast zdravotnictví - nové investice hrazené z rozpočtu (připravené PD)</t>
  </si>
  <si>
    <t>Poř. číslo</t>
  </si>
  <si>
    <t>Oblast</t>
  </si>
  <si>
    <t>§</t>
  </si>
  <si>
    <t>pol.</t>
  </si>
  <si>
    <t>Sesk. pol.</t>
  </si>
  <si>
    <t>UZ</t>
  </si>
  <si>
    <t>ORG</t>
  </si>
  <si>
    <t>Název akce:</t>
  </si>
  <si>
    <t>Popis:</t>
  </si>
  <si>
    <t>Stávající dokumentace</t>
  </si>
  <si>
    <t>K zajištění</t>
  </si>
  <si>
    <t xml:space="preserve">Celkové náklady s DPH v tis. Kč           </t>
  </si>
  <si>
    <t>Termín realizace</t>
  </si>
  <si>
    <t>Vynaloženo k 31. 12. 2022 v tis. Kč</t>
  </si>
  <si>
    <t>Návrh na rok 2023</t>
  </si>
  <si>
    <t>Pokračování v roce 2024 a dalších</t>
  </si>
  <si>
    <t>poznámka</t>
  </si>
  <si>
    <t xml:space="preserve">Celkem               v tis. Kč    </t>
  </si>
  <si>
    <t>z toho spolufinan. PO z FI</t>
  </si>
  <si>
    <t>z toho rozpočet OK</t>
  </si>
  <si>
    <t>Realizace</t>
  </si>
  <si>
    <t>OL</t>
  </si>
  <si>
    <t>ZZS OK - Výstavba nových výjezdových základen - Šternberk</t>
  </si>
  <si>
    <t>Jedná se o výstavbu nové výjezdové základny ZZS OK ve městě Šternberk. Navrhovaný objekt bude sloužit jako základna s parametry a kapacitou pro umístění 2 výjezdových posádek a technickým zázemím pro 3 garážovaná vozidla.</t>
  </si>
  <si>
    <t>PD</t>
  </si>
  <si>
    <t>realizace</t>
  </si>
  <si>
    <t>2023-2024</t>
  </si>
  <si>
    <t>JE</t>
  </si>
  <si>
    <t>2023-2025</t>
  </si>
  <si>
    <t>OLÚ Paseka – Modernizace lůžkových oddělení pavilonu 2 v Moravském Berouně</t>
  </si>
  <si>
    <t xml:space="preserve">Modernizace lůžkových odd. 10,13 a lůžek sociální hospitalizace v Moravském Berouně s vybudování ménělůžkových pokojů se soc.zařízením, modernizace prostoru pro personál spojená s opravou zázemí odd., chodeb, centrál.schodiště a změna funkčnosti výtahu na evakuační. </t>
  </si>
  <si>
    <t>Celkem za ORJ 17 - oblast zdravotnictví - nové investice</t>
  </si>
  <si>
    <t>Celkem za ORJ 14 - Oblast zdravotnictví - nové investice - stavební - požadavky PO</t>
  </si>
  <si>
    <t>OK</t>
  </si>
  <si>
    <t>1700</t>
  </si>
  <si>
    <t>1704</t>
  </si>
  <si>
    <t>Zařízení stávající kotelny začíná být na hranici životnosti. Provoz je nutné kompletně posoudit z hlediska energetických úspor a obnovit stávající technologii vytápění a řízení a regulace.</t>
  </si>
  <si>
    <t>Odborný léčebný ústav Paseka, příspěvková organizace - Rekonstrukce kotelny - Pavilon E</t>
  </si>
  <si>
    <t>2022/00542</t>
  </si>
  <si>
    <t>Cena dle CN + odhadované navýšení.</t>
  </si>
  <si>
    <t>Přesun akce z r. 2021, 2022 (původní inv. ž. č. 2020/00170). Jedná se o výměnu celkem 21 ks plechových ručně otvíraných dvoukřídlých vrat v garážích I. a II. etapy Hněvotínská vč. vrat v mycím prostoru  za sekční průmyslová vrata s elektropohonem. 
Výměna je plánovaná po částech: 2023 výměna 9 gar. vrat v levé části od vjezdu na VZ (z toho 5x vrata s dvířky; 4x vrata bez dvířek); 2024 výměna 12 gar. vrat v pravé části od vjezdu na VZ (z toho 8x vrata s dvířky; 4x vrata bez dvířek).</t>
  </si>
  <si>
    <t>Zdravotnická záchranná služba Olomouckého kraje, příspěvková organizace - Výměna garážových vrat na VZ Hněvotínská Olomouc</t>
  </si>
  <si>
    <t>2022/00490</t>
  </si>
  <si>
    <t>SU</t>
  </si>
  <si>
    <t>Rozvojový projekt. Umožní energetické úspory a zvýší efektivitu provozu a využití objektů.</t>
  </si>
  <si>
    <t>Odborný léčebný ústav Paseka, příspěvková organizace - Rozšíření kapacity FTV elektrárny v OLÚ Paseka a MB - Studie proveditelnosti</t>
  </si>
  <si>
    <t>2022/00701</t>
  </si>
  <si>
    <t>z toho jiné zdroje</t>
  </si>
  <si>
    <t>z toho rezervní fond</t>
  </si>
  <si>
    <t>Správa kód</t>
  </si>
  <si>
    <t>Kód investiční žádanky</t>
  </si>
  <si>
    <t>ORJ 14 - Oblast zdravotnictví - nové investice - stavební - požadavky PO</t>
  </si>
  <si>
    <t>ORJ 14</t>
  </si>
  <si>
    <t>Ing. Bohuslav Kolář, MBA, LL.M.</t>
  </si>
  <si>
    <t xml:space="preserve">Odbor zdravotnictví                                                                                                                                              </t>
  </si>
  <si>
    <t xml:space="preserve">Odbor investic                                                                                                                                                     </t>
  </si>
  <si>
    <t>ORJ 12 - Oblast dopravy - nové investice hrazené z rozpočtu</t>
  </si>
  <si>
    <t>PV</t>
  </si>
  <si>
    <t>II/366 Prostějov - okružní křižovatka</t>
  </si>
  <si>
    <t>Přestavba okružní křižovatky v místě napojení stavby "II/366 Prostějov - přeložka silnice" na ulici Olomoucká.</t>
  </si>
  <si>
    <t>k realizaci?</t>
  </si>
  <si>
    <t>Cyklostezky - projektová dokumentace</t>
  </si>
  <si>
    <t>PR</t>
  </si>
  <si>
    <t>Cyklostezky Olomouckého kraje - Přeložka Cyklostezky Bečva</t>
  </si>
  <si>
    <t>Jedná se o přeložení úseku Cyklostezky Bečva délky cca 500 m na k.ú. Sušice u Přerova ležící mezi obcemi Grymov – Oldřichov v části trasy, která je ohrožena přirozeným vývojem řeky Bečva tvořením meandru.</t>
  </si>
  <si>
    <t>projektová dokumentace</t>
  </si>
  <si>
    <t>Cyklostezky Olomouckého kraje - Moravská stezka, úsek 10.1 Hanušovice – Bohdíkov</t>
  </si>
  <si>
    <t>Převedení cyklotrasy do údolí řeky Moravy v souběhu s železniční tratí Bludov - Jeseník a silnicí II/369 vybudováním regulérní cyklistické komunikace ve formě lesní cesty s povrchem odpovídajícím i jízdě na kole. Odstraní se tak vedení po silnici II/369. Délka úseku 4,9 km.</t>
  </si>
  <si>
    <t>Celkem za ORJ 12 - oblast dopravy - nové investice</t>
  </si>
  <si>
    <t>Celkem za ORJ 18 - oblast krizového řízení - nové investice</t>
  </si>
  <si>
    <t>Jedná se o obnovu základní techniky v rámci nastaveného systému, kdy při pořízení nové cisterny je starší, ale plně funkční předána pro potřeby jednotky sboru dobrovolných hasičů obce. Obnova techniky ze státního rozpočtu, fondu zábrany škod a fondů EU není zabezpečována v dostatečné míře a proto s ní vypomáhá i kraj v rámci svého rozpočtu. Systém požární ochrany v České republice je založen na velmi úzké spolupráci profesionálních a dobrovolných hasičů. Pro jeho fungování je kromě vycvičeného personálu velmi důležité vybavení technikou a věcnými prostředky. Nákupem nové techniky z rozpočtu kraje jsou naráz vykrývány potřeby jak profesionální, tak dobrovolné části systému.</t>
  </si>
  <si>
    <t>Pořízení cisternové automobilové stříkačky v základním provedení</t>
  </si>
  <si>
    <t>Urbánek</t>
  </si>
  <si>
    <t>2017 DPS a st. povolení</t>
  </si>
  <si>
    <t xml:space="preserve">Hydraulické vyprošťovací nářadí slouží pro vyprošťování osob při složitých dopravních nehodách. Hydraulické vyprošťovací nářadí v bariovém provedení znamená, že je celá sada výrazně lehčí a mobilnější, což je výrazná pomoc především v těžkém terénu, kdy se musí vybavení pěšky přesouvat na větší vzdálenosti. Nářadí je používáno při součinnostních zásazích se ZZS Olomouckého kraje. </t>
  </si>
  <si>
    <t>Pořízení 3 sad hydraulického vyprošťovacího nářadí v bareriovém provedení</t>
  </si>
  <si>
    <t>Vybudování výcvikového polygonu pro profesionální a dobrovolné hasiče v protorách Střediska praktického výcviku Hamry</t>
  </si>
  <si>
    <t>ORJ 18 - Oblast krizového řízení - nové investice hrazené z rozpočtu</t>
  </si>
  <si>
    <t>ORJ 18</t>
  </si>
  <si>
    <t xml:space="preserve">Odbor informačních technologií                                                                                                                                                          </t>
  </si>
  <si>
    <t>Mgr. Jiří Šafránek</t>
  </si>
  <si>
    <t>ORJ 06</t>
  </si>
  <si>
    <t>ORJ 06 - Oblast IT - nové investice hrazené z rozpočtu</t>
  </si>
  <si>
    <t>0060013000000</t>
  </si>
  <si>
    <t>Licence VMware pro Zdravotnické operační středisko ZZS OK</t>
  </si>
  <si>
    <t>Požadavek OZ - ZZS OK aktuálně řeší také záležitost Licence SW VMware, která byla dodána společností VÍTKOVICE IT SOLUTIONS a. s. pro Zdravotnické operační středisko ZZS OK v roce 2016, SW je v majetku Olomouckého kraje. SW byl v ostrém provozu využíván až do roku 2021. Měl by být využíván i nadále, a to záložním Zdravotnickým operačním střediskem ZZS OK, tedy jako záložní platforma. Vzhledem k tomu, že licenci spravuje OIT KÚOK, chtěli bychom požádat o zvážení možnosti upgradu SW VMwere, a to ze stávající verze VM v.6 na verzi VM v.7.</t>
  </si>
  <si>
    <t>SW SAP HANA</t>
  </si>
  <si>
    <t>Požadavek OZ - pro ZZS OK OIT KÚOK zajišťuje na svých serverech produkční a testovací SW SAP (vedení účetnictví), nutný přechod na SAP HANA</t>
  </si>
  <si>
    <t>Rozšíření prostředí FAMA+</t>
  </si>
  <si>
    <t>Požadavek OI - rozvoj prostředí FAMA+nové tiskové sestavy z části investiční žádanka, portál PO</t>
  </si>
  <si>
    <t>Licence ArcGIS Enterprise (Storyteller, Editor, Field Worker, Creator)</t>
  </si>
  <si>
    <t>Povýšení uživatelských licencí pro terénní mapování (OSDH, OŽPZ), editory projektu OpenData</t>
  </si>
  <si>
    <t>Licence IBM pro zálohování</t>
  </si>
  <si>
    <t>Vzhledem k narůstající kapacitě dat, již nyní překračujeme licenční podmínky. Z toho důvodu je nutné navýšení kapacity zálohování o 60 TB</t>
  </si>
  <si>
    <t>Patrové switche</t>
  </si>
  <si>
    <t>Náhrada patrových switchů (přepínačů) staré generace, novými přepínači s rozšířenou funkčností a POE (Power Over Ethernet) k zajištění provozu koncových stanic na jednotlivých patrech.</t>
  </si>
  <si>
    <t>Fyzické FMC (HW konzola)</t>
  </si>
  <si>
    <t>Aktuálně používáme FMC (zařízení pro správu firewallů) v podobě virtuální appliance, k zajišztění správy firepower 4100 je nutné použít fyzické zařízení s požadovanými vlastnostmi.</t>
  </si>
  <si>
    <t>Switch SAN - 2 ks</t>
  </si>
  <si>
    <t xml:space="preserve">Na SAN přepínačích v technologickém centru máme aktuálně volných jen 5 portů (na každém), v nejbližší době je nutné přepojit 2 servery pro VDI - obsadí na každém 2 porty. Následně budeme muset fyzicky oddělit diskové a páskové zálohy, aby z hlediska bezpečnosti nebyly ve stejné lokalitě, budeme potřebovat další 2 porty na každém přepínači. </t>
  </si>
  <si>
    <t>Zálohovací server pro offline zálohy</t>
  </si>
  <si>
    <t>Na základě kontroly NUKIB vznikl požadavek na zřízení úložiště pro offline zálohy.</t>
  </si>
  <si>
    <t>Cisco Catalyst C9200-48T</t>
  </si>
  <si>
    <t>Inteligentní přepínač určený pro detašované pracoviště Šumperk, který bude sloužit k propojení s CE routerem v lokalitě Šumperk komunikujícím s CE routerem v lokalitě Olomouc a PE routerem operátora. Důvodem realizace propojení je potřeba spravovat koncová zařízení na detašovaných pracovištích s ohledem na nunost zajistit aktualizace z důvodu kybernetické bezpečnosti.</t>
  </si>
  <si>
    <t>Cisco Catalyst C9200-24T</t>
  </si>
  <si>
    <t>Inteligentní přepínač určený pro detašované pracoviště Jeseník, který bude sloužit k propojení s CE routerem v lokalitě Jeseník komunikujícím s CE routerem v lokalitě Olomouc a PE routerem operátora. Důvodem realizace propojení je potřeba spravovat koncová zařízení na detašovaných pracovištích s ohledem na nunost zajistit aktualizace z důvodu kybernetické bezpečnosti.</t>
  </si>
  <si>
    <t>HW pro ISE</t>
  </si>
  <si>
    <t>2 xHW box pro ISE + softwarové licence + podpora. Na aktuálně používaný HW není možné instalovat verzi ISE 3.1. Verze 2.6 (kterou používáme) už je ve fázi end of life, od 31.12.2021 Cisco poskytuje jen bezpečnostní záplaty, End of Software Maintenance 31.1.2023. Verze 2.7 (poslední na kterou bychom mohli na našem HW přejít) je také EOL, od 22.9.2022 bude Cisco poskytovat jen bezpečnostní záplaty. Cena je zatím odhadnutá - požádal jsem p. Markvarta o upřesnění</t>
  </si>
  <si>
    <t>SW pro ISE</t>
  </si>
  <si>
    <t>2 x HW server_box pro ISE + softwarové licence + podpora. Na aktuálně používaný HW není možné instalovat verzi ISE 3.1. Verze 2.6 (kterou používáme) už je ve fázi end of life, od 31.12.2021 Cisco poskytuje jen bezpečnostní záplaty, End of Software Maintenance 31.1.2023. Verze 2.7 (poslední na kterou bychom mohli na našem HW přejít) je také EOL, od 22.9.2022 bude Cisco poskytovat jen bezpečnostní záplaty. Cena je zatím odhadnutá - požádal jsem p. Markvarta o upřesnění</t>
  </si>
  <si>
    <t>Celkem za ORJ 06 - oblast IT - nové investice</t>
  </si>
  <si>
    <t xml:space="preserve">Správce: </t>
  </si>
  <si>
    <t>Ing. Luděk Niče</t>
  </si>
  <si>
    <t xml:space="preserve">vedoucí odboru </t>
  </si>
  <si>
    <t>ORJ 17 - Oblast kultury - nové investice hrazené z rozpočtu (připravené PD)</t>
  </si>
  <si>
    <t>Vlastivědné muzeum v Olomouci - stavební zajištění depozitáře v Denisově ulici</t>
  </si>
  <si>
    <t>statické zajištění budovy depozitáře v Denisově ulici</t>
  </si>
  <si>
    <t>Celkem za ORJ 17 - oblast kultury - nové investice</t>
  </si>
  <si>
    <t>ORJ 03</t>
  </si>
  <si>
    <t>Výměna výtahů v budově KÚOK</t>
  </si>
  <si>
    <t>Vybudování příčky v suterénu na chodbě - budova KÚOK</t>
  </si>
  <si>
    <t>Rekonstrukce bleskosvodu</t>
  </si>
  <si>
    <t>Výměna požárních stěn v jednotlivých patrech budovy KÚOK</t>
  </si>
  <si>
    <t>Rekonstrukce fasády, výměna oken</t>
  </si>
  <si>
    <t>Obnova autoparku (1 vozidlo)</t>
  </si>
  <si>
    <t xml:space="preserve">Odbor investic                                                                                                                                                </t>
  </si>
  <si>
    <t>ORJ 17 - Oblast sociální - nové investice hrazené z rozpočtu (připravená PD)</t>
  </si>
  <si>
    <t>projektové dokumentace připravené k realizaci</t>
  </si>
  <si>
    <t>Sociální služby pro seniory Olomouc - parkování pro služební vozidla</t>
  </si>
  <si>
    <t>Nové prostory pro parkování služebních vozidel v areálu SŠ polytechnické Olomouc</t>
  </si>
  <si>
    <t>PD 2022</t>
  </si>
  <si>
    <t>Celkem za ORJ 17 - oblast sociální - nové investice</t>
  </si>
  <si>
    <t xml:space="preserve">Odbor sociálních věcí                                                                                                                                              </t>
  </si>
  <si>
    <t>ORJ 11</t>
  </si>
  <si>
    <t>ORJ 17 - Oblast sociální - nové investice - stavební - požadavky PO</t>
  </si>
  <si>
    <t>1654</t>
  </si>
  <si>
    <t>1657</t>
  </si>
  <si>
    <t>2022/00588</t>
  </si>
  <si>
    <t>Domov "Na Zámku“, příspěvková organizace - Rekonstrukce koupelny a WC na domově č. 1</t>
  </si>
  <si>
    <t>Rekonstrukce spočívá v celkovém vybourání stavájících místností (včetně odpojení rozvodů a demontování sanity). Vybudování nové koupelny a WC včetně nových odpadů, obkladů, ústředního topení a montáž sanitárního zařízení a dalšího vybavení koupelny a WC.</t>
  </si>
  <si>
    <t>2022/00214</t>
  </si>
  <si>
    <t>1645</t>
  </si>
  <si>
    <t>Havarijní stav, neustálé výpadky a havárie všech rozvodů, které jsou daleko za hranicí životnosti. Tyto rozvody byly instalovány v roce 1983.</t>
  </si>
  <si>
    <t>2022/00336</t>
  </si>
  <si>
    <t>Celkem za ORJ 11 - Oblast sociální - nové investice - stavební - požadavky PO</t>
  </si>
  <si>
    <t xml:space="preserve">Odbor investic                                                                                                                                        </t>
  </si>
  <si>
    <t>OI pouze PD</t>
  </si>
  <si>
    <t>Dobudování EPS s napojením na CPO pro PO v oblasti sociální</t>
  </si>
  <si>
    <t xml:space="preserve">Jedná se o vybudování výcvikového polygonu pro profesionální a dobrovolné hasiče. Zařízení bude určeno pro simulaci složitých variant zásahů v nebezpečném prostředí za použití dýchací techniky a ochranných obleků, kde je možné nasimulovat různé situace a hasiči tak prochází potmě, v silně zakouřeném prostředí, ve vysoké teplotě  a dokonce je možné ztížit cestu různými záblesky a zvukovými efekty, např. křikem zachraňovaných a zraněných lidí. Polygon se skládá z několika částí, včetně řídícího pracoviště s obsluhou, která dohlíží na bezpečný průběh výcviku. Součástí polygonu bude i odpovídající zázemí pro cvičící. Nejedná se o budovu, ale o zařízení . </t>
  </si>
  <si>
    <t xml:space="preserve">Odbor kancelář hejtmana                                                                                                                                      </t>
  </si>
  <si>
    <t>Výtahy neodpovídají současným standardům ani normám, jsou za hranicí životnosti, neexistují náhradní díly, většina dílů se vyrábí na zakázku za vysoké částky. Dle vyjádření Technické inspekce ČR je modernizace nezbytná. V případě poruchy hrozí úplné odstavení výtahu z provozu.</t>
  </si>
  <si>
    <t>Předělení chodby u průchodu do garáže (příčka SDK + dveře). Lze tak za minimum nákladů řešit nedostatek skladovacích ploch.</t>
  </si>
  <si>
    <t>Stávající systém bleskosvodu neodpovídá dnešním standardům a legislativě. Na bleskosvod je nyní vystavena nevyhovující revize. Při zásahu bleskem může nastat problém a stejně tak následně s vypořádáním případné pojistné události.</t>
  </si>
  <si>
    <t>Stávající příčky od schodišť do chodeb v patrech jsou opotřebované, některé dveře vypadávají ze závěsů, jsou skřížené, netěsní. Příčky neodpovídají dnešním standardům na požární bezpečnost.</t>
  </si>
  <si>
    <t>Nová fasáda vyřeší zateplení budovy a úsporu na energiích. Stávající tepelná izolace je zdegradovaná, okna netěsní a některá jsou v havarijním stavu, kachle fasády nejsou bezpečné v uložení. Součástí rekonstrukce jsou i kotvící body pro lanovou techniku a oprava střechy v 10. NP, do které zatéká. V letošním roce byla uzavřena smlouva na projekční práce a byla zadána analýza, zjišťující možnost získání dotace. Zvažuje se možnost intsalace fotovoltaiky na střechy.</t>
  </si>
  <si>
    <t>Nákup vozidla střední třídy. V autoparku jsou stále auta 15 let stará, která jsou nákladnější na údržbu. Autopark se skládá většinou z vozidel nižší třídy, větší auta pro delší cesty či převoz věcí chybí. Předpokládáme částečné vrácení  finančních prostředků do rozpočtu za vybraná vozidla navržená k odprodeji. Částku za odprodej nelze přesně stanovit.</t>
  </si>
  <si>
    <t xml:space="preserve">Odbor dopravy a silničního hospodářství                                                                                                                                                          </t>
  </si>
  <si>
    <t>ORJ 12</t>
  </si>
  <si>
    <t>III/37762,37760 - Seloutky - Domamyslice - kř.II/366</t>
  </si>
  <si>
    <t>stavební úpravy silnice - dokončení poslední etapy</t>
  </si>
  <si>
    <t>PDPS</t>
  </si>
  <si>
    <t>II/436 Přerov, ul. Kojetínská</t>
  </si>
  <si>
    <t>stavební úpravy silnice</t>
  </si>
  <si>
    <t>Most ev.č. 44317-20 Hrubá Voda</t>
  </si>
  <si>
    <t>výstavba nového mostu</t>
  </si>
  <si>
    <t>II/456 Žulová - Stará Červená Voda</t>
  </si>
  <si>
    <t>II/369 Hanušovice - průtah</t>
  </si>
  <si>
    <t>Projektová dokumentace</t>
  </si>
  <si>
    <t xml:space="preserve">projektová dokumentace (silnice, mosty) </t>
  </si>
  <si>
    <t>Ing. Ladislav Růžička</t>
  </si>
  <si>
    <t>ORJ 17 - Oblast školství - nové investice hrazené z rozpočtu (připravená PD)</t>
  </si>
  <si>
    <t>Projektové dokumentace připravené k realizace</t>
  </si>
  <si>
    <t>Střední škola technická, Přerov, Kouřílkova 8 - Rekonstrukce sociálního zařízení TV2</t>
  </si>
  <si>
    <t xml:space="preserve">Rekonstrukce, modernizace nevyhovujícího sociálního zařízení objektu TV2, za účelem dosažení stavu odpovídajícího platné legislativě. 
</t>
  </si>
  <si>
    <t>Střední škola technická a obchodní, Olomouc, Kosinova - Rekonstrukce plynové kotelny</t>
  </si>
  <si>
    <t>Rekonstrukce kotelny v areálu dílen</t>
  </si>
  <si>
    <t>Švehlova střední škola polytechnická, Prostějov – rekonstrukce kotelny Kollárova 12, Prostějov</t>
  </si>
  <si>
    <t>Rekonstrukce kotelny</t>
  </si>
  <si>
    <t xml:space="preserve">Dětský domov a Školní jídelna, Plumlov – rekonstrukce kotelny </t>
  </si>
  <si>
    <t xml:space="preserve">Nové projektové dokumentace </t>
  </si>
  <si>
    <t>Celkem za ORJ 17 - oblast školství - nové investice</t>
  </si>
  <si>
    <t xml:space="preserve">Odbor školství a mládeže                                                                                                                                             </t>
  </si>
  <si>
    <t>Mgr. Miroslav Gajdůšek, MBA</t>
  </si>
  <si>
    <t>ORJ 10</t>
  </si>
  <si>
    <t>ORJ 10 - Oblast školství - nové investice - stavební - požadavky PO</t>
  </si>
  <si>
    <t>2022/00555</t>
  </si>
  <si>
    <t>1309</t>
  </si>
  <si>
    <t>Základní umělecká škola Bedřicha Kozánka, Přerov - Akustická úprava koncertního sálu, vytvoření hudební režie</t>
  </si>
  <si>
    <t>Úprava akustiky koncertního sálu, instalace audiovizuálního nahrávacího zařízení a vytvoření místnosti hudební režie z kotelny</t>
  </si>
  <si>
    <t>2022/00556</t>
  </si>
  <si>
    <t>Základní umělecká škola Bedřicha Kozánka, Přerov - Hardwarové a softwarové vybavení učebny EZHZT</t>
  </si>
  <si>
    <t>Hardwarové, softwarové a nástrojové vybavení učebny elektronického zpracování hudby a hudební tvorby</t>
  </si>
  <si>
    <t>2022/00558</t>
  </si>
  <si>
    <t>Základní umělecká škola Bedřicha Kozánka, Přerov - Venkovní učebna pro výtvarný obor</t>
  </si>
  <si>
    <t>Vytvoření venkovní učebny pro výtvarný obor, zapojení enviromentální výchovy do výuky, práce s přírodninami apod. Krytá pergola cca 7x4 m na pozemku školy v Máchově ulici</t>
  </si>
  <si>
    <t>1132</t>
  </si>
  <si>
    <t>2022/00644</t>
  </si>
  <si>
    <t>1350</t>
  </si>
  <si>
    <t>Dům dětí a mládeže Olomouc - výměna části oken - 2023</t>
  </si>
  <si>
    <t>výměna zastaralých netěsnících okenních rámů (hliník) za nové, plastové, navazuje na částečně výměny v předchozích letech - dle finančních možností organizace. Rozpočtováno bude až dle konkrétního zaměření, částka stanovena jako maximální.</t>
  </si>
  <si>
    <t>2022/00550</t>
  </si>
  <si>
    <t>Střední lesnická škola, Hranice, Jurikova 588 - odstranění balkónu</t>
  </si>
  <si>
    <t>Jedná se o odstranění balkónu u přístavby školy, jehož konstrukce je v havarijním stavu. Balkón se již z bezpečnostních důvodů nepoužívá. Pod balkónem je hlavní vstup pro žáky. Náklady na odstranění jsou nižší než jeho nákladná oprava a přes balkón dále do budovy silně zatéká. Při jeho odstranění musí dojít k úpravě hlavního vchodu a výměny 3 ks balkónových dvěří za okna. Byla vypracovaná projektová dokumentace a vyřízeno stavební povolení.</t>
  </si>
  <si>
    <t>Celkem za ORJ 10 - Oblast školství - nové investice - stavební - požadavky PO</t>
  </si>
  <si>
    <t>Plně hrazeno PO - doporučeno k realizaci</t>
  </si>
  <si>
    <t>Název listu přílohy</t>
  </si>
  <si>
    <t>Předfinancování - úvěr</t>
  </si>
  <si>
    <t>Předfinancování - rozpočet OK</t>
  </si>
  <si>
    <t>IF PO</t>
  </si>
  <si>
    <t>Nájemné SMN</t>
  </si>
  <si>
    <t>Požadavky na rozpočet OK</t>
  </si>
  <si>
    <t>Celkové náklady v roce 2023</t>
  </si>
  <si>
    <t>školství</t>
  </si>
  <si>
    <t>Odbor investic - ORJ 17</t>
  </si>
  <si>
    <t>sociální</t>
  </si>
  <si>
    <t>dopravy</t>
  </si>
  <si>
    <t>Odbor dopravy a silničního hospodářtví - ORJ 12</t>
  </si>
  <si>
    <t>kultury</t>
  </si>
  <si>
    <t>zdravotnictví</t>
  </si>
  <si>
    <t>ostatní</t>
  </si>
  <si>
    <t>CELKEM</t>
  </si>
  <si>
    <t>Odbor školství a mládeže - ORJ 10 ž</t>
  </si>
  <si>
    <t>Odbor investic - ORJ 17 ž</t>
  </si>
  <si>
    <t>Odbor sociálních věcí - ORJ 11 ž</t>
  </si>
  <si>
    <t>Odbor sportu, kultury a památkové péče - ORJ 13 ž</t>
  </si>
  <si>
    <t>ORJ 11 - Oblast sociální - nové investice - stavební - požadavky PO</t>
  </si>
  <si>
    <t>Celkem za ORJ 17 - Oblast sociální - nové investice - stavební - požadavky PO</t>
  </si>
  <si>
    <t>d) Nové investice</t>
  </si>
  <si>
    <t>Odbor zdravotnictví - ORJ 14 ž</t>
  </si>
  <si>
    <t>z toho nájemné SMN</t>
  </si>
  <si>
    <t>Realizace - nájemné SMN</t>
  </si>
  <si>
    <t>KÚOK</t>
  </si>
  <si>
    <t>Odbor kancelář ředitele - ORJ 03</t>
  </si>
  <si>
    <t>IT</t>
  </si>
  <si>
    <t>Odbor informačních technologií - ORJ 06</t>
  </si>
  <si>
    <t>krizové řízení</t>
  </si>
  <si>
    <t>Odbor kancelář hejtmana - ORJ - 18</t>
  </si>
  <si>
    <t>ORJ 17 - Oblast dopravy - nové investice hrazené z rozpočtu</t>
  </si>
  <si>
    <t>Celkem za ORJ 17 - oblast dopravy - nové investice</t>
  </si>
  <si>
    <t>AGEL SMN a.s. - o.z. Nemocnice Přerov – sanace terasy budovy H</t>
  </si>
  <si>
    <t>AGEL SMN a.s. - o.z. Nemocnice Prostějov – ČOV</t>
  </si>
  <si>
    <t>AGEL SMN a.s. - o.z. Nemocnice Přerov – výměna dveří a změna dispozic JIP pavilonu G</t>
  </si>
  <si>
    <t>AGEL SMN a.s. - o.z. Nemocnice Prostějov – výměna oken a dveří v objektu dílen a dispečinku</t>
  </si>
  <si>
    <t>AGEL SMN a.s. - o.z. Nemocnice Přerov – rekonstrukce pokojů pavilonu CH</t>
  </si>
  <si>
    <t>AGEL SMN a.s. - o.z. Nemocnice Přerov – výměna oken ředitelství</t>
  </si>
  <si>
    <r>
      <t>AGEL SMN a.s. - o.z. Nemocnice Šternberk - přistávací plocha LZS </t>
    </r>
    <r>
      <rPr>
        <sz val="12"/>
        <color rgb="FF1F497D"/>
        <rFont val="Arial"/>
        <family val="2"/>
        <charset val="238"/>
      </rPr>
      <t/>
    </r>
  </si>
  <si>
    <t>realizace opravy</t>
  </si>
  <si>
    <t>PD připravena AGEL SMN a.s.</t>
  </si>
  <si>
    <t>indexováno 8/2022</t>
  </si>
  <si>
    <t>PD 2019              indexováno 8/2022</t>
  </si>
  <si>
    <t>Muzeum Komenského v Přerově - stavební úpravy depozitáře knihovny v budově Horní nám.č.35, Přerov</t>
  </si>
  <si>
    <t>Výměna elektroinstalce, kanalizace, rozvodu vody, oken na dvorní fasádě, podlah, dveří. Stavební úpravy sociálního zařízení, sanace sklepa, oprava fasády, instalace datových rozvodů.</t>
  </si>
  <si>
    <t>Odbor kancelář ředitele</t>
  </si>
  <si>
    <t xml:space="preserve">vedoucí odboru: </t>
  </si>
  <si>
    <t>Ing. Svatava Špalková</t>
  </si>
  <si>
    <t>Napojení budov na pult centrální ochrany vyžaduje investici jak do HW tak SW a je povinné pro budovy v oblasti sociální,kde jsou poskyovány pobytové služby pro  50 osob a více od  1. 1. 2024 (zákon 415/2021 Sb.)</t>
  </si>
  <si>
    <t>sanace terasy</t>
  </si>
  <si>
    <t>rekonstrukce ČOV</t>
  </si>
  <si>
    <t>rekonstrukce pokojů v pavilonu CH</t>
  </si>
  <si>
    <t>výměna oken ředitelství</t>
  </si>
  <si>
    <t>přistávací plocha LZS</t>
  </si>
  <si>
    <t>výměna dveří a změna dispozic JIP pavilonu G</t>
  </si>
  <si>
    <t>výměna oken a dveří v objektu dílen a dispečinku</t>
  </si>
  <si>
    <t>Projekt bude OI podán na dotaci, předpokládaná výše dotace 50% ze způsobilých výdajů, tj. cca 35 mil Kč</t>
  </si>
  <si>
    <t>II/366 Konice - ul. Zádvoří</t>
  </si>
  <si>
    <t>III/3732 Nasobůrky - průtah</t>
  </si>
  <si>
    <t>III/37346 Ludmírov - Kladky - Dětkovice</t>
  </si>
  <si>
    <t>stavební úpravy silnice -dokončení (Ludmírov - průtah)</t>
  </si>
  <si>
    <t>III/36635 Stařechovice - Služín</t>
  </si>
  <si>
    <t>Dopravní prostředky</t>
  </si>
  <si>
    <t>Pořízení automobilu pro silniční kontroly, kterým se budou provádět kontroly vozidel silniční nákladní a osobní dopravy. Vozidlo bude disponovat speciální zástavbou a vybavením, která zahrnuje silniční váhy, speciální výpočetní techniku a nezávislé napájení. Vozidlo tak umožní efektivní kontrolu užitkových vozidel v oblasti dodržování povinností pro silniční dopravu spojenou s kontrolním vážením, kontrolou dodržování zákona č. 111/1994 Sb., včetně dodržování tzv. sociálních předpisů (doba řízení, bezpečnostní přestávky, doba odpočinku) a neoprávněné manipulace se záznamovým zařízením. Dále bude vozidlo pomáhat při kontrolách zaměřených na technický stav vozidel, včetně kontroly upevňování přepravovaného nákladu a kontroly přepravy nebezpečných věcí podle dohody ADR. Vozidlo bude pořízeno do majetku Olomouckého kraje a následně předáno formou věcného daru Policii ČR. Pořízení vozidla bylo projednáno na poradě vedení a bude předloženo Radě Olomouckého kraje k projednání dne 10. 10. 2022.</t>
  </si>
  <si>
    <t>Nákup dopravního prostředku pro Policii ČR</t>
  </si>
  <si>
    <t>jenom na PD</t>
  </si>
  <si>
    <t>Rekonstrukce - výměna / modernizace. Výměna kotlů (nový - tzv. kondenzační) včetně příslušných instalací (zejména komín) z důvodu změny technologie.</t>
  </si>
  <si>
    <t>Střední škola řemesel, Šumperk - Rekonstrukce kotelen SŠŘ Šumperk - OP 03, 14, 15</t>
  </si>
  <si>
    <t>1140</t>
  </si>
  <si>
    <t>2022/00418</t>
  </si>
  <si>
    <t>Nutná oprava elektrických instalací 230 V - HAVARIJNÍ STAV !!! - rozvody, zásuvky, vypínače a světla.  Je nutné aby odpovídaly normě a nebyly závadné z pohledu revizí- Elektroinstalace je původní HLINÍKOVÁ  !!!
1x patro budovy dílny 
3x patro budovy ZŠ
1x tělocvična
1x patro DD
Každé patro investice 1 mil. Kč</t>
  </si>
  <si>
    <t>1041</t>
  </si>
  <si>
    <t>2022/00087</t>
  </si>
  <si>
    <t>Kalkulace ceny realizace byla stanovena servisní firmou na 1 100 000,- Kč. Podrobný rozpočet firma připravuje.</t>
  </si>
  <si>
    <t>Střední škola zemědělská a zahradnická, Olomouc, U Hradiska 4 - Rekonstrukce kotelny DM</t>
  </si>
  <si>
    <t>1123</t>
  </si>
  <si>
    <t>2022/00411</t>
  </si>
  <si>
    <t>Jedná se o kotle, které se již nevyrábí (firma zanikla), nemožnost sehnání náhradních dilů, spotřeba plynu je velká.
Kotelna je vybudovaná v r. 1995. Tři ocelové kotle jsou na hranici životnosti, mají nízkou účinnost. Regulace je zastaralá a nefunkční. Severní a jižní větve nejsou rozděleny, systém není vyregulován. Na severní straně dochází k nedotápění a na jižní k přetápění.</t>
  </si>
  <si>
    <t>Střední škola sociální péče a služeb, Zábřeh, nám. 8. května 2 - Rekonstrukce plynové kotelny</t>
  </si>
  <si>
    <t>1223</t>
  </si>
  <si>
    <t>2022/00527</t>
  </si>
  <si>
    <t>ORJ 17 - Oblast školství - nové investice - stavební - požadavky PO</t>
  </si>
  <si>
    <t>Celkem za ORJ 17 - Oblast školství - nové investice - stavební - požadavky PO</t>
  </si>
  <si>
    <t>Střední průmyslová škola elektrotechnická, Mohelnice, Gen. Svobody 2 - Elektroinstalace na budově II</t>
  </si>
  <si>
    <t xml:space="preserve">
Jednalo by se o výměnu elektroinstalace, rozvaděčů, svítidel, výměnu jednotného času a zvonění, opravu EZS, zavedení kamerového systému na budově II. Gen. Svobody 2, Mohelnice.
</t>
  </si>
  <si>
    <t>PD 2019  indexováno 8/2022</t>
  </si>
  <si>
    <t>rozpis bude doplněn - bude čerpáno z přebytku v 02/2023</t>
  </si>
  <si>
    <t>15/23</t>
  </si>
  <si>
    <t>Sociální služby pro seniory Šumperk, příspěvková organizace - Výměna rozvodů v budovách SSS</t>
  </si>
  <si>
    <t>Střední škola, Základní škola, Mateřská škola a Dětský domov Zábřeh - Rekonstrukce elektroinstalací budov</t>
  </si>
  <si>
    <t>3122</t>
  </si>
  <si>
    <t>Střední zdravotnická škola a Vyšší odborná škola zdravotnická Emanuela Pöttinga a Jazyková škola s právem státní jazykové zkoušky Olomouc - kotelna v objektu školy</t>
  </si>
  <si>
    <t>Objekt školy tvoří 4 části na sebe navazujících částí objektu školy, která podléhá památkové ochraně a nelze ji zateplit. objekt je cihelně mohutný, žáky intenzivně využívaný až do večerních hodin, někdy i o víkendech. Dřívější uhelnou kotelnu nahradily v roce 1993 tři plynové kotle o výkonu cca 460; 460 a 1 160kW. Škole nebyla povolena výjimka, kotelna nesplňuje emisní limity.</t>
  </si>
  <si>
    <t>Sociální služby pro seniory Šumperk - kotelna</t>
  </si>
  <si>
    <t xml:space="preserve">5. Opravy, investice, projekty a nákupy </t>
  </si>
  <si>
    <t>ORJ 03 - Oblast KÚOK - nové investice hrazené z rozpočtu</t>
  </si>
  <si>
    <t>Celkem za ORJ 03 - oblast KÚOK - nové investice</t>
  </si>
  <si>
    <t>Mgr. Bc. Zbyněk Vočka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</si>
</sst>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Red]#,##0"/>
  </numFmts>
  <fonts count="43" x14ac:knownFonts="1">
    <font>
      <sz val="10"/>
      <name val="Arial"/>
      <family val="2"/>
      <charset val="238"/>
    </font>
    <font>
      <sz val="10"/>
      <name val="Arial"/>
      <family val="2"/>
      <charset val="238"/>
    </font>
    <font>
      <b/>
      <sz val="16"/>
      <name val="Arial"/>
      <family val="2"/>
      <charset val="238"/>
    </font>
    <font>
      <b/>
      <sz val="10"/>
      <name val="Arial"/>
      <family val="2"/>
      <charset val="238"/>
    </font>
    <font>
      <sz val="11"/>
      <name val="Arial"/>
      <family val="2"/>
      <charset val="238"/>
    </font>
    <font>
      <sz val="12"/>
      <name val="Arial"/>
      <family val="2"/>
      <charset val="238"/>
    </font>
    <font>
      <b/>
      <sz val="12"/>
      <name val="Arial"/>
      <family val="2"/>
      <charset val="238"/>
    </font>
    <font>
      <sz val="12"/>
      <color rgb="FF000000"/>
      <name val="Arial"/>
      <family val="2"/>
      <charset val="238"/>
    </font>
    <font>
      <b/>
      <sz val="18"/>
      <name val="Arial"/>
      <family val="2"/>
      <charset val="238"/>
    </font>
    <font>
      <b/>
      <sz val="14"/>
      <name val="Arial"/>
      <family val="2"/>
      <charset val="238"/>
    </font>
    <font>
      <b/>
      <i/>
      <sz val="16"/>
      <name val="Arial"/>
      <family val="2"/>
      <charset val="238"/>
    </font>
    <font>
      <i/>
      <sz val="16"/>
      <name val="Arial"/>
      <family val="2"/>
      <charset val="238"/>
    </font>
    <font>
      <sz val="10"/>
      <name val="Arial CE"/>
      <family val="2"/>
      <charset val="238"/>
    </font>
    <font>
      <sz val="12"/>
      <name val="Arial CE"/>
      <family val="2"/>
      <charset val="238"/>
    </font>
    <font>
      <b/>
      <sz val="12"/>
      <name val="Arial CE"/>
      <family val="2"/>
      <charset val="238"/>
    </font>
    <font>
      <i/>
      <sz val="12"/>
      <name val="Arial"/>
      <family val="2"/>
      <charset val="238"/>
    </font>
    <font>
      <sz val="8"/>
      <name val="Arial CE"/>
      <family val="2"/>
      <charset val="238"/>
    </font>
    <font>
      <sz val="11"/>
      <name val="Calibri"/>
      <family val="2"/>
      <charset val="238"/>
    </font>
    <font>
      <sz val="14"/>
      <name val="Calibri"/>
      <family val="2"/>
      <charset val="238"/>
    </font>
    <font>
      <b/>
      <sz val="11"/>
      <name val="Calibri"/>
      <family val="2"/>
      <charset val="238"/>
    </font>
    <font>
      <sz val="12"/>
      <color rgb="FFFF0000"/>
      <name val="Arial"/>
      <family val="2"/>
      <charset val="238"/>
    </font>
    <font>
      <b/>
      <sz val="11"/>
      <name val="Arial"/>
      <family val="2"/>
      <charset val="238"/>
    </font>
    <font>
      <sz val="11"/>
      <color rgb="FF000000"/>
      <name val="Arial"/>
      <family val="2"/>
      <charset val="238"/>
    </font>
    <font>
      <sz val="10"/>
      <color rgb="FFFF0000"/>
      <name val="Calibri"/>
      <family val="2"/>
      <charset val="238"/>
    </font>
    <font>
      <sz val="11"/>
      <color rgb="FFFF0000"/>
      <name val="Calibri"/>
      <family val="2"/>
      <charset val="238"/>
    </font>
    <font>
      <sz val="18"/>
      <name val="Calibri"/>
      <family val="2"/>
      <charset val="238"/>
    </font>
    <font>
      <i/>
      <sz val="12"/>
      <color rgb="FF7030A0"/>
      <name val="Arial"/>
      <family val="2"/>
      <charset val="238"/>
    </font>
    <font>
      <b/>
      <i/>
      <sz val="12"/>
      <color rgb="FF7030A0"/>
      <name val="Arial"/>
      <family val="2"/>
      <charset val="238"/>
    </font>
    <font>
      <b/>
      <sz val="14"/>
      <color rgb="FFFF0000"/>
      <name val="Arial CE"/>
      <charset val="238"/>
    </font>
    <font>
      <b/>
      <i/>
      <sz val="15"/>
      <name val="Arial"/>
      <family val="2"/>
      <charset val="238"/>
    </font>
    <font>
      <i/>
      <sz val="11"/>
      <color rgb="FF7030A0"/>
      <name val="Arial"/>
      <family val="2"/>
      <charset val="238"/>
    </font>
    <font>
      <sz val="12"/>
      <color rgb="FF1F497D"/>
      <name val="Arial"/>
      <family val="2"/>
      <charset val="238"/>
    </font>
    <font>
      <b/>
      <sz val="10"/>
      <color rgb="FF0070C0"/>
      <name val="Arial"/>
      <family val="2"/>
      <charset val="238"/>
    </font>
    <font>
      <b/>
      <sz val="12"/>
      <name val="Arial CE"/>
      <charset val="238"/>
    </font>
    <font>
      <sz val="12"/>
      <name val="Arial CE"/>
      <charset val="238"/>
    </font>
    <font>
      <sz val="12"/>
      <color rgb="FF0070C0"/>
      <name val="Arial CE"/>
      <charset val="238"/>
    </font>
    <font>
      <strike/>
      <sz val="10"/>
      <name val="Calibri Light"/>
      <family val="2"/>
      <charset val="238"/>
    </font>
    <font>
      <b/>
      <strike/>
      <sz val="12"/>
      <name val="Calibri Light"/>
      <family val="2"/>
      <charset val="238"/>
    </font>
    <font>
      <strike/>
      <sz val="12"/>
      <name val="Calibri Light"/>
      <family val="2"/>
      <charset val="238"/>
    </font>
    <font>
      <sz val="12"/>
      <name val="Calibri"/>
      <family val="2"/>
      <charset val="238"/>
    </font>
    <font>
      <sz val="10"/>
      <color rgb="FFFF0000"/>
      <name val="Arial"/>
      <family val="2"/>
      <charset val="238"/>
    </font>
    <font>
      <sz val="10"/>
      <name val="Arial CE"/>
      <charset val="238"/>
    </font>
    <font>
      <sz val="10"/>
      <name val="Calibri"/>
      <family val="2"/>
      <charset val="238"/>
    </font>
  </fonts>
  <fills count="13">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EADDEF"/>
        <bgColor indexed="64"/>
      </patternFill>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alignment wrapText="1"/>
    </xf>
    <xf numFmtId="0" fontId="17" fillId="0" borderId="0"/>
    <xf numFmtId="0" fontId="1" fillId="0" borderId="0"/>
    <xf numFmtId="0" fontId="17" fillId="0" borderId="0"/>
  </cellStyleXfs>
  <cellXfs count="311">
    <xf numFmtId="0" fontId="0" fillId="0" borderId="0" xfId="0"/>
    <xf numFmtId="0" fontId="2" fillId="0" borderId="0" xfId="1" applyFont="1" applyFill="1"/>
    <xf numFmtId="0" fontId="1" fillId="0" borderId="0" xfId="1" applyFill="1"/>
    <xf numFmtId="0" fontId="1" fillId="0" borderId="0" xfId="1" applyFill="1" applyAlignment="1"/>
    <xf numFmtId="3" fontId="1" fillId="0" borderId="0" xfId="1" applyNumberFormat="1" applyFill="1"/>
    <xf numFmtId="0" fontId="0" fillId="0" borderId="0" xfId="0" applyFill="1" applyAlignment="1">
      <alignment wrapText="1"/>
    </xf>
    <xf numFmtId="3" fontId="0" fillId="0" borderId="0" xfId="0" applyNumberFormat="1" applyFill="1" applyAlignment="1">
      <alignment horizontal="right" vertical="center"/>
    </xf>
    <xf numFmtId="3" fontId="1" fillId="0" borderId="0" xfId="1" applyNumberFormat="1" applyFill="1" applyAlignment="1">
      <alignment horizontal="center" vertical="center"/>
    </xf>
    <xf numFmtId="3" fontId="1" fillId="0" borderId="0" xfId="1" applyNumberFormat="1" applyFill="1" applyAlignment="1">
      <alignment horizontal="right" vertical="center"/>
    </xf>
    <xf numFmtId="3" fontId="0" fillId="0" borderId="0" xfId="1" applyNumberFormat="1" applyFont="1" applyFill="1" applyAlignment="1">
      <alignment horizontal="right" vertical="center"/>
    </xf>
    <xf numFmtId="0" fontId="1" fillId="0" borderId="0" xfId="1" applyFill="1" applyAlignment="1">
      <alignment vertical="center" wrapText="1"/>
    </xf>
    <xf numFmtId="0" fontId="3" fillId="0" borderId="0" xfId="0" applyFont="1" applyFill="1" applyAlignment="1">
      <alignment horizontal="center"/>
    </xf>
    <xf numFmtId="0" fontId="0" fillId="0" borderId="0" xfId="0" applyFill="1"/>
    <xf numFmtId="0" fontId="4" fillId="0" borderId="0" xfId="2" applyFont="1" applyFill="1"/>
    <xf numFmtId="0" fontId="5" fillId="0" borderId="0" xfId="2" applyFont="1" applyFill="1"/>
    <xf numFmtId="0" fontId="5" fillId="0" borderId="0" xfId="0" applyFont="1" applyFill="1"/>
    <xf numFmtId="0" fontId="6" fillId="0" borderId="0" xfId="2" applyFont="1" applyFill="1" applyAlignment="1">
      <alignment horizontal="right"/>
    </xf>
    <xf numFmtId="0" fontId="6" fillId="0" borderId="0" xfId="2" applyFont="1" applyFill="1" applyAlignment="1">
      <alignment horizontal="center"/>
    </xf>
    <xf numFmtId="3" fontId="4" fillId="0" borderId="0" xfId="2" applyNumberFormat="1" applyFont="1" applyFill="1" applyAlignment="1">
      <alignment horizontal="center" vertical="center"/>
    </xf>
    <xf numFmtId="3" fontId="4" fillId="0" borderId="0" xfId="2" applyNumberFormat="1" applyFont="1" applyFill="1" applyAlignment="1">
      <alignment horizontal="right" vertical="center"/>
    </xf>
    <xf numFmtId="0" fontId="4" fillId="0" borderId="0" xfId="2" applyFont="1" applyFill="1" applyAlignment="1">
      <alignment vertical="center" wrapText="1"/>
    </xf>
    <xf numFmtId="3" fontId="5" fillId="0" borderId="0" xfId="2" applyNumberFormat="1" applyFont="1" applyFill="1"/>
    <xf numFmtId="3" fontId="4" fillId="0" borderId="0" xfId="2" applyNumberFormat="1" applyFont="1" applyFill="1"/>
    <xf numFmtId="0" fontId="0" fillId="2" borderId="1" xfId="0" applyFill="1" applyBorder="1" applyAlignment="1">
      <alignment vertical="center" wrapText="1"/>
    </xf>
    <xf numFmtId="3" fontId="3" fillId="3" borderId="1" xfId="5" applyNumberFormat="1" applyFont="1" applyFill="1" applyBorder="1" applyAlignment="1">
      <alignment horizontal="center" vertical="center" wrapText="1"/>
    </xf>
    <xf numFmtId="0" fontId="10" fillId="4" borderId="1" xfId="4" applyFont="1" applyFill="1" applyBorder="1" applyAlignment="1">
      <alignment vertical="center"/>
    </xf>
    <xf numFmtId="3" fontId="10" fillId="4" borderId="1" xfId="4" applyNumberFormat="1" applyFont="1" applyFill="1" applyBorder="1" applyAlignment="1">
      <alignment horizontal="right" vertical="center" wrapText="1"/>
    </xf>
    <xf numFmtId="0" fontId="10" fillId="4" borderId="1" xfId="5" applyFont="1" applyFill="1" applyBorder="1" applyAlignment="1">
      <alignment horizontal="center" vertical="center" wrapText="1"/>
    </xf>
    <xf numFmtId="0" fontId="11" fillId="0" borderId="0" xfId="0" applyFont="1" applyFill="1"/>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left" vertical="center" wrapText="1"/>
      <protection locked="0"/>
    </xf>
    <xf numFmtId="3" fontId="5" fillId="0" borderId="1" xfId="0" applyNumberFormat="1" applyFont="1" applyFill="1" applyBorder="1" applyAlignment="1">
      <alignment horizontal="right" vertical="center"/>
    </xf>
    <xf numFmtId="0" fontId="5" fillId="0" borderId="1" xfId="0" applyNumberFormat="1" applyFont="1" applyFill="1" applyBorder="1" applyAlignment="1">
      <alignment horizontal="center" vertical="center" wrapText="1"/>
    </xf>
    <xf numFmtId="3" fontId="13" fillId="0" borderId="1" xfId="0" applyNumberFormat="1" applyFont="1" applyFill="1" applyBorder="1" applyAlignment="1">
      <alignment horizontal="right" vertical="center"/>
    </xf>
    <xf numFmtId="3" fontId="6" fillId="0" borderId="1" xfId="0" applyNumberFormat="1" applyFont="1" applyFill="1" applyBorder="1" applyAlignment="1">
      <alignment horizontal="right" vertical="center"/>
    </xf>
    <xf numFmtId="0" fontId="5" fillId="0" borderId="1" xfId="5" applyFont="1" applyFill="1" applyBorder="1" applyAlignment="1">
      <alignment horizontal="center" vertical="center" wrapText="1"/>
    </xf>
    <xf numFmtId="3" fontId="15" fillId="0" borderId="0" xfId="0" applyNumberFormat="1" applyFont="1" applyFill="1" applyAlignment="1">
      <alignment vertical="center"/>
    </xf>
    <xf numFmtId="0" fontId="0" fillId="0" borderId="1" xfId="0" applyFont="1" applyFill="1" applyBorder="1" applyAlignment="1">
      <alignment horizontal="center" vertical="center"/>
    </xf>
    <xf numFmtId="3" fontId="5" fillId="0" borderId="1" xfId="6" applyNumberFormat="1" applyFont="1" applyFill="1" applyBorder="1" applyAlignment="1">
      <alignment horizontal="right" vertical="center"/>
    </xf>
    <xf numFmtId="3" fontId="6" fillId="0" borderId="1" xfId="6" applyNumberFormat="1" applyFont="1" applyFill="1" applyBorder="1" applyAlignment="1">
      <alignment horizontal="right" vertical="center"/>
    </xf>
    <xf numFmtId="3" fontId="5" fillId="0" borderId="1" xfId="0" applyNumberFormat="1" applyFont="1" applyFill="1" applyBorder="1" applyAlignment="1">
      <alignment horizontal="center" vertical="center" wrapText="1"/>
    </xf>
    <xf numFmtId="3" fontId="0" fillId="0" borderId="0" xfId="0" applyNumberFormat="1" applyFill="1"/>
    <xf numFmtId="0"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8" fillId="4" borderId="1" xfId="4" applyFont="1" applyFill="1" applyBorder="1" applyAlignment="1">
      <alignment vertical="center"/>
    </xf>
    <xf numFmtId="3" fontId="8" fillId="4" borderId="1" xfId="5" applyNumberFormat="1" applyFont="1" applyFill="1" applyBorder="1" applyAlignment="1">
      <alignment horizontal="right" vertical="center" wrapText="1"/>
    </xf>
    <xf numFmtId="3" fontId="8" fillId="4" borderId="1" xfId="5" applyNumberFormat="1" applyFont="1" applyFill="1" applyBorder="1" applyAlignment="1">
      <alignment horizontal="center" vertical="center" wrapText="1"/>
    </xf>
    <xf numFmtId="0" fontId="3" fillId="4" borderId="1" xfId="5" applyFont="1" applyFill="1" applyBorder="1" applyAlignment="1">
      <alignment horizontal="center" vertical="center" wrapText="1"/>
    </xf>
    <xf numFmtId="0" fontId="16" fillId="0" borderId="0" xfId="0" applyFont="1" applyFill="1" applyAlignment="1">
      <alignment wrapText="1"/>
    </xf>
    <xf numFmtId="0" fontId="16" fillId="0" borderId="0" xfId="0" applyFont="1" applyFill="1"/>
    <xf numFmtId="3" fontId="16" fillId="0" borderId="0" xfId="0" applyNumberFormat="1" applyFont="1" applyFill="1" applyAlignment="1">
      <alignment horizontal="right" wrapText="1"/>
    </xf>
    <xf numFmtId="3" fontId="16" fillId="0" borderId="0" xfId="0" applyNumberFormat="1" applyFont="1" applyFill="1" applyAlignment="1">
      <alignment horizontal="right" vertical="center" indent="1"/>
    </xf>
    <xf numFmtId="3" fontId="16" fillId="0" borderId="0" xfId="0" applyNumberFormat="1" applyFont="1" applyFill="1" applyAlignment="1">
      <alignment horizontal="center" vertical="center"/>
    </xf>
    <xf numFmtId="3" fontId="16" fillId="0" borderId="0" xfId="0" applyNumberFormat="1" applyFont="1" applyFill="1" applyAlignment="1">
      <alignment horizontal="right" vertical="center"/>
    </xf>
    <xf numFmtId="0" fontId="0" fillId="0" borderId="0" xfId="0" applyFill="1" applyAlignment="1">
      <alignment vertical="center" wrapText="1"/>
    </xf>
    <xf numFmtId="0" fontId="12" fillId="0" borderId="0" xfId="0" applyFont="1" applyFill="1"/>
    <xf numFmtId="0" fontId="0" fillId="0" borderId="0" xfId="0" applyFill="1" applyAlignment="1">
      <alignment horizontal="right" wrapText="1"/>
    </xf>
    <xf numFmtId="3" fontId="0" fillId="0" borderId="0" xfId="0" applyNumberFormat="1" applyFill="1" applyAlignment="1">
      <alignment horizontal="right" vertical="center" indent="1"/>
    </xf>
    <xf numFmtId="3" fontId="0" fillId="0" borderId="0" xfId="0" applyNumberFormat="1" applyFill="1" applyAlignment="1">
      <alignment horizontal="center" vertical="center"/>
    </xf>
    <xf numFmtId="0" fontId="17" fillId="0" borderId="0" xfId="7"/>
    <xf numFmtId="0" fontId="17" fillId="0" borderId="0" xfId="7" applyBorder="1" applyAlignment="1">
      <alignment vertical="center"/>
    </xf>
    <xf numFmtId="0" fontId="18" fillId="0" borderId="0" xfId="7" applyFont="1"/>
    <xf numFmtId="3" fontId="9" fillId="4" borderId="1" xfId="4" applyNumberFormat="1" applyFont="1" applyFill="1" applyBorder="1" applyAlignment="1">
      <alignment vertical="center"/>
    </xf>
    <xf numFmtId="0" fontId="18" fillId="4" borderId="2" xfId="7" applyFont="1" applyFill="1" applyBorder="1"/>
    <xf numFmtId="0" fontId="9" fillId="4" borderId="1" xfId="4" applyFont="1" applyFill="1" applyBorder="1" applyAlignment="1">
      <alignment vertical="center"/>
    </xf>
    <xf numFmtId="0" fontId="17" fillId="0" borderId="0" xfId="7" applyAlignment="1">
      <alignment vertical="center"/>
    </xf>
    <xf numFmtId="0" fontId="17" fillId="0" borderId="1" xfId="7" applyBorder="1" applyAlignment="1">
      <alignment vertical="center"/>
    </xf>
    <xf numFmtId="0" fontId="17" fillId="0" borderId="1" xfId="7" applyBorder="1" applyAlignment="1">
      <alignment horizontal="center" vertical="center"/>
    </xf>
    <xf numFmtId="0" fontId="17" fillId="0" borderId="0" xfId="7" applyAlignment="1">
      <alignment wrapText="1"/>
    </xf>
    <xf numFmtId="0" fontId="17" fillId="0" borderId="0" xfId="7" applyFill="1"/>
    <xf numFmtId="0" fontId="17" fillId="2" borderId="8" xfId="7" applyFill="1" applyBorder="1"/>
    <xf numFmtId="0" fontId="17" fillId="2" borderId="2" xfId="7" applyFill="1" applyBorder="1"/>
    <xf numFmtId="0" fontId="17" fillId="2" borderId="2" xfId="7" applyFill="1" applyBorder="1" applyAlignment="1">
      <alignment vertical="center" wrapText="1"/>
    </xf>
    <xf numFmtId="0" fontId="3" fillId="0" borderId="0" xfId="7" applyFont="1" applyFill="1" applyAlignment="1">
      <alignment horizontal="center"/>
    </xf>
    <xf numFmtId="3" fontId="17" fillId="0" borderId="0" xfId="7" applyNumberFormat="1" applyFill="1" applyAlignment="1">
      <alignment horizontal="right" vertical="center"/>
    </xf>
    <xf numFmtId="0" fontId="17" fillId="0" borderId="0" xfId="7" applyFill="1" applyAlignment="1">
      <alignment wrapText="1"/>
    </xf>
    <xf numFmtId="0" fontId="5" fillId="0" borderId="0" xfId="7" applyFont="1" applyFill="1"/>
    <xf numFmtId="0" fontId="0" fillId="0" borderId="0" xfId="1" applyFont="1" applyFill="1" applyAlignment="1"/>
    <xf numFmtId="3" fontId="10" fillId="4" borderId="1" xfId="4"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3" fontId="20" fillId="0" borderId="1" xfId="0" applyNumberFormat="1" applyFont="1" applyFill="1" applyBorder="1" applyAlignment="1">
      <alignment horizontal="center" vertical="center" wrapText="1"/>
    </xf>
    <xf numFmtId="0" fontId="0" fillId="0" borderId="0" xfId="0" applyFont="1" applyFill="1" applyAlignment="1">
      <alignment vertical="center"/>
    </xf>
    <xf numFmtId="3" fontId="0" fillId="0" borderId="0" xfId="0" applyNumberFormat="1" applyFont="1" applyFill="1" applyAlignment="1">
      <alignment vertical="center"/>
    </xf>
    <xf numFmtId="0" fontId="12" fillId="0" borderId="1" xfId="0" applyFont="1" applyFill="1" applyBorder="1" applyAlignment="1" applyProtection="1">
      <alignment horizontal="left" vertical="center" wrapText="1"/>
      <protection locked="0"/>
    </xf>
    <xf numFmtId="0" fontId="6" fillId="0" borderId="0" xfId="0" applyFont="1" applyFill="1" applyAlignment="1">
      <alignment vertical="center" wrapText="1"/>
    </xf>
    <xf numFmtId="0" fontId="21" fillId="0" borderId="0" xfId="2" applyFont="1" applyFill="1" applyAlignment="1">
      <alignment horizontal="right"/>
    </xf>
    <xf numFmtId="0" fontId="9" fillId="0" borderId="0" xfId="1" applyFont="1" applyFill="1"/>
    <xf numFmtId="49" fontId="0" fillId="0" borderId="1" xfId="0" applyNumberFormat="1" applyFont="1" applyFill="1" applyBorder="1" applyAlignment="1">
      <alignment horizontal="center" vertical="center"/>
    </xf>
    <xf numFmtId="0" fontId="22" fillId="0" borderId="0" xfId="0" applyFont="1" applyAlignment="1">
      <alignment horizontal="justify" vertical="center" wrapText="1"/>
    </xf>
    <xf numFmtId="0" fontId="22" fillId="0" borderId="1" xfId="0" applyFont="1" applyBorder="1" applyAlignment="1">
      <alignment horizontal="justify" vertical="center" wrapText="1"/>
    </xf>
    <xf numFmtId="0" fontId="0" fillId="0" borderId="1" xfId="0" applyNumberFormat="1" applyFont="1" applyFill="1" applyBorder="1" applyAlignment="1">
      <alignment horizontal="center" vertical="center"/>
    </xf>
    <xf numFmtId="0" fontId="0" fillId="0" borderId="0" xfId="0" applyAlignment="1">
      <alignment wrapText="1"/>
    </xf>
    <xf numFmtId="0" fontId="3" fillId="6" borderId="5" xfId="4" applyFont="1" applyFill="1" applyBorder="1" applyAlignment="1">
      <alignment horizontal="center" vertical="center" textRotation="90" wrapText="1"/>
    </xf>
    <xf numFmtId="0" fontId="3" fillId="6" borderId="5" xfId="4" applyFont="1" applyFill="1" applyBorder="1" applyAlignment="1">
      <alignment horizontal="center" vertical="center" wrapText="1"/>
    </xf>
    <xf numFmtId="0" fontId="19" fillId="6" borderId="6" xfId="0" applyFont="1" applyFill="1" applyBorder="1" applyAlignment="1">
      <alignment horizontal="center" wrapText="1"/>
    </xf>
    <xf numFmtId="0" fontId="19" fillId="6" borderId="1" xfId="0" applyFont="1" applyFill="1" applyBorder="1" applyAlignment="1">
      <alignment horizontal="center" wrapText="1"/>
    </xf>
    <xf numFmtId="164" fontId="3" fillId="6" borderId="5" xfId="4" applyNumberFormat="1" applyFont="1" applyFill="1" applyBorder="1" applyAlignment="1">
      <alignment horizontal="center" vertical="center" wrapText="1"/>
    </xf>
    <xf numFmtId="164" fontId="3" fillId="6" borderId="1" xfId="4" applyNumberFormat="1" applyFont="1" applyFill="1" applyBorder="1" applyAlignment="1">
      <alignment horizontal="center" vertical="center" textRotation="90" wrapText="1"/>
    </xf>
    <xf numFmtId="164" fontId="3" fillId="6" borderId="3" xfId="4" applyNumberFormat="1" applyFont="1" applyFill="1" applyBorder="1" applyAlignment="1">
      <alignment horizontal="center" vertical="center" wrapText="1"/>
    </xf>
    <xf numFmtId="164" fontId="3" fillId="6" borderId="1" xfId="4" applyNumberFormat="1" applyFont="1" applyFill="1" applyBorder="1" applyAlignment="1">
      <alignment horizontal="center" vertical="center" wrapText="1"/>
    </xf>
    <xf numFmtId="3" fontId="3" fillId="6" borderId="1" xfId="4" applyNumberFormat="1" applyFont="1" applyFill="1" applyBorder="1" applyAlignment="1">
      <alignment horizontal="center" vertical="center" wrapText="1"/>
    </xf>
    <xf numFmtId="165" fontId="6" fillId="6" borderId="1" xfId="4" applyNumberFormat="1" applyFont="1" applyFill="1" applyBorder="1" applyAlignment="1">
      <alignment horizontal="right" vertical="center" wrapText="1"/>
    </xf>
    <xf numFmtId="3" fontId="6" fillId="6" borderId="1" xfId="4" applyNumberFormat="1" applyFont="1" applyFill="1" applyBorder="1" applyAlignment="1">
      <alignment horizontal="right" vertical="center" wrapText="1"/>
    </xf>
    <xf numFmtId="3" fontId="6" fillId="6" borderId="1" xfId="5" applyNumberFormat="1" applyFont="1" applyFill="1" applyBorder="1" applyAlignment="1">
      <alignment horizontal="right" vertical="center" wrapText="1"/>
    </xf>
    <xf numFmtId="3" fontId="0" fillId="0" borderId="0" xfId="0" applyNumberFormat="1" applyFill="1" applyAlignment="1">
      <alignment vertical="center"/>
    </xf>
    <xf numFmtId="0" fontId="0" fillId="0" borderId="0" xfId="0" applyFill="1" applyAlignment="1">
      <alignment vertical="center"/>
    </xf>
    <xf numFmtId="3" fontId="23" fillId="0" borderId="1" xfId="7" applyNumberFormat="1" applyFont="1" applyFill="1" applyBorder="1" applyAlignment="1">
      <alignment vertical="center" wrapText="1"/>
    </xf>
    <xf numFmtId="0" fontId="6" fillId="0" borderId="1" xfId="7" applyFont="1" applyBorder="1" applyAlignment="1">
      <alignment vertical="center" wrapText="1"/>
    </xf>
    <xf numFmtId="0" fontId="5" fillId="0" borderId="1" xfId="7" applyFont="1" applyBorder="1" applyAlignment="1">
      <alignment vertical="center" wrapText="1"/>
    </xf>
    <xf numFmtId="0" fontId="5" fillId="0" borderId="1" xfId="7" applyFont="1" applyBorder="1" applyAlignment="1">
      <alignment vertical="center"/>
    </xf>
    <xf numFmtId="3" fontId="5" fillId="0" borderId="1" xfId="7" applyNumberFormat="1" applyFont="1" applyBorder="1" applyAlignment="1">
      <alignment vertical="center"/>
    </xf>
    <xf numFmtId="3" fontId="6" fillId="0" borderId="1" xfId="7" applyNumberFormat="1" applyFont="1" applyBorder="1" applyAlignment="1">
      <alignment vertical="center"/>
    </xf>
    <xf numFmtId="0" fontId="6" fillId="0" borderId="1" xfId="7" applyFont="1" applyFill="1" applyBorder="1" applyAlignment="1">
      <alignment vertical="center" wrapText="1"/>
    </xf>
    <xf numFmtId="0" fontId="1" fillId="0" borderId="1" xfId="7" applyFont="1" applyBorder="1" applyAlignment="1">
      <alignment horizontal="center" vertical="center"/>
    </xf>
    <xf numFmtId="3" fontId="8" fillId="4" borderId="1" xfId="4" applyNumberFormat="1" applyFont="1" applyFill="1" applyBorder="1" applyAlignment="1">
      <alignment vertical="center"/>
    </xf>
    <xf numFmtId="0" fontId="25" fillId="4" borderId="2" xfId="7" applyFont="1" applyFill="1" applyBorder="1"/>
    <xf numFmtId="0" fontId="25" fillId="0" borderId="0" xfId="7" applyFont="1"/>
    <xf numFmtId="3" fontId="17" fillId="0" borderId="0" xfId="7" applyNumberFormat="1" applyAlignment="1">
      <alignment vertical="center"/>
    </xf>
    <xf numFmtId="0" fontId="4" fillId="0" borderId="1" xfId="7" applyFont="1" applyBorder="1" applyAlignment="1">
      <alignment vertical="center" wrapText="1"/>
    </xf>
    <xf numFmtId="0" fontId="4" fillId="0" borderId="1" xfId="7" applyFont="1" applyBorder="1" applyAlignment="1">
      <alignment vertical="center"/>
    </xf>
    <xf numFmtId="3" fontId="4" fillId="0" borderId="1" xfId="7" applyNumberFormat="1" applyFont="1" applyBorder="1" applyAlignment="1">
      <alignment vertical="center"/>
    </xf>
    <xf numFmtId="0" fontId="28" fillId="0" borderId="1" xfId="0" applyFont="1" applyFill="1" applyBorder="1" applyAlignment="1">
      <alignment horizontal="center" vertical="center" wrapText="1"/>
    </xf>
    <xf numFmtId="3" fontId="29" fillId="4" borderId="1" xfId="4" applyNumberFormat="1" applyFont="1" applyFill="1" applyBorder="1" applyAlignment="1">
      <alignment horizontal="right" vertical="center" wrapText="1"/>
    </xf>
    <xf numFmtId="0" fontId="5" fillId="0" borderId="0" xfId="0" applyFont="1" applyFill="1" applyAlignment="1">
      <alignment vertical="center"/>
    </xf>
    <xf numFmtId="3" fontId="2" fillId="4" borderId="1" xfId="5" applyNumberFormat="1" applyFont="1" applyFill="1" applyBorder="1" applyAlignment="1">
      <alignment horizontal="right" vertical="center" wrapText="1"/>
    </xf>
    <xf numFmtId="0" fontId="24" fillId="0" borderId="1" xfId="7" applyFont="1" applyFill="1" applyBorder="1" applyAlignment="1">
      <alignment vertical="center"/>
    </xf>
    <xf numFmtId="0" fontId="17" fillId="0" borderId="0" xfId="7" applyFill="1" applyAlignment="1">
      <alignment vertical="center"/>
    </xf>
    <xf numFmtId="0" fontId="9" fillId="0" borderId="0" xfId="0" applyFont="1"/>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5" fillId="7" borderId="14" xfId="0" applyFont="1" applyFill="1" applyBorder="1"/>
    <xf numFmtId="0" fontId="5" fillId="7" borderId="7" xfId="0" applyFont="1" applyFill="1" applyBorder="1"/>
    <xf numFmtId="4" fontId="5" fillId="7" borderId="7" xfId="0" applyNumberFormat="1" applyFont="1" applyFill="1" applyBorder="1"/>
    <xf numFmtId="3" fontId="5" fillId="7" borderId="7" xfId="0" applyNumberFormat="1" applyFont="1" applyFill="1" applyBorder="1"/>
    <xf numFmtId="3" fontId="5" fillId="7" borderId="4" xfId="0" applyNumberFormat="1" applyFont="1" applyFill="1" applyBorder="1"/>
    <xf numFmtId="3" fontId="5" fillId="7" borderId="15" xfId="0" applyNumberFormat="1" applyFont="1" applyFill="1" applyBorder="1"/>
    <xf numFmtId="3" fontId="0" fillId="0" borderId="0" xfId="0" applyNumberFormat="1"/>
    <xf numFmtId="0" fontId="5" fillId="8" borderId="16" xfId="0" applyFont="1" applyFill="1" applyBorder="1"/>
    <xf numFmtId="0" fontId="5" fillId="8" borderId="1" xfId="0" applyFont="1" applyFill="1" applyBorder="1"/>
    <xf numFmtId="4" fontId="5" fillId="8" borderId="1" xfId="0" applyNumberFormat="1" applyFont="1" applyFill="1" applyBorder="1"/>
    <xf numFmtId="3" fontId="5" fillId="8" borderId="1" xfId="0" applyNumberFormat="1" applyFont="1" applyFill="1" applyBorder="1"/>
    <xf numFmtId="3" fontId="5" fillId="8" borderId="9" xfId="0" applyNumberFormat="1" applyFont="1" applyFill="1" applyBorder="1"/>
    <xf numFmtId="3" fontId="5" fillId="8" borderId="17" xfId="0" applyNumberFormat="1" applyFont="1" applyFill="1" applyBorder="1"/>
    <xf numFmtId="0" fontId="5" fillId="9" borderId="16" xfId="0" applyFont="1" applyFill="1" applyBorder="1"/>
    <xf numFmtId="0" fontId="5" fillId="9" borderId="1" xfId="0" applyFont="1" applyFill="1" applyBorder="1"/>
    <xf numFmtId="4" fontId="5" fillId="9" borderId="1" xfId="0" applyNumberFormat="1" applyFont="1" applyFill="1" applyBorder="1"/>
    <xf numFmtId="3" fontId="5" fillId="9" borderId="1" xfId="0" applyNumberFormat="1" applyFont="1" applyFill="1" applyBorder="1"/>
    <xf numFmtId="3" fontId="5" fillId="9" borderId="9" xfId="0" applyNumberFormat="1" applyFont="1" applyFill="1" applyBorder="1"/>
    <xf numFmtId="3" fontId="5" fillId="9" borderId="17" xfId="0" applyNumberFormat="1" applyFont="1" applyFill="1" applyBorder="1"/>
    <xf numFmtId="0" fontId="5" fillId="10" borderId="16" xfId="0" applyFont="1" applyFill="1" applyBorder="1"/>
    <xf numFmtId="0" fontId="5" fillId="10" borderId="1" xfId="0" applyFont="1" applyFill="1" applyBorder="1"/>
    <xf numFmtId="4" fontId="5" fillId="10" borderId="1" xfId="0" applyNumberFormat="1" applyFont="1" applyFill="1" applyBorder="1"/>
    <xf numFmtId="3" fontId="5" fillId="10" borderId="1" xfId="0" applyNumberFormat="1" applyFont="1" applyFill="1" applyBorder="1"/>
    <xf numFmtId="3" fontId="5" fillId="10" borderId="9" xfId="0" applyNumberFormat="1" applyFont="1" applyFill="1" applyBorder="1"/>
    <xf numFmtId="3" fontId="5" fillId="10" borderId="17" xfId="0" applyNumberFormat="1" applyFont="1" applyFill="1" applyBorder="1"/>
    <xf numFmtId="0" fontId="5" fillId="11" borderId="16" xfId="0" applyFont="1" applyFill="1" applyBorder="1"/>
    <xf numFmtId="0" fontId="5" fillId="11" borderId="1" xfId="0" applyFont="1" applyFill="1" applyBorder="1"/>
    <xf numFmtId="4" fontId="5" fillId="11" borderId="1" xfId="0" applyNumberFormat="1" applyFont="1" applyFill="1" applyBorder="1"/>
    <xf numFmtId="3" fontId="5" fillId="11" borderId="1" xfId="0" applyNumberFormat="1" applyFont="1" applyFill="1" applyBorder="1"/>
    <xf numFmtId="3" fontId="5" fillId="11" borderId="9" xfId="0" applyNumberFormat="1" applyFont="1" applyFill="1" applyBorder="1"/>
    <xf numFmtId="3" fontId="5" fillId="11" borderId="17" xfId="0" applyNumberFormat="1" applyFont="1" applyFill="1" applyBorder="1"/>
    <xf numFmtId="0" fontId="5" fillId="0" borderId="16" xfId="0" applyFont="1" applyFill="1" applyBorder="1"/>
    <xf numFmtId="0" fontId="5" fillId="0" borderId="1" xfId="0" applyFont="1" applyFill="1" applyBorder="1"/>
    <xf numFmtId="4" fontId="5" fillId="0" borderId="1" xfId="0" applyNumberFormat="1" applyFont="1" applyFill="1" applyBorder="1"/>
    <xf numFmtId="3" fontId="5" fillId="0" borderId="1" xfId="0" applyNumberFormat="1" applyFont="1" applyFill="1" applyBorder="1"/>
    <xf numFmtId="3" fontId="5" fillId="0" borderId="9" xfId="0" applyNumberFormat="1" applyFont="1" applyFill="1" applyBorder="1"/>
    <xf numFmtId="3" fontId="5" fillId="0" borderId="17" xfId="0" applyNumberFormat="1" applyFont="1" applyFill="1" applyBorder="1"/>
    <xf numFmtId="0" fontId="5" fillId="12" borderId="18" xfId="0" applyFont="1" applyFill="1" applyBorder="1"/>
    <xf numFmtId="0" fontId="5" fillId="12" borderId="1" xfId="0" applyFont="1" applyFill="1" applyBorder="1"/>
    <xf numFmtId="4" fontId="5" fillId="12" borderId="5" xfId="0" applyNumberFormat="1" applyFont="1" applyFill="1" applyBorder="1"/>
    <xf numFmtId="3" fontId="5" fillId="12" borderId="5" xfId="0" applyNumberFormat="1" applyFont="1" applyFill="1" applyBorder="1"/>
    <xf numFmtId="3" fontId="5" fillId="12" borderId="19" xfId="0" applyNumberFormat="1" applyFont="1" applyFill="1" applyBorder="1"/>
    <xf numFmtId="3" fontId="5" fillId="12" borderId="20" xfId="0" applyNumberFormat="1" applyFont="1" applyFill="1" applyBorder="1"/>
    <xf numFmtId="3" fontId="6" fillId="0" borderId="11" xfId="0" applyNumberFormat="1" applyFont="1" applyBorder="1"/>
    <xf numFmtId="3" fontId="6" fillId="0" borderId="12" xfId="0" applyNumberFormat="1" applyFont="1" applyBorder="1"/>
    <xf numFmtId="3" fontId="1" fillId="0" borderId="0" xfId="0" applyNumberFormat="1" applyFont="1" applyFill="1" applyAlignment="1">
      <alignment vertical="center"/>
    </xf>
    <xf numFmtId="0" fontId="1" fillId="0" borderId="0" xfId="0" applyFont="1" applyFill="1" applyAlignment="1">
      <alignment vertical="center"/>
    </xf>
    <xf numFmtId="0" fontId="5" fillId="0" borderId="18" xfId="0" applyFont="1" applyFill="1" applyBorder="1"/>
    <xf numFmtId="4" fontId="5" fillId="0" borderId="5" xfId="0" applyNumberFormat="1" applyFont="1" applyFill="1" applyBorder="1"/>
    <xf numFmtId="3" fontId="5" fillId="0" borderId="5" xfId="0" applyNumberFormat="1" applyFont="1" applyFill="1" applyBorder="1"/>
    <xf numFmtId="3" fontId="5" fillId="0" borderId="19" xfId="0" applyNumberFormat="1" applyFont="1" applyFill="1" applyBorder="1"/>
    <xf numFmtId="3" fontId="5" fillId="0" borderId="20" xfId="0" applyNumberFormat="1" applyFont="1" applyFill="1" applyBorder="1"/>
    <xf numFmtId="0" fontId="10" fillId="4" borderId="8" xfId="4" applyFont="1" applyFill="1" applyBorder="1" applyAlignment="1">
      <alignment vertical="center"/>
    </xf>
    <xf numFmtId="0" fontId="10" fillId="4" borderId="2" xfId="4" applyFont="1" applyFill="1" applyBorder="1" applyAlignment="1">
      <alignment vertical="center"/>
    </xf>
    <xf numFmtId="0" fontId="10" fillId="4" borderId="9" xfId="4" applyFont="1" applyFill="1" applyBorder="1" applyAlignment="1">
      <alignment vertical="center"/>
    </xf>
    <xf numFmtId="3" fontId="32" fillId="3" borderId="1" xfId="5" applyNumberFormat="1" applyFont="1" applyFill="1" applyBorder="1" applyAlignment="1">
      <alignment horizontal="center" vertical="center" wrapText="1"/>
    </xf>
    <xf numFmtId="0" fontId="0" fillId="0" borderId="0" xfId="0" applyAlignment="1">
      <alignment horizontal="right"/>
    </xf>
    <xf numFmtId="3" fontId="0" fillId="5" borderId="0" xfId="0" applyNumberFormat="1" applyFill="1"/>
    <xf numFmtId="0" fontId="30" fillId="0" borderId="1" xfId="7" applyFont="1" applyFill="1" applyBorder="1" applyAlignment="1">
      <alignment vertical="center"/>
    </xf>
    <xf numFmtId="0" fontId="30" fillId="0" borderId="1" xfId="7" applyFont="1" applyFill="1" applyBorder="1" applyAlignment="1">
      <alignment horizontal="center" vertical="center"/>
    </xf>
    <xf numFmtId="0" fontId="27" fillId="0" borderId="1" xfId="7" applyFont="1" applyFill="1" applyBorder="1" applyAlignment="1">
      <alignment vertical="center"/>
    </xf>
    <xf numFmtId="0" fontId="30" fillId="0" borderId="1" xfId="7" applyFont="1" applyFill="1" applyBorder="1" applyAlignment="1">
      <alignment vertical="center" wrapText="1"/>
    </xf>
    <xf numFmtId="3" fontId="26" fillId="0" borderId="1" xfId="7" applyNumberFormat="1" applyFont="1" applyFill="1" applyBorder="1" applyAlignment="1">
      <alignment vertical="center" wrapText="1"/>
    </xf>
    <xf numFmtId="3" fontId="26" fillId="0" borderId="1" xfId="7" applyNumberFormat="1" applyFont="1" applyFill="1" applyBorder="1" applyAlignment="1">
      <alignment vertical="center"/>
    </xf>
    <xf numFmtId="0" fontId="26" fillId="0" borderId="1" xfId="7" applyFont="1" applyFill="1" applyBorder="1" applyAlignment="1">
      <alignment horizontal="right" vertical="center"/>
    </xf>
    <xf numFmtId="0" fontId="26" fillId="0" borderId="1" xfId="7" applyFont="1" applyFill="1" applyBorder="1" applyAlignment="1">
      <alignment vertical="center"/>
    </xf>
    <xf numFmtId="3" fontId="27" fillId="0" borderId="1" xfId="7" applyNumberFormat="1" applyFont="1" applyFill="1" applyBorder="1" applyAlignment="1">
      <alignment vertical="center"/>
    </xf>
    <xf numFmtId="3" fontId="30" fillId="0" borderId="1" xfId="7" applyNumberFormat="1" applyFont="1" applyFill="1" applyBorder="1" applyAlignment="1">
      <alignment vertical="center"/>
    </xf>
    <xf numFmtId="0" fontId="33" fillId="0" borderId="1" xfId="0" applyFont="1" applyFill="1" applyBorder="1" applyAlignment="1" applyProtection="1">
      <alignment vertical="center" wrapText="1"/>
      <protection locked="0"/>
    </xf>
    <xf numFmtId="0" fontId="5" fillId="0" borderId="1" xfId="7" applyFont="1" applyFill="1" applyBorder="1" applyAlignment="1">
      <alignment vertical="center" wrapText="1"/>
    </xf>
    <xf numFmtId="0" fontId="5" fillId="0" borderId="1" xfId="7" applyFont="1" applyFill="1" applyBorder="1" applyAlignment="1">
      <alignment vertical="center"/>
    </xf>
    <xf numFmtId="3" fontId="5" fillId="0" borderId="1" xfId="7" applyNumberFormat="1" applyFont="1" applyFill="1" applyBorder="1" applyAlignment="1">
      <alignment vertical="center"/>
    </xf>
    <xf numFmtId="3" fontId="6" fillId="0" borderId="1" xfId="7" applyNumberFormat="1" applyFont="1" applyFill="1" applyBorder="1" applyAlignment="1">
      <alignment vertical="center"/>
    </xf>
    <xf numFmtId="0" fontId="5" fillId="0" borderId="1" xfId="7" applyFont="1" applyBorder="1" applyAlignment="1">
      <alignment horizontal="center" vertical="center"/>
    </xf>
    <xf numFmtId="0" fontId="1" fillId="0" borderId="1" xfId="7" applyFont="1" applyFill="1" applyBorder="1" applyAlignment="1">
      <alignment horizontal="center" vertical="center"/>
    </xf>
    <xf numFmtId="0" fontId="5" fillId="0" borderId="1" xfId="0" applyFont="1" applyFill="1" applyBorder="1" applyAlignment="1">
      <alignment horizontal="left" vertical="center" wrapText="1"/>
    </xf>
    <xf numFmtId="0" fontId="7" fillId="0" borderId="1" xfId="0" applyFont="1" applyBorder="1" applyAlignment="1">
      <alignment horizontal="justify" vertical="center" wrapText="1"/>
    </xf>
    <xf numFmtId="0" fontId="7" fillId="0" borderId="0" xfId="0" applyFont="1" applyAlignment="1">
      <alignment horizontal="justify" vertical="center"/>
    </xf>
    <xf numFmtId="3" fontId="1" fillId="0" borderId="1" xfId="7" applyNumberFormat="1" applyFont="1" applyBorder="1" applyAlignment="1">
      <alignment vertical="center" wrapText="1"/>
    </xf>
    <xf numFmtId="3" fontId="6" fillId="0" borderId="10" xfId="0" applyNumberFormat="1" applyFont="1" applyBorder="1"/>
    <xf numFmtId="0" fontId="4" fillId="0" borderId="1" xfId="7" applyFont="1" applyFill="1" applyBorder="1" applyAlignment="1">
      <alignment vertical="center" wrapText="1"/>
    </xf>
    <xf numFmtId="0" fontId="4" fillId="0" borderId="1" xfId="7" applyFont="1" applyFill="1" applyBorder="1" applyAlignment="1">
      <alignment vertical="center"/>
    </xf>
    <xf numFmtId="3" fontId="1" fillId="0" borderId="1" xfId="7" applyNumberFormat="1" applyFont="1" applyFill="1" applyBorder="1" applyAlignment="1">
      <alignment vertical="center" wrapText="1"/>
    </xf>
    <xf numFmtId="0" fontId="4" fillId="0" borderId="1" xfId="7" applyFont="1" applyFill="1" applyBorder="1" applyAlignment="1">
      <alignment horizontal="center" vertical="center"/>
    </xf>
    <xf numFmtId="0" fontId="6" fillId="0" borderId="1" xfId="0" applyFont="1" applyFill="1" applyBorder="1" applyAlignment="1">
      <alignment vertical="center" wrapText="1"/>
    </xf>
    <xf numFmtId="0" fontId="34" fillId="0" borderId="1" xfId="0" applyFont="1" applyFill="1" applyBorder="1" applyAlignment="1" applyProtection="1">
      <alignment vertical="center" wrapText="1"/>
      <protection locked="0"/>
    </xf>
    <xf numFmtId="0" fontId="34" fillId="0" borderId="1" xfId="0" applyFont="1" applyFill="1" applyBorder="1" applyAlignment="1" applyProtection="1">
      <alignment horizontal="left" vertical="center" wrapText="1"/>
      <protection locked="0"/>
    </xf>
    <xf numFmtId="3" fontId="35" fillId="0" borderId="1" xfId="0" applyNumberFormat="1" applyFont="1" applyFill="1" applyBorder="1" applyAlignment="1">
      <alignment horizontal="right" vertical="center"/>
    </xf>
    <xf numFmtId="3" fontId="6" fillId="4" borderId="1" xfId="7" applyNumberFormat="1" applyFont="1" applyFill="1" applyBorder="1" applyAlignment="1">
      <alignment vertical="center"/>
    </xf>
    <xf numFmtId="3" fontId="6" fillId="4" borderId="1" xfId="6" applyNumberFormat="1" applyFont="1" applyFill="1" applyBorder="1" applyAlignment="1">
      <alignment horizontal="right" vertical="center"/>
    </xf>
    <xf numFmtId="3" fontId="6" fillId="4" borderId="1" xfId="0" applyNumberFormat="1" applyFont="1" applyFill="1" applyBorder="1" applyAlignment="1">
      <alignment horizontal="right"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7" fillId="0" borderId="0" xfId="0" applyFont="1" applyFill="1" applyAlignment="1">
      <alignment vertical="center" wrapText="1"/>
    </xf>
    <xf numFmtId="0" fontId="38" fillId="0" borderId="1" xfId="0" applyFont="1" applyFill="1" applyBorder="1" applyAlignment="1">
      <alignment horizontal="left" vertical="center" wrapText="1"/>
    </xf>
    <xf numFmtId="3" fontId="38" fillId="0" borderId="1" xfId="0" applyNumberFormat="1" applyFont="1" applyFill="1" applyBorder="1" applyAlignment="1">
      <alignment horizontal="right" vertical="center"/>
    </xf>
    <xf numFmtId="0" fontId="36"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right" vertical="center"/>
    </xf>
    <xf numFmtId="3" fontId="37" fillId="4" borderId="1" xfId="0" applyNumberFormat="1" applyFont="1" applyFill="1" applyBorder="1" applyAlignment="1">
      <alignment horizontal="right" vertical="center"/>
    </xf>
    <xf numFmtId="3" fontId="38" fillId="0" borderId="1" xfId="6" applyNumberFormat="1" applyFont="1" applyFill="1" applyBorder="1" applyAlignment="1">
      <alignment horizontal="right" vertical="center"/>
    </xf>
    <xf numFmtId="0" fontId="37" fillId="0" borderId="1" xfId="0" applyFont="1" applyFill="1" applyBorder="1" applyAlignment="1" applyProtection="1">
      <alignment vertical="center" wrapText="1"/>
      <protection locked="0"/>
    </xf>
    <xf numFmtId="0" fontId="38" fillId="0" borderId="1" xfId="0" applyFont="1" applyFill="1" applyBorder="1" applyAlignment="1" applyProtection="1">
      <alignment horizontal="left" vertical="center" wrapText="1"/>
      <protection locked="0"/>
    </xf>
    <xf numFmtId="3" fontId="38" fillId="0" borderId="1" xfId="0" applyNumberFormat="1" applyFont="1" applyFill="1" applyBorder="1" applyAlignment="1">
      <alignment horizontal="center" vertical="center" wrapText="1"/>
    </xf>
    <xf numFmtId="0" fontId="0" fillId="0" borderId="0" xfId="0" applyFont="1" applyFill="1"/>
    <xf numFmtId="0" fontId="4" fillId="0" borderId="1" xfId="7" applyFont="1" applyBorder="1" applyAlignment="1">
      <alignment vertical="center"/>
    </xf>
    <xf numFmtId="0" fontId="4" fillId="0" borderId="1" xfId="7" applyFont="1" applyBorder="1" applyAlignment="1">
      <alignment horizontal="center" vertical="center"/>
    </xf>
    <xf numFmtId="0" fontId="6" fillId="0" borderId="1" xfId="7" applyFont="1" applyBorder="1" applyAlignment="1">
      <alignment vertical="center" wrapText="1"/>
    </xf>
    <xf numFmtId="0" fontId="5" fillId="0" borderId="1" xfId="7" applyFont="1" applyBorder="1" applyAlignment="1">
      <alignment vertical="center" wrapText="1"/>
    </xf>
    <xf numFmtId="0" fontId="4" fillId="0" borderId="1" xfId="7" applyFont="1" applyBorder="1" applyAlignment="1">
      <alignment vertical="center" wrapText="1"/>
    </xf>
    <xf numFmtId="3" fontId="5" fillId="0" borderId="1" xfId="7" applyNumberFormat="1" applyFont="1" applyBorder="1" applyAlignment="1">
      <alignment vertical="center"/>
    </xf>
    <xf numFmtId="0" fontId="1" fillId="0" borderId="1" xfId="7" applyFont="1" applyBorder="1" applyAlignment="1">
      <alignment horizontal="center" vertical="center"/>
    </xf>
    <xf numFmtId="0" fontId="5" fillId="0" borderId="1" xfId="7" applyFont="1" applyBorder="1" applyAlignment="1">
      <alignment vertical="center"/>
    </xf>
    <xf numFmtId="3" fontId="6" fillId="0" borderId="1" xfId="7" applyNumberFormat="1" applyFont="1" applyBorder="1" applyAlignment="1">
      <alignment vertical="center"/>
    </xf>
    <xf numFmtId="3" fontId="6" fillId="4" borderId="1" xfId="7" applyNumberFormat="1" applyFont="1" applyFill="1" applyBorder="1" applyAlignment="1">
      <alignment vertical="center"/>
    </xf>
    <xf numFmtId="3" fontId="5" fillId="0" borderId="1" xfId="7" applyNumberFormat="1" applyFont="1" applyBorder="1" applyAlignment="1">
      <alignment vertical="center" wrapText="1"/>
    </xf>
    <xf numFmtId="3" fontId="17" fillId="0" borderId="0" xfId="7" applyNumberFormat="1" applyAlignment="1">
      <alignment vertical="center"/>
    </xf>
    <xf numFmtId="0" fontId="8" fillId="4" borderId="1" xfId="4" applyFont="1" applyFill="1" applyBorder="1" applyAlignment="1">
      <alignment vertical="center"/>
    </xf>
    <xf numFmtId="0" fontId="9" fillId="4" borderId="1" xfId="4" applyFont="1" applyFill="1" applyBorder="1" applyAlignment="1">
      <alignment vertical="center"/>
    </xf>
    <xf numFmtId="0" fontId="18" fillId="4" borderId="2" xfId="7" applyFont="1" applyFill="1" applyBorder="1"/>
    <xf numFmtId="3" fontId="8" fillId="4" borderId="1" xfId="4" applyNumberFormat="1" applyFont="1" applyFill="1" applyBorder="1" applyAlignment="1">
      <alignment vertical="center"/>
    </xf>
    <xf numFmtId="0" fontId="18" fillId="0" borderId="0" xfId="7" applyFont="1"/>
    <xf numFmtId="0" fontId="5" fillId="0" borderId="1" xfId="7" applyFont="1" applyFill="1" applyBorder="1" applyAlignment="1">
      <alignment horizontal="center" vertical="center"/>
    </xf>
    <xf numFmtId="3" fontId="17" fillId="7" borderId="0" xfId="7" applyNumberFormat="1" applyFont="1" applyFill="1" applyAlignment="1">
      <alignment vertical="center"/>
    </xf>
    <xf numFmtId="0" fontId="17" fillId="7" borderId="0" xfId="7" applyFont="1" applyFill="1" applyAlignment="1">
      <alignment vertical="center"/>
    </xf>
    <xf numFmtId="0" fontId="6"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3" fontId="0" fillId="7" borderId="0" xfId="0" applyNumberFormat="1" applyFont="1" applyFill="1" applyAlignment="1">
      <alignment vertical="center"/>
    </xf>
    <xf numFmtId="0" fontId="0" fillId="7" borderId="0" xfId="0" applyFont="1" applyFill="1" applyAlignment="1">
      <alignment vertical="center"/>
    </xf>
    <xf numFmtId="3" fontId="17" fillId="0" borderId="1" xfId="7" applyNumberFormat="1" applyFont="1" applyFill="1" applyBorder="1" applyAlignment="1">
      <alignment vertical="center" wrapText="1"/>
    </xf>
    <xf numFmtId="3" fontId="17" fillId="0" borderId="1" xfId="7" applyNumberFormat="1" applyFont="1" applyBorder="1" applyAlignment="1">
      <alignment vertical="center" wrapText="1"/>
    </xf>
    <xf numFmtId="0" fontId="39" fillId="0" borderId="1" xfId="7" applyFont="1" applyBorder="1" applyAlignment="1">
      <alignment vertical="center"/>
    </xf>
    <xf numFmtId="3" fontId="5" fillId="0" borderId="1" xfId="7" applyNumberFormat="1" applyFont="1" applyFill="1" applyBorder="1" applyAlignment="1">
      <alignment horizontal="center" vertical="center"/>
    </xf>
    <xf numFmtId="3" fontId="5" fillId="0" borderId="1" xfId="7" applyNumberFormat="1" applyFont="1" applyBorder="1" applyAlignment="1">
      <alignment horizontal="center" vertical="center"/>
    </xf>
    <xf numFmtId="0" fontId="40" fillId="7" borderId="0" xfId="0" applyFont="1" applyFill="1" applyAlignment="1">
      <alignment vertical="center"/>
    </xf>
    <xf numFmtId="0" fontId="4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2" fillId="0" borderId="1" xfId="7" applyFont="1" applyBorder="1" applyAlignment="1">
      <alignment horizontal="center" vertical="center"/>
    </xf>
    <xf numFmtId="0" fontId="42" fillId="0" borderId="1" xfId="7" applyFont="1" applyFill="1" applyBorder="1" applyAlignment="1">
      <alignment horizontal="center" vertical="center"/>
    </xf>
    <xf numFmtId="0" fontId="0" fillId="0" borderId="0" xfId="0" applyFont="1" applyAlignment="1">
      <alignment horizontal="right"/>
    </xf>
    <xf numFmtId="0" fontId="7" fillId="0" borderId="0" xfId="7" applyFont="1" applyAlignment="1">
      <alignment horizontal="right" vertical="center" wrapText="1"/>
    </xf>
    <xf numFmtId="0" fontId="7" fillId="0" borderId="0" xfId="0" applyFont="1" applyAlignment="1">
      <alignment horizontal="right" vertical="center" wrapText="1"/>
    </xf>
    <xf numFmtId="0" fontId="17" fillId="0" borderId="1" xfId="7" applyFill="1" applyBorder="1" applyAlignment="1">
      <alignment horizontal="center" vertical="center"/>
    </xf>
    <xf numFmtId="0" fontId="6" fillId="0" borderId="10" xfId="0" applyFont="1" applyBorder="1" applyAlignment="1">
      <alignment horizontal="center"/>
    </xf>
    <xf numFmtId="0" fontId="6" fillId="0" borderId="11" xfId="0" applyFont="1" applyBorder="1" applyAlignment="1">
      <alignment horizontal="center"/>
    </xf>
    <xf numFmtId="3" fontId="3" fillId="3" borderId="7" xfId="4" applyNumberFormat="1" applyFont="1" applyFill="1" applyBorder="1" applyAlignment="1">
      <alignment horizontal="center" vertical="center" wrapText="1"/>
    </xf>
    <xf numFmtId="3" fontId="3" fillId="3" borderId="1" xfId="4" applyNumberFormat="1" applyFont="1" applyFill="1" applyBorder="1" applyAlignment="1">
      <alignment horizontal="center" vertical="center" wrapText="1"/>
    </xf>
    <xf numFmtId="0" fontId="3" fillId="3" borderId="7" xfId="4" applyFont="1" applyFill="1" applyBorder="1" applyAlignment="1">
      <alignment horizontal="center" vertical="center" wrapText="1"/>
    </xf>
    <xf numFmtId="0" fontId="3" fillId="3" borderId="5" xfId="4" applyFont="1" applyFill="1" applyBorder="1" applyAlignment="1">
      <alignment horizontal="center" vertical="center" wrapText="1"/>
    </xf>
    <xf numFmtId="164" fontId="3" fillId="3" borderId="7" xfId="4" applyNumberFormat="1" applyFont="1" applyFill="1" applyBorder="1" applyAlignment="1">
      <alignment horizontal="center" vertical="center" wrapText="1"/>
    </xf>
    <xf numFmtId="164" fontId="3" fillId="3" borderId="5" xfId="4" applyNumberFormat="1" applyFont="1" applyFill="1" applyBorder="1" applyAlignment="1">
      <alignment horizontal="center" vertical="center" wrapText="1"/>
    </xf>
    <xf numFmtId="164" fontId="3" fillId="3" borderId="5" xfId="4" applyNumberFormat="1" applyFont="1" applyFill="1" applyBorder="1" applyAlignment="1">
      <alignment horizontal="center" vertical="center" textRotation="90" wrapText="1"/>
    </xf>
    <xf numFmtId="164" fontId="3" fillId="3" borderId="7" xfId="4" applyNumberFormat="1" applyFont="1" applyFill="1" applyBorder="1" applyAlignment="1">
      <alignment horizontal="center" vertical="center" textRotation="90" wrapText="1"/>
    </xf>
    <xf numFmtId="164" fontId="3" fillId="3" borderId="1" xfId="4" applyNumberFormat="1" applyFont="1" applyFill="1" applyBorder="1" applyAlignment="1">
      <alignment horizontal="center" vertical="center" wrapText="1"/>
    </xf>
    <xf numFmtId="0" fontId="8" fillId="2" borderId="9" xfId="3" applyFont="1" applyFill="1" applyBorder="1" applyAlignment="1">
      <alignment horizontal="left" vertical="center"/>
    </xf>
    <xf numFmtId="0" fontId="8" fillId="2" borderId="2" xfId="3" applyFont="1" applyFill="1" applyBorder="1" applyAlignment="1">
      <alignment horizontal="left" vertical="center"/>
    </xf>
    <xf numFmtId="0" fontId="3" fillId="3" borderId="7" xfId="4" applyFont="1" applyFill="1" applyBorder="1" applyAlignment="1">
      <alignment horizontal="center" vertical="center" textRotation="90" wrapText="1"/>
    </xf>
    <xf numFmtId="0" fontId="3" fillId="3" borderId="5" xfId="4" applyFont="1" applyFill="1" applyBorder="1" applyAlignment="1">
      <alignment horizontal="center" vertical="center" textRotation="90" wrapText="1"/>
    </xf>
    <xf numFmtId="0" fontId="19" fillId="3" borderId="6" xfId="7" applyFont="1" applyFill="1" applyBorder="1" applyAlignment="1">
      <alignment horizontal="center" wrapText="1"/>
    </xf>
    <xf numFmtId="0" fontId="19" fillId="3" borderId="7" xfId="7" applyFont="1" applyFill="1" applyBorder="1" applyAlignment="1">
      <alignment horizontal="center" wrapText="1"/>
    </xf>
    <xf numFmtId="0" fontId="19" fillId="3" borderId="1" xfId="7" applyFont="1" applyFill="1" applyBorder="1" applyAlignment="1">
      <alignment horizontal="center" wrapText="1"/>
    </xf>
    <xf numFmtId="3" fontId="9" fillId="3" borderId="7" xfId="2" applyNumberFormat="1" applyFont="1" applyFill="1" applyBorder="1" applyAlignment="1">
      <alignment horizontal="center" vertical="center"/>
    </xf>
    <xf numFmtId="0" fontId="8" fillId="4" borderId="9" xfId="4" applyFont="1" applyFill="1" applyBorder="1" applyAlignment="1">
      <alignment vertical="center"/>
    </xf>
    <xf numFmtId="0" fontId="8" fillId="4" borderId="2" xfId="4" applyFont="1" applyFill="1" applyBorder="1" applyAlignment="1">
      <alignment vertical="center"/>
    </xf>
    <xf numFmtId="0" fontId="8" fillId="4" borderId="8" xfId="4" applyFont="1" applyFill="1" applyBorder="1" applyAlignment="1">
      <alignment vertical="center"/>
    </xf>
    <xf numFmtId="164" fontId="3" fillId="3" borderId="1" xfId="4" applyNumberFormat="1" applyFont="1" applyFill="1" applyBorder="1" applyAlignment="1">
      <alignment horizontal="center" vertical="center" textRotation="90" wrapText="1"/>
    </xf>
    <xf numFmtId="3" fontId="9" fillId="3" borderId="1" xfId="2" applyNumberFormat="1" applyFont="1" applyFill="1" applyBorder="1" applyAlignment="1">
      <alignment horizontal="center" vertical="center"/>
    </xf>
    <xf numFmtId="0" fontId="8" fillId="2" borderId="1" xfId="3" applyFont="1" applyFill="1" applyBorder="1" applyAlignment="1">
      <alignment horizontal="left" vertical="center"/>
    </xf>
    <xf numFmtId="0" fontId="3" fillId="3" borderId="1" xfId="4" applyFont="1" applyFill="1" applyBorder="1" applyAlignment="1">
      <alignment horizontal="center" vertical="center" textRotation="90" wrapText="1"/>
    </xf>
    <xf numFmtId="0" fontId="3" fillId="3" borderId="1" xfId="4" applyFont="1" applyFill="1" applyBorder="1" applyAlignment="1">
      <alignment horizontal="center" vertical="center" wrapText="1"/>
    </xf>
    <xf numFmtId="164" fontId="3" fillId="3" borderId="0" xfId="4" applyNumberFormat="1" applyFont="1" applyFill="1" applyBorder="1" applyAlignment="1">
      <alignment horizontal="center" vertical="center" wrapText="1"/>
    </xf>
    <xf numFmtId="164" fontId="3" fillId="3" borderId="3" xfId="4" applyNumberFormat="1" applyFont="1" applyFill="1" applyBorder="1" applyAlignment="1">
      <alignment horizontal="center" vertical="center" wrapText="1"/>
    </xf>
    <xf numFmtId="164" fontId="3" fillId="3" borderId="6" xfId="4" applyNumberFormat="1" applyFont="1" applyFill="1" applyBorder="1" applyAlignment="1">
      <alignment horizontal="center" vertical="center" textRotation="90" wrapText="1"/>
    </xf>
    <xf numFmtId="164" fontId="3" fillId="3" borderId="4" xfId="4" applyNumberFormat="1" applyFont="1" applyFill="1" applyBorder="1" applyAlignment="1">
      <alignment horizontal="center" vertical="center" textRotation="90" wrapText="1"/>
    </xf>
    <xf numFmtId="0" fontId="4" fillId="0" borderId="0" xfId="0" applyFont="1" applyAlignment="1">
      <alignment horizontal="left"/>
    </xf>
  </cellXfs>
  <cellStyles count="10">
    <cellStyle name="Normální" xfId="0" builtinId="0"/>
    <cellStyle name="Normální 2" xfId="7"/>
    <cellStyle name="Normální 2 2" xfId="9"/>
    <cellStyle name="Normální 3 2" xfId="8"/>
    <cellStyle name="Normální 5" xfId="6"/>
    <cellStyle name="normální_Investice - opravy 2007 - 14-11-06-HOL (3)1" xfId="3"/>
    <cellStyle name="normální_investice 2005- doprava-upravený2" xfId="2"/>
    <cellStyle name="normální_Investice 2005-školství - úprava (probráno se SEK)" xfId="4"/>
    <cellStyle name="normální_kultura2-upravené priority-3" xfId="5"/>
    <cellStyle name="normální_Sociální - investice a opravy 2009 - sumarizace vč. prior - 10-12-2008" xfId="1"/>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view="pageBreakPreview" zoomScaleNormal="100" zoomScaleSheetLayoutView="100" workbookViewId="0">
      <selection activeCell="H3" sqref="H3"/>
    </sheetView>
  </sheetViews>
  <sheetFormatPr defaultRowHeight="12.75" x14ac:dyDescent="0.2"/>
  <cols>
    <col min="1" max="1" width="15.7109375" customWidth="1"/>
    <col min="2" max="2" width="53.85546875" customWidth="1"/>
    <col min="3" max="3" width="19.5703125" customWidth="1"/>
    <col min="4" max="4" width="19.42578125" customWidth="1"/>
    <col min="5" max="8" width="18.5703125" customWidth="1"/>
    <col min="9" max="9" width="1.28515625" customWidth="1"/>
  </cols>
  <sheetData>
    <row r="1" spans="1:9" ht="18" x14ac:dyDescent="0.25">
      <c r="A1" s="131" t="s">
        <v>308</v>
      </c>
    </row>
    <row r="2" spans="1:9" ht="18" x14ac:dyDescent="0.25">
      <c r="A2" s="131" t="s">
        <v>234</v>
      </c>
    </row>
    <row r="3" spans="1:9" ht="13.5" thickBot="1" x14ac:dyDescent="0.25">
      <c r="H3" s="275" t="s">
        <v>5</v>
      </c>
    </row>
    <row r="4" spans="1:9" ht="47.25" customHeight="1" thickBot="1" x14ac:dyDescent="0.25">
      <c r="A4" s="132" t="s">
        <v>8</v>
      </c>
      <c r="B4" s="133" t="s">
        <v>212</v>
      </c>
      <c r="C4" s="134" t="s">
        <v>213</v>
      </c>
      <c r="D4" s="134" t="s">
        <v>214</v>
      </c>
      <c r="E4" s="134" t="s">
        <v>215</v>
      </c>
      <c r="F4" s="134" t="s">
        <v>216</v>
      </c>
      <c r="G4" s="135" t="s">
        <v>217</v>
      </c>
      <c r="H4" s="136" t="s">
        <v>218</v>
      </c>
    </row>
    <row r="5" spans="1:9" ht="15" x14ac:dyDescent="0.2">
      <c r="A5" s="137" t="s">
        <v>219</v>
      </c>
      <c r="B5" s="138" t="s">
        <v>228</v>
      </c>
      <c r="C5" s="139"/>
      <c r="D5" s="139"/>
      <c r="E5" s="140">
        <f>'Oblast školství - ORJ 10 ž '!R14+'Oblast školství - ORJ 10 ž '!S14</f>
        <v>1703</v>
      </c>
      <c r="F5" s="140"/>
      <c r="G5" s="141">
        <f>'Oblast školství - ORJ 10 ž '!U14</f>
        <v>0</v>
      </c>
      <c r="H5" s="142">
        <f>SUM(C5:G5)</f>
        <v>1703</v>
      </c>
      <c r="I5" s="143"/>
    </row>
    <row r="6" spans="1:9" ht="15" x14ac:dyDescent="0.2">
      <c r="A6" s="137" t="s">
        <v>219</v>
      </c>
      <c r="B6" s="138" t="s">
        <v>229</v>
      </c>
      <c r="C6" s="139"/>
      <c r="D6" s="139"/>
      <c r="E6" s="140"/>
      <c r="F6" s="140"/>
      <c r="G6" s="141">
        <f>'Oblast školství - ORJ 17 ž '!U13</f>
        <v>1600</v>
      </c>
      <c r="H6" s="142">
        <f>SUM(C6:G6)</f>
        <v>1600</v>
      </c>
      <c r="I6" s="143"/>
    </row>
    <row r="7" spans="1:9" ht="15" x14ac:dyDescent="0.2">
      <c r="A7" s="137" t="s">
        <v>219</v>
      </c>
      <c r="B7" s="138" t="s">
        <v>220</v>
      </c>
      <c r="C7" s="139"/>
      <c r="D7" s="139"/>
      <c r="E7" s="140"/>
      <c r="F7" s="140"/>
      <c r="G7" s="141">
        <f>'Oblast školství - ORJ 17  '!Q8</f>
        <v>33940</v>
      </c>
      <c r="H7" s="142">
        <f>SUM(C7:G7)</f>
        <v>33940</v>
      </c>
      <c r="I7" s="143"/>
    </row>
    <row r="8" spans="1:9" ht="15" x14ac:dyDescent="0.2">
      <c r="A8" s="144" t="s">
        <v>221</v>
      </c>
      <c r="B8" s="145" t="s">
        <v>230</v>
      </c>
      <c r="C8" s="146"/>
      <c r="D8" s="146"/>
      <c r="E8" s="147"/>
      <c r="F8" s="147"/>
      <c r="G8" s="148">
        <f>'Oblast sociální - ORJ 11 ž'!U10</f>
        <v>622</v>
      </c>
      <c r="H8" s="149">
        <f t="shared" ref="H8:H20" si="0">SUM(C8:G8)</f>
        <v>622</v>
      </c>
      <c r="I8" s="143"/>
    </row>
    <row r="9" spans="1:9" ht="15" x14ac:dyDescent="0.2">
      <c r="A9" s="144" t="s">
        <v>221</v>
      </c>
      <c r="B9" s="145" t="s">
        <v>229</v>
      </c>
      <c r="C9" s="146"/>
      <c r="D9" s="146"/>
      <c r="E9" s="147"/>
      <c r="F9" s="147"/>
      <c r="G9" s="148">
        <f>'Oblast sociální - ORJ 17  ž'!U11</f>
        <v>16000</v>
      </c>
      <c r="H9" s="149">
        <f t="shared" ref="H9" si="1">SUM(C9:G9)</f>
        <v>16000</v>
      </c>
      <c r="I9" s="143"/>
    </row>
    <row r="10" spans="1:9" ht="15" x14ac:dyDescent="0.2">
      <c r="A10" s="144" t="s">
        <v>221</v>
      </c>
      <c r="B10" s="145" t="s">
        <v>220</v>
      </c>
      <c r="C10" s="146"/>
      <c r="D10" s="146"/>
      <c r="E10" s="147"/>
      <c r="F10" s="147"/>
      <c r="G10" s="148">
        <f>'Oblast sociální - ORJ 17'!Q11</f>
        <v>15000</v>
      </c>
      <c r="H10" s="149">
        <f t="shared" si="0"/>
        <v>15000</v>
      </c>
      <c r="I10" s="143"/>
    </row>
    <row r="11" spans="1:9" ht="15" x14ac:dyDescent="0.2">
      <c r="A11" s="150" t="s">
        <v>222</v>
      </c>
      <c r="B11" s="151" t="s">
        <v>223</v>
      </c>
      <c r="C11" s="152"/>
      <c r="D11" s="152"/>
      <c r="E11" s="153"/>
      <c r="F11" s="153"/>
      <c r="G11" s="154">
        <f>'Oblast dopravy - ORJ 12 '!Q22</f>
        <v>208050</v>
      </c>
      <c r="H11" s="155">
        <f t="shared" si="0"/>
        <v>208050</v>
      </c>
      <c r="I11" s="143"/>
    </row>
    <row r="12" spans="1:9" ht="15" x14ac:dyDescent="0.2">
      <c r="A12" s="150" t="s">
        <v>222</v>
      </c>
      <c r="B12" s="151" t="s">
        <v>220</v>
      </c>
      <c r="C12" s="152"/>
      <c r="D12" s="152"/>
      <c r="E12" s="153"/>
      <c r="F12" s="153"/>
      <c r="G12" s="154">
        <f>'Oblast dopravy - ORJ 17'!Q13</f>
        <v>25098</v>
      </c>
      <c r="H12" s="155">
        <f t="shared" si="0"/>
        <v>25098</v>
      </c>
      <c r="I12" s="143"/>
    </row>
    <row r="13" spans="1:9" ht="15" hidden="1" x14ac:dyDescent="0.2">
      <c r="A13" s="156" t="s">
        <v>224</v>
      </c>
      <c r="B13" s="157" t="s">
        <v>231</v>
      </c>
      <c r="C13" s="158"/>
      <c r="D13" s="158"/>
      <c r="E13" s="159"/>
      <c r="F13" s="159"/>
      <c r="G13" s="160">
        <v>0</v>
      </c>
      <c r="H13" s="161">
        <f t="shared" ref="H13" si="2">SUM(C13:G13)</f>
        <v>0</v>
      </c>
      <c r="I13" s="143"/>
    </row>
    <row r="14" spans="1:9" ht="15" hidden="1" x14ac:dyDescent="0.2">
      <c r="A14" s="156" t="s">
        <v>224</v>
      </c>
      <c r="B14" s="157" t="s">
        <v>229</v>
      </c>
      <c r="C14" s="158"/>
      <c r="D14" s="158"/>
      <c r="E14" s="159"/>
      <c r="F14" s="159"/>
      <c r="G14" s="160">
        <v>0</v>
      </c>
      <c r="H14" s="161">
        <f t="shared" ref="H14" si="3">SUM(C14:G14)</f>
        <v>0</v>
      </c>
      <c r="I14" s="143"/>
    </row>
    <row r="15" spans="1:9" ht="15" x14ac:dyDescent="0.2">
      <c r="A15" s="156" t="s">
        <v>224</v>
      </c>
      <c r="B15" s="157" t="s">
        <v>220</v>
      </c>
      <c r="C15" s="158"/>
      <c r="D15" s="158"/>
      <c r="E15" s="159"/>
      <c r="F15" s="159"/>
      <c r="G15" s="160">
        <f>'Oblast kultury - ORJ 17'!Q11</f>
        <v>16300</v>
      </c>
      <c r="H15" s="161">
        <f t="shared" si="0"/>
        <v>16300</v>
      </c>
      <c r="I15" s="143"/>
    </row>
    <row r="16" spans="1:9" ht="15" x14ac:dyDescent="0.2">
      <c r="A16" s="162" t="s">
        <v>225</v>
      </c>
      <c r="B16" s="163" t="s">
        <v>235</v>
      </c>
      <c r="C16" s="164"/>
      <c r="D16" s="164"/>
      <c r="E16" s="165"/>
      <c r="F16" s="165"/>
      <c r="G16" s="166">
        <f>'Oblast zdravotnictví - ORJ 14 ž'!U12</f>
        <v>4150</v>
      </c>
      <c r="H16" s="167">
        <f t="shared" si="0"/>
        <v>4150</v>
      </c>
      <c r="I16" s="143"/>
    </row>
    <row r="17" spans="1:9" ht="15" x14ac:dyDescent="0.2">
      <c r="A17" s="162" t="s">
        <v>225</v>
      </c>
      <c r="B17" s="163" t="s">
        <v>220</v>
      </c>
      <c r="C17" s="164"/>
      <c r="D17" s="164"/>
      <c r="E17" s="165"/>
      <c r="F17" s="165">
        <f>'Oblast zdravotnictví - ORJ 17'!P19</f>
        <v>20136</v>
      </c>
      <c r="G17" s="166">
        <f>'Oblast zdravotnictví - ORJ 17'!Q19</f>
        <v>20699</v>
      </c>
      <c r="H17" s="167">
        <f t="shared" si="0"/>
        <v>40835</v>
      </c>
      <c r="I17" s="143"/>
    </row>
    <row r="18" spans="1:9" ht="15" hidden="1" x14ac:dyDescent="0.2">
      <c r="A18" s="174" t="s">
        <v>226</v>
      </c>
      <c r="B18" s="175" t="s">
        <v>220</v>
      </c>
      <c r="C18" s="176"/>
      <c r="D18" s="176"/>
      <c r="E18" s="176"/>
      <c r="F18" s="177"/>
      <c r="G18" s="178"/>
      <c r="H18" s="179">
        <f t="shared" si="0"/>
        <v>0</v>
      </c>
      <c r="I18" s="143"/>
    </row>
    <row r="19" spans="1:9" ht="15" x14ac:dyDescent="0.2">
      <c r="A19" s="184" t="s">
        <v>238</v>
      </c>
      <c r="B19" s="169" t="s">
        <v>239</v>
      </c>
      <c r="C19" s="185"/>
      <c r="D19" s="185"/>
      <c r="E19" s="185"/>
      <c r="F19" s="186"/>
      <c r="G19" s="187">
        <f>'Oblast KÚOK - ORJ 03'!Q15</f>
        <v>17900</v>
      </c>
      <c r="H19" s="188">
        <f t="shared" si="0"/>
        <v>17900</v>
      </c>
      <c r="I19" s="143"/>
    </row>
    <row r="20" spans="1:9" ht="15" x14ac:dyDescent="0.2">
      <c r="A20" s="184" t="s">
        <v>240</v>
      </c>
      <c r="B20" s="169" t="s">
        <v>241</v>
      </c>
      <c r="C20" s="185"/>
      <c r="D20" s="185"/>
      <c r="E20" s="185"/>
      <c r="F20" s="186"/>
      <c r="G20" s="187">
        <f>'Oblast IT - ORJ 06 '!O22</f>
        <v>16206</v>
      </c>
      <c r="H20" s="188">
        <f t="shared" si="0"/>
        <v>16206</v>
      </c>
      <c r="I20" s="143"/>
    </row>
    <row r="21" spans="1:9" s="12" customFormat="1" ht="15.75" thickBot="1" x14ac:dyDescent="0.25">
      <c r="A21" s="168" t="s">
        <v>242</v>
      </c>
      <c r="B21" s="169" t="s">
        <v>243</v>
      </c>
      <c r="C21" s="170"/>
      <c r="D21" s="170"/>
      <c r="E21" s="170"/>
      <c r="F21" s="171"/>
      <c r="G21" s="172">
        <f>'Oblast krizého řízení-ORJ 18 '!Q12</f>
        <v>10500</v>
      </c>
      <c r="H21" s="173">
        <f>SUM(C21:G21)</f>
        <v>10500</v>
      </c>
      <c r="I21" s="44"/>
    </row>
    <row r="22" spans="1:9" ht="16.5" thickBot="1" x14ac:dyDescent="0.3">
      <c r="A22" s="279" t="s">
        <v>227</v>
      </c>
      <c r="B22" s="280"/>
      <c r="C22" s="180">
        <f t="shared" ref="C22:H22" si="4">SUM(C5:C21)</f>
        <v>0</v>
      </c>
      <c r="D22" s="180">
        <f t="shared" si="4"/>
        <v>0</v>
      </c>
      <c r="E22" s="180">
        <f t="shared" si="4"/>
        <v>1703</v>
      </c>
      <c r="F22" s="180">
        <f t="shared" si="4"/>
        <v>20136</v>
      </c>
      <c r="G22" s="181">
        <f>SUM(G5:G21)</f>
        <v>386065</v>
      </c>
      <c r="H22" s="216">
        <f t="shared" si="4"/>
        <v>407904</v>
      </c>
      <c r="I22" s="143"/>
    </row>
    <row r="25" spans="1:9" x14ac:dyDescent="0.2">
      <c r="E25" s="193"/>
      <c r="F25" s="194"/>
    </row>
  </sheetData>
  <mergeCells count="1">
    <mergeCell ref="A22:B22"/>
  </mergeCells>
  <pageMargins left="0.39370078740157483" right="0.39370078740157483" top="0.78740157480314965" bottom="0.78740157480314965" header="0.31496062992125984" footer="0.31496062992125984"/>
  <pageSetup paperSize="9" scale="77" firstPageNumber="131"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3"/>
  <sheetViews>
    <sheetView showGridLines="0" view="pageBreakPreview" zoomScale="70" zoomScaleNormal="66" zoomScaleSheetLayoutView="70" workbookViewId="0">
      <pane ySplit="7" topLeftCell="A8" activePane="bottomLeft" state="frozenSplit"/>
      <selection activeCell="B37" sqref="B37"/>
      <selection pane="bottomLeft" activeCell="R4" sqref="R4"/>
    </sheetView>
  </sheetViews>
  <sheetFormatPr defaultColWidth="9.140625" defaultRowHeight="12.75" outlineLevelCol="1" x14ac:dyDescent="0.2"/>
  <cols>
    <col min="1" max="1" width="5.42578125" style="12" customWidth="1"/>
    <col min="2" max="2" width="6" style="12" customWidth="1"/>
    <col min="3" max="4" width="6.42578125" style="12" hidden="1" customWidth="1" outlineLevel="1"/>
    <col min="5" max="5" width="7" style="12" customWidth="1" collapsed="1"/>
    <col min="6" max="6" width="3.7109375" style="12" hidden="1" customWidth="1" outlineLevel="1"/>
    <col min="7" max="7" width="15.5703125" style="12" hidden="1" customWidth="1" outlineLevel="1"/>
    <col min="8" max="8" width="70.7109375" style="12" customWidth="1" collapsed="1"/>
    <col min="9" max="9" width="70.7109375" style="12" customWidth="1"/>
    <col min="10" max="10" width="7.140625" style="12" customWidth="1"/>
    <col min="11" max="11" width="14.7109375" style="5" customWidth="1"/>
    <col min="12" max="12" width="14.2851562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20.7109375" style="58" customWidth="1"/>
    <col min="20" max="20" width="9.140625" style="12" customWidth="1"/>
    <col min="21" max="16384" width="9.140625" style="12"/>
  </cols>
  <sheetData>
    <row r="1" spans="1:20" ht="20.25" x14ac:dyDescent="0.3">
      <c r="A1" s="1" t="s">
        <v>0</v>
      </c>
      <c r="B1" s="2"/>
      <c r="C1" s="2"/>
      <c r="D1" s="2"/>
      <c r="E1" s="2"/>
      <c r="F1" s="2"/>
      <c r="G1" s="2"/>
      <c r="H1" s="3"/>
      <c r="I1" s="4"/>
      <c r="J1" s="2"/>
      <c r="M1" s="7"/>
      <c r="N1" s="8"/>
      <c r="P1" s="8"/>
      <c r="Q1" s="8"/>
      <c r="R1" s="9"/>
      <c r="S1" s="10"/>
      <c r="T1" s="11"/>
    </row>
    <row r="2" spans="1:20" ht="15.75" x14ac:dyDescent="0.25">
      <c r="A2" s="13" t="s">
        <v>1</v>
      </c>
      <c r="B2" s="14"/>
      <c r="C2" s="14"/>
      <c r="D2" s="15"/>
      <c r="E2" s="14"/>
      <c r="F2" s="14"/>
      <c r="G2" s="14"/>
      <c r="H2" s="14" t="s">
        <v>2</v>
      </c>
      <c r="I2" s="16" t="s">
        <v>3</v>
      </c>
      <c r="J2" s="17"/>
      <c r="M2" s="18"/>
      <c r="N2" s="19"/>
      <c r="P2" s="19"/>
      <c r="Q2" s="19"/>
      <c r="R2" s="19"/>
      <c r="S2" s="20"/>
      <c r="T2" s="11"/>
    </row>
    <row r="3" spans="1:20" ht="17.25" customHeight="1" x14ac:dyDescent="0.2">
      <c r="A3" s="13"/>
      <c r="B3" s="14"/>
      <c r="C3" s="14"/>
      <c r="D3" s="15"/>
      <c r="E3" s="14"/>
      <c r="F3" s="14"/>
      <c r="G3" s="14"/>
      <c r="H3" s="14" t="s">
        <v>4</v>
      </c>
      <c r="I3" s="21"/>
      <c r="J3" s="14"/>
      <c r="M3" s="18"/>
      <c r="N3" s="19"/>
      <c r="P3" s="19"/>
      <c r="Q3" s="19"/>
      <c r="S3" s="20"/>
      <c r="T3" s="11"/>
    </row>
    <row r="4" spans="1:20" ht="17.25" customHeight="1" x14ac:dyDescent="0.2">
      <c r="A4" s="13"/>
      <c r="B4" s="13"/>
      <c r="C4" s="13"/>
      <c r="D4" s="13"/>
      <c r="E4" s="13"/>
      <c r="F4" s="13"/>
      <c r="G4" s="13"/>
      <c r="H4" s="13"/>
      <c r="I4" s="22"/>
      <c r="J4" s="13"/>
      <c r="M4" s="18"/>
      <c r="N4" s="19"/>
      <c r="P4" s="19"/>
      <c r="Q4" s="19"/>
      <c r="R4" s="277" t="s">
        <v>5</v>
      </c>
      <c r="S4" s="20"/>
      <c r="T4" s="11"/>
    </row>
    <row r="5" spans="1:20" ht="25.5" customHeight="1" x14ac:dyDescent="0.2">
      <c r="A5" s="303" t="s">
        <v>121</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27</v>
      </c>
      <c r="B8" s="25"/>
      <c r="C8" s="25"/>
      <c r="D8" s="25"/>
      <c r="E8" s="25"/>
      <c r="F8" s="25"/>
      <c r="G8" s="25"/>
      <c r="H8" s="25"/>
      <c r="I8" s="25"/>
      <c r="J8" s="25"/>
      <c r="K8" s="25"/>
      <c r="L8" s="26">
        <f>SUM(L9:L10)</f>
        <v>37641</v>
      </c>
      <c r="M8" s="82"/>
      <c r="N8" s="26">
        <f>SUM(N9:N10)</f>
        <v>1851</v>
      </c>
      <c r="O8" s="26">
        <f>SUM(O9:O10)</f>
        <v>16300</v>
      </c>
      <c r="P8" s="26">
        <f>SUM(P9:P10)</f>
        <v>0</v>
      </c>
      <c r="Q8" s="26">
        <f>SUM(Q9:Q10)</f>
        <v>16300</v>
      </c>
      <c r="R8" s="26">
        <f>SUM(R9:R10)</f>
        <v>19263</v>
      </c>
      <c r="S8" s="27"/>
    </row>
    <row r="9" spans="1:20" ht="66.75" customHeight="1" x14ac:dyDescent="0.2">
      <c r="A9" s="272">
        <v>1</v>
      </c>
      <c r="B9" s="30" t="s">
        <v>28</v>
      </c>
      <c r="C9" s="30">
        <v>3315</v>
      </c>
      <c r="D9" s="30">
        <v>6121</v>
      </c>
      <c r="E9" s="30">
        <v>61</v>
      </c>
      <c r="F9" s="30">
        <v>13</v>
      </c>
      <c r="G9" s="31">
        <v>60003100633</v>
      </c>
      <c r="H9" s="32" t="s">
        <v>257</v>
      </c>
      <c r="I9" s="33" t="s">
        <v>258</v>
      </c>
      <c r="J9" s="29"/>
      <c r="K9" s="29" t="s">
        <v>32</v>
      </c>
      <c r="L9" s="34">
        <v>30000</v>
      </c>
      <c r="M9" s="35">
        <v>2023</v>
      </c>
      <c r="N9" s="36">
        <v>737</v>
      </c>
      <c r="O9" s="37">
        <f>P9+Q9</f>
        <v>10000</v>
      </c>
      <c r="P9" s="36">
        <v>0</v>
      </c>
      <c r="Q9" s="227">
        <v>10000</v>
      </c>
      <c r="R9" s="34">
        <f>L9-N9-O9</f>
        <v>19263</v>
      </c>
      <c r="S9" s="43"/>
      <c r="T9" s="108">
        <f>Q9</f>
        <v>10000</v>
      </c>
    </row>
    <row r="10" spans="1:20" ht="66.75" customHeight="1" x14ac:dyDescent="0.2">
      <c r="A10" s="272">
        <v>2</v>
      </c>
      <c r="B10" s="30" t="s">
        <v>28</v>
      </c>
      <c r="C10" s="30">
        <v>3315</v>
      </c>
      <c r="D10" s="30">
        <v>6121</v>
      </c>
      <c r="E10" s="30">
        <v>61</v>
      </c>
      <c r="F10" s="30">
        <v>13</v>
      </c>
      <c r="G10" s="31">
        <v>60003101475</v>
      </c>
      <c r="H10" s="32" t="s">
        <v>122</v>
      </c>
      <c r="I10" s="33" t="s">
        <v>123</v>
      </c>
      <c r="J10" s="29"/>
      <c r="K10" s="29" t="s">
        <v>32</v>
      </c>
      <c r="L10" s="34">
        <v>7641</v>
      </c>
      <c r="M10" s="35">
        <v>2023</v>
      </c>
      <c r="N10" s="36">
        <v>1114</v>
      </c>
      <c r="O10" s="37">
        <f>P10+Q10</f>
        <v>6300</v>
      </c>
      <c r="P10" s="36">
        <v>0</v>
      </c>
      <c r="Q10" s="227">
        <v>6300</v>
      </c>
      <c r="R10" s="34">
        <v>0</v>
      </c>
      <c r="S10" s="43"/>
      <c r="T10" s="108">
        <f>Q10+T9</f>
        <v>16300</v>
      </c>
    </row>
    <row r="11" spans="1:20" ht="35.25" customHeight="1" x14ac:dyDescent="0.2">
      <c r="A11" s="298" t="s">
        <v>124</v>
      </c>
      <c r="B11" s="299"/>
      <c r="C11" s="299"/>
      <c r="D11" s="299"/>
      <c r="E11" s="299"/>
      <c r="F11" s="299"/>
      <c r="G11" s="299"/>
      <c r="H11" s="299"/>
      <c r="I11" s="299"/>
      <c r="J11" s="299"/>
      <c r="K11" s="300"/>
      <c r="L11" s="49">
        <f>+L8</f>
        <v>37641</v>
      </c>
      <c r="M11" s="50"/>
      <c r="N11" s="49">
        <f>+N8</f>
        <v>1851</v>
      </c>
      <c r="O11" s="49">
        <f>+O8</f>
        <v>16300</v>
      </c>
      <c r="P11" s="49">
        <f>+P8</f>
        <v>0</v>
      </c>
      <c r="Q11" s="49">
        <f>+Q8</f>
        <v>16300</v>
      </c>
      <c r="R11" s="49">
        <f>+R8</f>
        <v>19263</v>
      </c>
      <c r="S11" s="51"/>
      <c r="T11" s="109"/>
    </row>
    <row r="12" spans="1:20" s="6" customFormat="1" x14ac:dyDescent="0.2">
      <c r="A12" s="5"/>
      <c r="B12" s="5"/>
      <c r="C12" s="5"/>
      <c r="D12" s="5"/>
      <c r="E12" s="5"/>
      <c r="F12" s="5"/>
      <c r="G12" s="5"/>
      <c r="H12" s="52"/>
      <c r="I12" s="5"/>
      <c r="J12" s="53"/>
      <c r="K12" s="54"/>
      <c r="L12" s="55"/>
      <c r="M12" s="56"/>
      <c r="N12" s="57"/>
      <c r="S12" s="58"/>
      <c r="T12" s="12"/>
    </row>
    <row r="13" spans="1:20" s="6" customFormat="1" x14ac:dyDescent="0.2">
      <c r="A13" s="5"/>
      <c r="B13" s="5"/>
      <c r="C13" s="5"/>
      <c r="D13" s="5"/>
      <c r="E13" s="5"/>
      <c r="F13" s="5"/>
      <c r="G13" s="5"/>
      <c r="H13" s="5"/>
      <c r="I13" s="5"/>
      <c r="J13" s="59"/>
      <c r="K13" s="60"/>
      <c r="L13" s="61"/>
      <c r="M13" s="62"/>
      <c r="S13" s="58"/>
      <c r="T13" s="12"/>
    </row>
    <row r="14" spans="1:20" s="6" customFormat="1" x14ac:dyDescent="0.2">
      <c r="A14" s="5"/>
      <c r="B14" s="5"/>
      <c r="C14" s="5"/>
      <c r="D14" s="5"/>
      <c r="E14" s="5"/>
      <c r="F14" s="5"/>
      <c r="G14" s="5"/>
      <c r="H14" s="5"/>
      <c r="I14" s="5"/>
      <c r="J14" s="59"/>
      <c r="K14" s="60"/>
      <c r="L14" s="61"/>
      <c r="M14" s="62"/>
      <c r="S14" s="58"/>
      <c r="T14" s="12"/>
    </row>
    <row r="15" spans="1:20" s="6" customFormat="1" x14ac:dyDescent="0.2">
      <c r="A15" s="5"/>
      <c r="B15" s="5"/>
      <c r="C15" s="5"/>
      <c r="D15" s="5"/>
      <c r="E15" s="5"/>
      <c r="F15" s="5"/>
      <c r="G15" s="5"/>
      <c r="H15" s="5"/>
      <c r="I15" s="5"/>
      <c r="J15" s="12"/>
      <c r="K15" s="60"/>
      <c r="L15" s="61"/>
      <c r="M15" s="62"/>
      <c r="S15" s="58"/>
      <c r="T15" s="12"/>
    </row>
    <row r="16" spans="1:20" s="6" customFormat="1" x14ac:dyDescent="0.2">
      <c r="A16" s="5"/>
      <c r="B16" s="5"/>
      <c r="C16" s="5"/>
      <c r="D16" s="5"/>
      <c r="E16" s="5"/>
      <c r="F16" s="5"/>
      <c r="G16" s="5"/>
      <c r="H16" s="5"/>
      <c r="I16" s="5"/>
      <c r="J16" s="12"/>
      <c r="K16" s="60"/>
      <c r="L16" s="61"/>
      <c r="M16" s="62"/>
      <c r="S16" s="58"/>
      <c r="T16" s="12"/>
    </row>
    <row r="17" spans="1:20" s="6" customFormat="1" x14ac:dyDescent="0.2">
      <c r="A17" s="5"/>
      <c r="B17" s="5"/>
      <c r="C17" s="5"/>
      <c r="D17" s="5"/>
      <c r="E17" s="5"/>
      <c r="F17" s="5"/>
      <c r="G17" s="5"/>
      <c r="H17" s="5"/>
      <c r="I17" s="5"/>
      <c r="J17" s="12"/>
      <c r="K17" s="60"/>
      <c r="L17" s="61"/>
      <c r="M17" s="62"/>
      <c r="S17" s="58"/>
      <c r="T17" s="12"/>
    </row>
    <row r="18" spans="1:20" s="6" customFormat="1" x14ac:dyDescent="0.2">
      <c r="A18" s="5"/>
      <c r="B18" s="5"/>
      <c r="C18" s="5"/>
      <c r="D18" s="5"/>
      <c r="E18" s="5"/>
      <c r="F18" s="5"/>
      <c r="G18" s="5"/>
      <c r="H18" s="5"/>
      <c r="I18" s="5"/>
      <c r="J18" s="12"/>
      <c r="K18" s="60"/>
      <c r="L18" s="61"/>
      <c r="M18" s="62"/>
      <c r="S18" s="58"/>
      <c r="T18" s="12"/>
    </row>
    <row r="19" spans="1:20" s="6" customFormat="1" x14ac:dyDescent="0.2">
      <c r="A19" s="5"/>
      <c r="B19" s="5"/>
      <c r="C19" s="5"/>
      <c r="D19" s="5"/>
      <c r="E19" s="5"/>
      <c r="F19" s="5"/>
      <c r="G19" s="5"/>
      <c r="H19" s="5"/>
      <c r="I19" s="5"/>
      <c r="J19" s="12"/>
      <c r="K19" s="60"/>
      <c r="L19" s="61"/>
      <c r="M19" s="62"/>
      <c r="S19" s="58"/>
      <c r="T19" s="12"/>
    </row>
    <row r="20" spans="1:20" s="6" customFormat="1" x14ac:dyDescent="0.2">
      <c r="A20" s="5"/>
      <c r="B20" s="5"/>
      <c r="C20" s="5"/>
      <c r="D20" s="5"/>
      <c r="E20" s="5"/>
      <c r="F20" s="5"/>
      <c r="G20" s="5"/>
      <c r="H20" s="5"/>
      <c r="I20" s="5"/>
      <c r="J20" s="12"/>
      <c r="K20" s="60"/>
      <c r="L20" s="61"/>
      <c r="M20" s="62"/>
      <c r="S20" s="58"/>
      <c r="T20" s="12"/>
    </row>
    <row r="21" spans="1:20" s="6" customFormat="1" x14ac:dyDescent="0.2">
      <c r="A21" s="5"/>
      <c r="B21" s="5"/>
      <c r="C21" s="5"/>
      <c r="D21" s="5"/>
      <c r="E21" s="5"/>
      <c r="F21" s="5"/>
      <c r="G21" s="5"/>
      <c r="H21" s="5"/>
      <c r="I21" s="5"/>
      <c r="J21" s="12"/>
      <c r="K21" s="60"/>
      <c r="L21" s="61"/>
      <c r="M21" s="62"/>
      <c r="S21" s="58"/>
      <c r="T21" s="12"/>
    </row>
    <row r="22" spans="1:20" s="6" customFormat="1" x14ac:dyDescent="0.2">
      <c r="A22" s="5"/>
      <c r="B22" s="5"/>
      <c r="C22" s="5"/>
      <c r="D22" s="5"/>
      <c r="E22" s="5"/>
      <c r="F22" s="5"/>
      <c r="G22" s="5"/>
      <c r="H22" s="5"/>
      <c r="I22" s="5"/>
      <c r="J22" s="12"/>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12"/>
      <c r="B32" s="12"/>
      <c r="C32" s="12"/>
      <c r="D32" s="12"/>
      <c r="E32" s="12"/>
      <c r="F32" s="12"/>
      <c r="G32" s="12"/>
      <c r="H32" s="12"/>
      <c r="I32" s="12"/>
      <c r="J32" s="12"/>
      <c r="K32" s="5"/>
      <c r="L32" s="61"/>
      <c r="M32" s="62"/>
      <c r="S32" s="58"/>
      <c r="T32" s="12"/>
    </row>
    <row r="33" spans="1:20" s="6" customFormat="1" x14ac:dyDescent="0.2">
      <c r="A33" s="12"/>
      <c r="B33" s="12"/>
      <c r="C33" s="12"/>
      <c r="D33" s="12"/>
      <c r="E33" s="12"/>
      <c r="F33" s="12"/>
      <c r="G33" s="12"/>
      <c r="H33" s="12"/>
      <c r="I33" s="12"/>
      <c r="J33" s="12"/>
      <c r="K33" s="5"/>
      <c r="L33" s="61"/>
      <c r="M33" s="62"/>
      <c r="S33" s="58"/>
      <c r="T33" s="12"/>
    </row>
  </sheetData>
  <mergeCells count="19">
    <mergeCell ref="A5:R5"/>
    <mergeCell ref="A6:A7"/>
    <mergeCell ref="B6:B7"/>
    <mergeCell ref="C6:C7"/>
    <mergeCell ref="D6:D7"/>
    <mergeCell ref="E6:E7"/>
    <mergeCell ref="F6:F7"/>
    <mergeCell ref="G6:G7"/>
    <mergeCell ref="H6:H7"/>
    <mergeCell ref="I6:I7"/>
    <mergeCell ref="R6:R7"/>
    <mergeCell ref="A11:K11"/>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41"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W13"/>
  <sheetViews>
    <sheetView showGridLines="0" view="pageBreakPreview" zoomScale="70" zoomScaleNormal="100" zoomScaleSheetLayoutView="70" workbookViewId="0">
      <pane ySplit="7" topLeftCell="A8" activePane="bottomLeft" state="frozenSplit"/>
      <selection activeCell="B37" sqref="B37"/>
      <selection pane="bottomLeft" activeCell="K10" sqref="K10"/>
    </sheetView>
  </sheetViews>
  <sheetFormatPr defaultColWidth="9.140625" defaultRowHeight="15" outlineLevelCol="1" x14ac:dyDescent="0.25"/>
  <cols>
    <col min="1" max="1" width="6.42578125" style="63" customWidth="1"/>
    <col min="2" max="2" width="4.85546875" style="63" customWidth="1"/>
    <col min="3" max="4" width="9.140625" style="63" hidden="1" customWidth="1" outlineLevel="1"/>
    <col min="5" max="5" width="6.42578125" style="63" customWidth="1" collapsed="1"/>
    <col min="6" max="6" width="9.140625" style="63" hidden="1" customWidth="1" outlineLevel="1"/>
    <col min="7" max="7" width="16.28515625" style="63" hidden="1" customWidth="1" outlineLevel="1"/>
    <col min="8" max="8" width="12.5703125" style="63" hidden="1" customWidth="1" outlineLevel="1"/>
    <col min="9" max="9" width="8.28515625" style="63" hidden="1" customWidth="1" outlineLevel="1"/>
    <col min="10" max="10" width="59.42578125" style="63" customWidth="1" collapsed="1"/>
    <col min="11" max="11" width="57.42578125" style="63" customWidth="1"/>
    <col min="12" max="12" width="6.85546875" style="63" customWidth="1"/>
    <col min="13" max="13" width="9.7109375" style="63" customWidth="1"/>
    <col min="14" max="14" width="14.28515625" style="63" customWidth="1"/>
    <col min="15" max="15" width="9.7109375" style="63" customWidth="1"/>
    <col min="16" max="16" width="12" style="63" customWidth="1"/>
    <col min="17" max="17" width="12.5703125" style="63" customWidth="1"/>
    <col min="18" max="18" width="12.140625" style="63" customWidth="1"/>
    <col min="19" max="20" width="9.7109375" style="63" customWidth="1"/>
    <col min="21" max="21" width="14.28515625" style="63" customWidth="1"/>
    <col min="22" max="22" width="9.7109375" style="63" customWidth="1"/>
    <col min="23" max="23" width="17.28515625" style="63" customWidth="1"/>
    <col min="24" max="250" width="15" style="63" customWidth="1"/>
    <col min="251" max="16384" width="9.140625" style="63"/>
  </cols>
  <sheetData>
    <row r="1" spans="1:23" s="73" customFormat="1" ht="20.25" x14ac:dyDescent="0.3">
      <c r="A1" s="1" t="s">
        <v>61</v>
      </c>
      <c r="B1" s="2"/>
      <c r="C1" s="2"/>
      <c r="D1" s="2"/>
      <c r="E1" s="2"/>
      <c r="F1" s="2"/>
      <c r="G1" s="2"/>
      <c r="H1" s="81"/>
      <c r="I1" s="4"/>
      <c r="J1" s="2"/>
      <c r="K1" s="79"/>
      <c r="L1" s="78"/>
      <c r="M1" s="7"/>
      <c r="N1" s="8"/>
      <c r="O1" s="78"/>
      <c r="P1" s="8"/>
      <c r="Q1" s="8"/>
      <c r="R1" s="9"/>
      <c r="S1" s="10"/>
      <c r="T1" s="77"/>
    </row>
    <row r="2" spans="1:23" s="73" customFormat="1" ht="15.75" x14ac:dyDescent="0.25">
      <c r="A2" s="14" t="s">
        <v>1</v>
      </c>
      <c r="B2" s="14"/>
      <c r="C2" s="14"/>
      <c r="D2" s="80"/>
      <c r="E2" s="14"/>
      <c r="F2" s="14"/>
      <c r="G2" s="14"/>
      <c r="J2" s="14" t="s">
        <v>60</v>
      </c>
      <c r="K2" s="16" t="s">
        <v>59</v>
      </c>
      <c r="L2" s="78"/>
      <c r="M2" s="18"/>
      <c r="N2" s="19"/>
      <c r="O2" s="78"/>
      <c r="P2" s="19"/>
      <c r="Q2" s="19"/>
      <c r="R2" s="19"/>
      <c r="S2" s="20"/>
      <c r="T2" s="77"/>
    </row>
    <row r="3" spans="1:23" s="73" customFormat="1" ht="17.25" customHeight="1" x14ac:dyDescent="0.25">
      <c r="A3" s="14"/>
      <c r="B3" s="14"/>
      <c r="C3" s="14"/>
      <c r="D3" s="80"/>
      <c r="E3" s="14"/>
      <c r="F3" s="14"/>
      <c r="G3" s="14"/>
      <c r="I3" s="21"/>
      <c r="J3" s="14" t="s">
        <v>4</v>
      </c>
      <c r="K3" s="79"/>
      <c r="L3" s="78"/>
      <c r="M3" s="18"/>
      <c r="N3" s="19"/>
      <c r="O3" s="78"/>
      <c r="P3" s="19"/>
      <c r="Q3" s="19"/>
      <c r="R3" s="78"/>
      <c r="S3" s="20"/>
      <c r="T3" s="77"/>
    </row>
    <row r="4" spans="1:23" s="73" customFormat="1" ht="17.25" customHeight="1" x14ac:dyDescent="0.25">
      <c r="A4" s="13"/>
      <c r="B4" s="13"/>
      <c r="C4" s="13"/>
      <c r="D4" s="13"/>
      <c r="E4" s="13"/>
      <c r="F4" s="13"/>
      <c r="G4" s="13"/>
      <c r="H4" s="13"/>
      <c r="I4" s="22"/>
      <c r="J4" s="13"/>
      <c r="K4" s="79"/>
      <c r="L4" s="78"/>
      <c r="M4" s="18"/>
      <c r="N4" s="19"/>
      <c r="O4" s="78"/>
      <c r="P4" s="19"/>
      <c r="Q4" s="19"/>
      <c r="S4" s="20"/>
      <c r="T4" s="77"/>
      <c r="V4" s="276" t="s">
        <v>5</v>
      </c>
    </row>
    <row r="5" spans="1:23" s="73" customFormat="1" ht="25.5" customHeight="1" x14ac:dyDescent="0.25">
      <c r="A5" s="290" t="s">
        <v>58</v>
      </c>
      <c r="B5" s="291"/>
      <c r="C5" s="291"/>
      <c r="D5" s="291"/>
      <c r="E5" s="291"/>
      <c r="F5" s="291"/>
      <c r="G5" s="291"/>
      <c r="H5" s="291"/>
      <c r="I5" s="291"/>
      <c r="J5" s="291"/>
      <c r="K5" s="291"/>
      <c r="L5" s="291"/>
      <c r="M5" s="291"/>
      <c r="N5" s="291"/>
      <c r="O5" s="291"/>
      <c r="P5" s="291"/>
      <c r="Q5" s="291"/>
      <c r="R5" s="291"/>
      <c r="S5" s="76"/>
      <c r="T5" s="75"/>
      <c r="U5" s="75"/>
      <c r="V5" s="75"/>
      <c r="W5" s="74"/>
    </row>
    <row r="6" spans="1:23" ht="22.5" customHeight="1" x14ac:dyDescent="0.25">
      <c r="A6" s="292" t="s">
        <v>7</v>
      </c>
      <c r="B6" s="292" t="s">
        <v>8</v>
      </c>
      <c r="C6" s="283" t="s">
        <v>9</v>
      </c>
      <c r="D6" s="283" t="s">
        <v>10</v>
      </c>
      <c r="E6" s="283" t="s">
        <v>11</v>
      </c>
      <c r="F6" s="283" t="s">
        <v>12</v>
      </c>
      <c r="G6" s="283" t="s">
        <v>13</v>
      </c>
      <c r="H6" s="294" t="s">
        <v>57</v>
      </c>
      <c r="I6" s="295" t="s">
        <v>56</v>
      </c>
      <c r="J6" s="283" t="s">
        <v>14</v>
      </c>
      <c r="K6" s="285" t="s">
        <v>15</v>
      </c>
      <c r="L6" s="308" t="s">
        <v>16</v>
      </c>
      <c r="M6" s="286" t="s">
        <v>17</v>
      </c>
      <c r="N6" s="285" t="s">
        <v>18</v>
      </c>
      <c r="O6" s="285" t="s">
        <v>19</v>
      </c>
      <c r="P6" s="281" t="s">
        <v>20</v>
      </c>
      <c r="Q6" s="297" t="s">
        <v>21</v>
      </c>
      <c r="R6" s="297"/>
      <c r="S6" s="297"/>
      <c r="T6" s="297"/>
      <c r="U6" s="297"/>
      <c r="V6" s="281" t="s">
        <v>22</v>
      </c>
      <c r="W6" s="281" t="s">
        <v>23</v>
      </c>
    </row>
    <row r="7" spans="1:23" s="72" customFormat="1" ht="54.75" customHeight="1" x14ac:dyDescent="0.25">
      <c r="A7" s="293"/>
      <c r="B7" s="293"/>
      <c r="C7" s="284"/>
      <c r="D7" s="284"/>
      <c r="E7" s="284"/>
      <c r="F7" s="284"/>
      <c r="G7" s="284"/>
      <c r="H7" s="294"/>
      <c r="I7" s="296"/>
      <c r="J7" s="284"/>
      <c r="K7" s="286"/>
      <c r="L7" s="309"/>
      <c r="M7" s="285"/>
      <c r="N7" s="289"/>
      <c r="O7" s="289"/>
      <c r="P7" s="282"/>
      <c r="Q7" s="24" t="s">
        <v>24</v>
      </c>
      <c r="R7" s="24" t="s">
        <v>25</v>
      </c>
      <c r="S7" s="24" t="s">
        <v>55</v>
      </c>
      <c r="T7" s="24" t="s">
        <v>54</v>
      </c>
      <c r="U7" s="24" t="s">
        <v>26</v>
      </c>
      <c r="V7" s="282"/>
      <c r="W7" s="282"/>
    </row>
    <row r="8" spans="1:23" s="28" customFormat="1" ht="25.5" customHeight="1" x14ac:dyDescent="0.3">
      <c r="A8" s="25" t="s">
        <v>27</v>
      </c>
      <c r="B8" s="25"/>
      <c r="C8" s="25"/>
      <c r="D8" s="25"/>
      <c r="E8" s="25"/>
      <c r="F8" s="25"/>
      <c r="G8" s="25"/>
      <c r="H8" s="25"/>
      <c r="I8" s="25"/>
      <c r="J8" s="25"/>
      <c r="K8" s="25"/>
      <c r="L8" s="26"/>
      <c r="M8" s="82"/>
      <c r="N8" s="26">
        <f>SUM(N9:N11)</f>
        <v>6134</v>
      </c>
      <c r="O8" s="26"/>
      <c r="P8" s="26">
        <f t="shared" ref="P8:V8" si="0">SUM(P9:P11)</f>
        <v>0</v>
      </c>
      <c r="Q8" s="26">
        <f t="shared" si="0"/>
        <v>4150</v>
      </c>
      <c r="R8" s="26">
        <f t="shared" si="0"/>
        <v>0</v>
      </c>
      <c r="S8" s="26">
        <f t="shared" si="0"/>
        <v>0</v>
      </c>
      <c r="T8" s="26">
        <f t="shared" si="0"/>
        <v>0</v>
      </c>
      <c r="U8" s="26">
        <f t="shared" si="0"/>
        <v>4150</v>
      </c>
      <c r="V8" s="26">
        <f t="shared" si="0"/>
        <v>1984</v>
      </c>
      <c r="W8" s="27"/>
    </row>
    <row r="9" spans="1:23" s="69" customFormat="1" ht="59.25" customHeight="1" x14ac:dyDescent="0.2">
      <c r="A9" s="273">
        <v>1</v>
      </c>
      <c r="B9" s="71" t="s">
        <v>28</v>
      </c>
      <c r="C9" s="258">
        <v>3523</v>
      </c>
      <c r="D9" s="258">
        <v>6351</v>
      </c>
      <c r="E9" s="258">
        <v>63</v>
      </c>
      <c r="F9" s="258">
        <v>14</v>
      </c>
      <c r="G9" s="258">
        <v>66014001700</v>
      </c>
      <c r="H9" s="210" t="s">
        <v>53</v>
      </c>
      <c r="I9" s="210" t="s">
        <v>41</v>
      </c>
      <c r="J9" s="111" t="s">
        <v>52</v>
      </c>
      <c r="K9" s="112" t="s">
        <v>51</v>
      </c>
      <c r="L9" s="122"/>
      <c r="M9" s="123"/>
      <c r="N9" s="124">
        <v>200</v>
      </c>
      <c r="O9" s="71">
        <v>2023</v>
      </c>
      <c r="P9" s="113">
        <v>0</v>
      </c>
      <c r="Q9" s="115">
        <f>SUM(R9:U9)</f>
        <v>200</v>
      </c>
      <c r="R9" s="114">
        <v>0</v>
      </c>
      <c r="S9" s="114">
        <v>0</v>
      </c>
      <c r="T9" s="114">
        <v>0</v>
      </c>
      <c r="U9" s="225">
        <v>200</v>
      </c>
      <c r="V9" s="114">
        <f>N9-Q9</f>
        <v>0</v>
      </c>
      <c r="W9" s="215"/>
    </row>
    <row r="10" spans="1:23" s="130" customFormat="1" ht="165" x14ac:dyDescent="0.2">
      <c r="A10" s="274">
        <v>2</v>
      </c>
      <c r="B10" s="278" t="s">
        <v>28</v>
      </c>
      <c r="C10" s="258">
        <v>3533</v>
      </c>
      <c r="D10" s="258">
        <v>6351</v>
      </c>
      <c r="E10" s="258">
        <v>63</v>
      </c>
      <c r="F10" s="258">
        <v>14</v>
      </c>
      <c r="G10" s="258">
        <v>66014001704</v>
      </c>
      <c r="H10" s="258" t="s">
        <v>49</v>
      </c>
      <c r="I10" s="258" t="s">
        <v>42</v>
      </c>
      <c r="J10" s="116" t="s">
        <v>48</v>
      </c>
      <c r="K10" s="206" t="s">
        <v>47</v>
      </c>
      <c r="L10" s="217"/>
      <c r="M10" s="218"/>
      <c r="N10" s="208">
        <v>3443</v>
      </c>
      <c r="O10" s="211" t="s">
        <v>33</v>
      </c>
      <c r="P10" s="207">
        <v>0</v>
      </c>
      <c r="Q10" s="209">
        <f>SUM(R10:U10)</f>
        <v>1459</v>
      </c>
      <c r="R10" s="208">
        <v>0</v>
      </c>
      <c r="S10" s="208">
        <v>0</v>
      </c>
      <c r="T10" s="208">
        <v>0</v>
      </c>
      <c r="U10" s="225">
        <v>1459</v>
      </c>
      <c r="V10" s="208">
        <f>N10-Q10</f>
        <v>1984</v>
      </c>
      <c r="W10" s="219" t="s">
        <v>46</v>
      </c>
    </row>
    <row r="11" spans="1:23" s="130" customFormat="1" ht="75.75" customHeight="1" x14ac:dyDescent="0.2">
      <c r="A11" s="274">
        <v>3</v>
      </c>
      <c r="B11" s="278" t="s">
        <v>28</v>
      </c>
      <c r="C11" s="258">
        <v>3523</v>
      </c>
      <c r="D11" s="258">
        <v>6351</v>
      </c>
      <c r="E11" s="258">
        <v>63</v>
      </c>
      <c r="F11" s="258">
        <v>14</v>
      </c>
      <c r="G11" s="258">
        <v>66014001700</v>
      </c>
      <c r="H11" s="258" t="s">
        <v>45</v>
      </c>
      <c r="I11" s="258" t="s">
        <v>41</v>
      </c>
      <c r="J11" s="116" t="s">
        <v>44</v>
      </c>
      <c r="K11" s="206" t="s">
        <v>43</v>
      </c>
      <c r="L11" s="217"/>
      <c r="M11" s="218"/>
      <c r="N11" s="208">
        <v>2491</v>
      </c>
      <c r="O11" s="211">
        <v>2023</v>
      </c>
      <c r="P11" s="207">
        <v>0</v>
      </c>
      <c r="Q11" s="209">
        <f>SUM(R11:U11)</f>
        <v>2491</v>
      </c>
      <c r="R11" s="208">
        <v>0</v>
      </c>
      <c r="S11" s="208">
        <v>0</v>
      </c>
      <c r="T11" s="208">
        <v>0</v>
      </c>
      <c r="U11" s="225">
        <v>2491</v>
      </c>
      <c r="V11" s="208">
        <f>N11-Q11</f>
        <v>0</v>
      </c>
      <c r="W11" s="219"/>
    </row>
    <row r="12" spans="1:23" s="120" customFormat="1" ht="40.5" customHeight="1" x14ac:dyDescent="0.35">
      <c r="A12" s="298" t="s">
        <v>39</v>
      </c>
      <c r="B12" s="299"/>
      <c r="C12" s="299"/>
      <c r="D12" s="299"/>
      <c r="E12" s="299"/>
      <c r="F12" s="299"/>
      <c r="G12" s="299"/>
      <c r="H12" s="299"/>
      <c r="I12" s="299"/>
      <c r="J12" s="299"/>
      <c r="K12" s="299"/>
      <c r="L12" s="299"/>
      <c r="M12" s="300"/>
      <c r="N12" s="118">
        <f>N8</f>
        <v>6134</v>
      </c>
      <c r="O12" s="118"/>
      <c r="P12" s="118">
        <f t="shared" ref="P12:V12" si="1">P8</f>
        <v>0</v>
      </c>
      <c r="Q12" s="118">
        <f t="shared" si="1"/>
        <v>4150</v>
      </c>
      <c r="R12" s="118">
        <f t="shared" si="1"/>
        <v>0</v>
      </c>
      <c r="S12" s="118">
        <f t="shared" si="1"/>
        <v>0</v>
      </c>
      <c r="T12" s="118">
        <f t="shared" si="1"/>
        <v>0</v>
      </c>
      <c r="U12" s="118">
        <f t="shared" si="1"/>
        <v>4150</v>
      </c>
      <c r="V12" s="118">
        <f t="shared" si="1"/>
        <v>1984</v>
      </c>
      <c r="W12" s="118"/>
    </row>
    <row r="13" spans="1:23" x14ac:dyDescent="0.25">
      <c r="Q13" s="64"/>
      <c r="R13" s="64"/>
      <c r="S13" s="64"/>
      <c r="T13" s="64"/>
      <c r="U13" s="64"/>
    </row>
  </sheetData>
  <mergeCells count="21">
    <mergeCell ref="V6:V7"/>
    <mergeCell ref="W6:W7"/>
    <mergeCell ref="J6:J7"/>
    <mergeCell ref="K6:K7"/>
    <mergeCell ref="L6:L7"/>
    <mergeCell ref="M6:M7"/>
    <mergeCell ref="N6:N7"/>
    <mergeCell ref="O6:O7"/>
    <mergeCell ref="A12:M12"/>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55" firstPageNumber="142"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41"/>
  <sheetViews>
    <sheetView showGridLines="0" view="pageBreakPreview" zoomScale="70" zoomScaleNormal="66" zoomScaleSheetLayoutView="70" workbookViewId="0">
      <pane ySplit="7" topLeftCell="A10" activePane="bottomLeft" state="frozenSplit"/>
      <selection activeCell="B37" sqref="B37"/>
      <selection pane="bottomLeft" activeCell="Q12" sqref="Q12:Q18"/>
    </sheetView>
  </sheetViews>
  <sheetFormatPr defaultColWidth="9.140625" defaultRowHeight="12.75" outlineLevelCol="1" x14ac:dyDescent="0.2"/>
  <cols>
    <col min="1" max="1" width="5.42578125" style="12" customWidth="1"/>
    <col min="2" max="2" width="6" style="12" customWidth="1"/>
    <col min="3" max="3" width="6.85546875" style="12" hidden="1" customWidth="1" outlineLevel="1"/>
    <col min="4" max="4" width="7.140625" style="12" hidden="1" customWidth="1" outlineLevel="1"/>
    <col min="5" max="5" width="7" style="12" customWidth="1" collapsed="1"/>
    <col min="6" max="6" width="6.7109375" style="12" hidden="1" customWidth="1" outlineLevel="1"/>
    <col min="7" max="7" width="16" style="12" hidden="1" customWidth="1" outlineLevel="1"/>
    <col min="8" max="8" width="70.7109375" style="12" customWidth="1" collapsed="1"/>
    <col min="9" max="9" width="70.7109375" style="12" customWidth="1"/>
    <col min="10" max="10" width="7.140625" style="12" customWidth="1"/>
    <col min="11" max="11" width="14.7109375" style="5" customWidth="1"/>
    <col min="12" max="12" width="14.2851562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20.7109375" style="58" customWidth="1"/>
    <col min="20" max="20" width="9.140625" style="12" customWidth="1"/>
    <col min="21" max="16384" width="9.140625" style="12"/>
  </cols>
  <sheetData>
    <row r="1" spans="1:20" ht="20.25" x14ac:dyDescent="0.3">
      <c r="A1" s="1" t="s">
        <v>0</v>
      </c>
      <c r="B1" s="2"/>
      <c r="C1" s="2"/>
      <c r="D1" s="2"/>
      <c r="E1" s="2"/>
      <c r="F1" s="2"/>
      <c r="G1" s="2"/>
      <c r="H1" s="3"/>
      <c r="I1" s="4"/>
      <c r="J1" s="2"/>
      <c r="M1" s="7"/>
      <c r="N1" s="8"/>
      <c r="P1" s="8"/>
      <c r="Q1" s="8"/>
      <c r="R1" s="9"/>
      <c r="S1" s="10"/>
      <c r="T1" s="11"/>
    </row>
    <row r="2" spans="1:20" ht="15.75" x14ac:dyDescent="0.25">
      <c r="A2" s="13" t="s">
        <v>1</v>
      </c>
      <c r="B2" s="14"/>
      <c r="C2" s="14"/>
      <c r="D2" s="15"/>
      <c r="E2" s="14"/>
      <c r="F2" s="14"/>
      <c r="G2" s="14"/>
      <c r="H2" s="14" t="s">
        <v>2</v>
      </c>
      <c r="I2" s="16" t="s">
        <v>3</v>
      </c>
      <c r="J2" s="17"/>
      <c r="M2" s="18"/>
      <c r="N2" s="19"/>
      <c r="P2" s="19"/>
      <c r="Q2" s="19"/>
      <c r="R2" s="19"/>
      <c r="S2" s="20"/>
      <c r="T2" s="11"/>
    </row>
    <row r="3" spans="1:20" ht="17.25" customHeight="1" x14ac:dyDescent="0.2">
      <c r="A3" s="13"/>
      <c r="B3" s="14"/>
      <c r="C3" s="14"/>
      <c r="D3" s="15"/>
      <c r="E3" s="14"/>
      <c r="F3" s="14"/>
      <c r="G3" s="14"/>
      <c r="H3" s="14" t="s">
        <v>4</v>
      </c>
      <c r="I3" s="21"/>
      <c r="J3" s="14"/>
      <c r="M3" s="18"/>
      <c r="N3" s="19"/>
      <c r="P3" s="19"/>
      <c r="Q3" s="19"/>
      <c r="S3" s="20"/>
      <c r="T3" s="11"/>
    </row>
    <row r="4" spans="1:20" ht="17.25" customHeight="1" x14ac:dyDescent="0.2">
      <c r="A4" s="13"/>
      <c r="B4" s="13"/>
      <c r="C4" s="13"/>
      <c r="D4" s="13"/>
      <c r="E4" s="13"/>
      <c r="F4" s="13"/>
      <c r="G4" s="13"/>
      <c r="H4" s="13"/>
      <c r="I4" s="22"/>
      <c r="J4" s="13"/>
      <c r="M4" s="18"/>
      <c r="N4" s="19"/>
      <c r="P4" s="19"/>
      <c r="Q4" s="19"/>
      <c r="R4" s="277" t="s">
        <v>5</v>
      </c>
      <c r="S4" s="20"/>
      <c r="T4" s="11"/>
    </row>
    <row r="5" spans="1:20" ht="25.5" customHeight="1" x14ac:dyDescent="0.2">
      <c r="A5" s="303" t="s">
        <v>6</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192" t="s">
        <v>236</v>
      </c>
      <c r="Q7" s="24" t="s">
        <v>26</v>
      </c>
      <c r="R7" s="282"/>
      <c r="S7" s="282"/>
    </row>
    <row r="8" spans="1:20" s="28" customFormat="1" ht="25.5" customHeight="1" x14ac:dyDescent="0.3">
      <c r="A8" s="25" t="s">
        <v>27</v>
      </c>
      <c r="B8" s="25"/>
      <c r="C8" s="25"/>
      <c r="D8" s="25"/>
      <c r="E8" s="25"/>
      <c r="F8" s="25"/>
      <c r="G8" s="25"/>
      <c r="H8" s="25"/>
      <c r="I8" s="25"/>
      <c r="J8" s="25"/>
      <c r="K8" s="25"/>
      <c r="L8" s="26">
        <f>SUM(L9:L10)</f>
        <v>212382</v>
      </c>
      <c r="M8" s="26"/>
      <c r="N8" s="26">
        <f>SUM(N9:N10)</f>
        <v>3719</v>
      </c>
      <c r="O8" s="26">
        <f>SUM(O9:O10)</f>
        <v>20000</v>
      </c>
      <c r="P8" s="26">
        <f>SUM(P9:P10)</f>
        <v>0</v>
      </c>
      <c r="Q8" s="26">
        <f>SUM(Q9:Q10)</f>
        <v>20000</v>
      </c>
      <c r="R8" s="26">
        <f>SUM(R9:R10)</f>
        <v>188663</v>
      </c>
      <c r="S8" s="27"/>
    </row>
    <row r="9" spans="1:20" s="28" customFormat="1" ht="74.25" customHeight="1" x14ac:dyDescent="0.3">
      <c r="A9" s="271">
        <v>1</v>
      </c>
      <c r="B9" s="30" t="s">
        <v>28</v>
      </c>
      <c r="C9" s="30">
        <v>3533</v>
      </c>
      <c r="D9" s="30">
        <v>6121</v>
      </c>
      <c r="E9" s="30">
        <v>61</v>
      </c>
      <c r="F9" s="30">
        <v>14</v>
      </c>
      <c r="G9" s="31">
        <v>60005101184</v>
      </c>
      <c r="H9" s="32" t="s">
        <v>29</v>
      </c>
      <c r="I9" s="33" t="s">
        <v>30</v>
      </c>
      <c r="J9" s="30" t="s">
        <v>31</v>
      </c>
      <c r="K9" s="30" t="s">
        <v>32</v>
      </c>
      <c r="L9" s="34">
        <v>38382</v>
      </c>
      <c r="M9" s="35" t="s">
        <v>33</v>
      </c>
      <c r="N9" s="36">
        <f>536+423</f>
        <v>959</v>
      </c>
      <c r="O9" s="37">
        <f t="shared" ref="O9" si="0">P9+Q9</f>
        <v>10000</v>
      </c>
      <c r="P9" s="36">
        <v>0</v>
      </c>
      <c r="Q9" s="227">
        <v>10000</v>
      </c>
      <c r="R9" s="34">
        <f>L9-N9-O9</f>
        <v>27423</v>
      </c>
      <c r="S9" s="38" t="s">
        <v>255</v>
      </c>
      <c r="T9" s="39"/>
    </row>
    <row r="10" spans="1:20" s="28" customFormat="1" ht="87.6" customHeight="1" x14ac:dyDescent="0.3">
      <c r="A10" s="271">
        <v>2</v>
      </c>
      <c r="B10" s="30" t="s">
        <v>28</v>
      </c>
      <c r="C10" s="30">
        <v>3523</v>
      </c>
      <c r="D10" s="30">
        <v>6121</v>
      </c>
      <c r="E10" s="30">
        <v>61</v>
      </c>
      <c r="F10" s="30">
        <v>14</v>
      </c>
      <c r="G10" s="31">
        <v>60005101314</v>
      </c>
      <c r="H10" s="32" t="s">
        <v>36</v>
      </c>
      <c r="I10" s="33" t="s">
        <v>37</v>
      </c>
      <c r="J10" s="30"/>
      <c r="K10" s="30" t="s">
        <v>32</v>
      </c>
      <c r="L10" s="34">
        <v>174000</v>
      </c>
      <c r="M10" s="45" t="s">
        <v>35</v>
      </c>
      <c r="N10" s="36">
        <v>2760</v>
      </c>
      <c r="O10" s="37">
        <f t="shared" ref="O10" si="1">P10+Q10</f>
        <v>10000</v>
      </c>
      <c r="P10" s="41">
        <v>0</v>
      </c>
      <c r="Q10" s="226">
        <v>10000</v>
      </c>
      <c r="R10" s="34">
        <f>L10-N10-O10</f>
        <v>161240</v>
      </c>
      <c r="S10" s="38" t="s">
        <v>255</v>
      </c>
      <c r="T10" s="39"/>
    </row>
    <row r="11" spans="1:20" s="28" customFormat="1" ht="25.5" customHeight="1" x14ac:dyDescent="0.3">
      <c r="A11" s="25" t="s">
        <v>237</v>
      </c>
      <c r="B11" s="25"/>
      <c r="C11" s="25"/>
      <c r="D11" s="25"/>
      <c r="E11" s="25"/>
      <c r="F11" s="25"/>
      <c r="G11" s="25"/>
      <c r="H11" s="25"/>
      <c r="I11" s="25"/>
      <c r="J11" s="25"/>
      <c r="K11" s="25"/>
      <c r="L11" s="26">
        <f>SUM(L12:L18)</f>
        <v>20835</v>
      </c>
      <c r="M11" s="26"/>
      <c r="N11" s="26">
        <f>SUM(N12:N18)</f>
        <v>0</v>
      </c>
      <c r="O11" s="26">
        <f>SUM(O12:O18)</f>
        <v>20835</v>
      </c>
      <c r="P11" s="26">
        <f>SUM(P12:P18)</f>
        <v>20136</v>
      </c>
      <c r="Q11" s="26">
        <f>SUM(Q12:Q18)</f>
        <v>699</v>
      </c>
      <c r="R11" s="26">
        <f>SUM(R12:R18)</f>
        <v>0</v>
      </c>
      <c r="S11" s="27"/>
    </row>
    <row r="12" spans="1:20" s="28" customFormat="1" ht="60" customHeight="1" x14ac:dyDescent="0.3">
      <c r="A12" s="271">
        <v>1</v>
      </c>
      <c r="B12" s="30" t="s">
        <v>69</v>
      </c>
      <c r="C12" s="30">
        <v>3522</v>
      </c>
      <c r="D12" s="30">
        <v>6121</v>
      </c>
      <c r="E12" s="29">
        <v>61</v>
      </c>
      <c r="F12" s="30" t="s">
        <v>301</v>
      </c>
      <c r="G12" s="31">
        <v>60005101567</v>
      </c>
      <c r="H12" s="32" t="s">
        <v>246</v>
      </c>
      <c r="I12" s="33" t="s">
        <v>263</v>
      </c>
      <c r="J12" s="30"/>
      <c r="K12" s="30" t="s">
        <v>32</v>
      </c>
      <c r="L12" s="34">
        <f>2063+300+250+300</f>
        <v>2913</v>
      </c>
      <c r="M12" s="35">
        <v>2023</v>
      </c>
      <c r="N12" s="36">
        <v>0</v>
      </c>
      <c r="O12" s="37">
        <f t="shared" ref="O12:O18" si="2">P12+Q12</f>
        <v>2913</v>
      </c>
      <c r="P12" s="224">
        <v>2800</v>
      </c>
      <c r="Q12" s="227">
        <v>113</v>
      </c>
      <c r="R12" s="34">
        <f>L12-N12-O12</f>
        <v>0</v>
      </c>
      <c r="S12" s="38" t="s">
        <v>254</v>
      </c>
      <c r="T12" s="39"/>
    </row>
    <row r="13" spans="1:20" s="28" customFormat="1" ht="57.75" customHeight="1" x14ac:dyDescent="0.3">
      <c r="A13" s="271">
        <v>2</v>
      </c>
      <c r="B13" s="30" t="s">
        <v>64</v>
      </c>
      <c r="C13" s="30">
        <v>3522</v>
      </c>
      <c r="D13" s="30">
        <v>6121</v>
      </c>
      <c r="E13" s="29">
        <v>61</v>
      </c>
      <c r="F13" s="30" t="s">
        <v>301</v>
      </c>
      <c r="G13" s="31">
        <v>60005101568</v>
      </c>
      <c r="H13" s="32" t="s">
        <v>247</v>
      </c>
      <c r="I13" s="33" t="s">
        <v>264</v>
      </c>
      <c r="J13" s="30"/>
      <c r="K13" s="30" t="s">
        <v>32</v>
      </c>
      <c r="L13" s="34">
        <v>1463</v>
      </c>
      <c r="M13" s="35">
        <v>2023</v>
      </c>
      <c r="N13" s="36">
        <v>0</v>
      </c>
      <c r="O13" s="37">
        <f t="shared" ref="O13" si="3">P13+Q13</f>
        <v>1463</v>
      </c>
      <c r="P13" s="224">
        <v>1400</v>
      </c>
      <c r="Q13" s="226">
        <v>63</v>
      </c>
      <c r="R13" s="34">
        <f>L13-N13-O13</f>
        <v>0</v>
      </c>
      <c r="S13" s="38" t="s">
        <v>254</v>
      </c>
      <c r="T13" s="39"/>
    </row>
    <row r="14" spans="1:20" s="28" customFormat="1" ht="64.150000000000006" customHeight="1" x14ac:dyDescent="0.3">
      <c r="A14" s="271">
        <v>3</v>
      </c>
      <c r="B14" s="30" t="s">
        <v>69</v>
      </c>
      <c r="C14" s="30">
        <v>3522</v>
      </c>
      <c r="D14" s="30">
        <v>6121</v>
      </c>
      <c r="E14" s="29">
        <v>61</v>
      </c>
      <c r="F14" s="30" t="s">
        <v>301</v>
      </c>
      <c r="G14" s="31">
        <v>60005101569</v>
      </c>
      <c r="H14" s="32" t="s">
        <v>250</v>
      </c>
      <c r="I14" s="33" t="s">
        <v>265</v>
      </c>
      <c r="J14" s="30"/>
      <c r="K14" s="30" t="s">
        <v>32</v>
      </c>
      <c r="L14" s="34">
        <f>3450+300+250+345</f>
        <v>4345</v>
      </c>
      <c r="M14" s="35">
        <v>2023</v>
      </c>
      <c r="N14" s="36">
        <v>0</v>
      </c>
      <c r="O14" s="37">
        <f>P14+Q14</f>
        <v>4345</v>
      </c>
      <c r="P14" s="224">
        <v>4215</v>
      </c>
      <c r="Q14" s="227">
        <v>130</v>
      </c>
      <c r="R14" s="34">
        <f>L14-N14-O14</f>
        <v>0</v>
      </c>
      <c r="S14" s="38" t="s">
        <v>254</v>
      </c>
      <c r="T14" s="39"/>
    </row>
    <row r="15" spans="1:20" ht="59.25" customHeight="1" x14ac:dyDescent="0.2">
      <c r="A15" s="271">
        <v>4</v>
      </c>
      <c r="B15" s="29" t="s">
        <v>69</v>
      </c>
      <c r="C15" s="30">
        <v>3522</v>
      </c>
      <c r="D15" s="30">
        <v>6121</v>
      </c>
      <c r="E15" s="29">
        <v>61</v>
      </c>
      <c r="F15" s="30" t="s">
        <v>301</v>
      </c>
      <c r="G15" s="31">
        <v>60005101570</v>
      </c>
      <c r="H15" s="32" t="s">
        <v>251</v>
      </c>
      <c r="I15" s="33" t="s">
        <v>266</v>
      </c>
      <c r="J15" s="29"/>
      <c r="K15" s="30" t="s">
        <v>32</v>
      </c>
      <c r="L15" s="34">
        <v>3465</v>
      </c>
      <c r="M15" s="35">
        <v>2023</v>
      </c>
      <c r="N15" s="36">
        <v>0</v>
      </c>
      <c r="O15" s="37">
        <f>P15+Q15</f>
        <v>3465</v>
      </c>
      <c r="P15" s="224">
        <v>3360</v>
      </c>
      <c r="Q15" s="226">
        <v>105</v>
      </c>
      <c r="R15" s="41">
        <f>L15-N15-O15</f>
        <v>0</v>
      </c>
      <c r="S15" s="43" t="s">
        <v>254</v>
      </c>
      <c r="T15" s="44"/>
    </row>
    <row r="16" spans="1:20" ht="59.25" customHeight="1" x14ac:dyDescent="0.2">
      <c r="A16" s="271">
        <v>5</v>
      </c>
      <c r="B16" s="29" t="s">
        <v>28</v>
      </c>
      <c r="C16" s="30">
        <v>3522</v>
      </c>
      <c r="D16" s="30">
        <v>6121</v>
      </c>
      <c r="E16" s="29">
        <v>61</v>
      </c>
      <c r="F16" s="30" t="s">
        <v>301</v>
      </c>
      <c r="G16" s="31">
        <v>60005101571</v>
      </c>
      <c r="H16" s="32" t="s">
        <v>252</v>
      </c>
      <c r="I16" s="33" t="s">
        <v>267</v>
      </c>
      <c r="J16" s="29"/>
      <c r="K16" s="30" t="s">
        <v>32</v>
      </c>
      <c r="L16" s="34">
        <v>2068</v>
      </c>
      <c r="M16" s="35">
        <v>2023</v>
      </c>
      <c r="N16" s="36">
        <v>0</v>
      </c>
      <c r="O16" s="37">
        <f t="shared" ref="O16" si="4">P16+Q16</f>
        <v>2068</v>
      </c>
      <c r="P16" s="224">
        <v>2005</v>
      </c>
      <c r="Q16" s="226">
        <v>63</v>
      </c>
      <c r="R16" s="41">
        <f t="shared" ref="R16" si="5">L16-N16-O16</f>
        <v>0</v>
      </c>
      <c r="S16" s="43" t="s">
        <v>254</v>
      </c>
      <c r="T16" s="44"/>
    </row>
    <row r="17" spans="1:20" s="28" customFormat="1" ht="64.150000000000006" customHeight="1" x14ac:dyDescent="0.3">
      <c r="A17" s="271">
        <v>6</v>
      </c>
      <c r="B17" s="30" t="s">
        <v>69</v>
      </c>
      <c r="C17" s="30">
        <v>3522</v>
      </c>
      <c r="D17" s="30">
        <v>6121</v>
      </c>
      <c r="E17" s="29">
        <v>61</v>
      </c>
      <c r="F17" s="30" t="s">
        <v>301</v>
      </c>
      <c r="G17" s="31">
        <v>60005101572</v>
      </c>
      <c r="H17" s="32" t="s">
        <v>248</v>
      </c>
      <c r="I17" s="33" t="s">
        <v>268</v>
      </c>
      <c r="J17" s="30"/>
      <c r="K17" s="30" t="s">
        <v>253</v>
      </c>
      <c r="L17" s="34">
        <f>3274+300+250+328</f>
        <v>4152</v>
      </c>
      <c r="M17" s="35">
        <v>2023</v>
      </c>
      <c r="N17" s="36">
        <v>0</v>
      </c>
      <c r="O17" s="37">
        <f>P17+Q17</f>
        <v>4152</v>
      </c>
      <c r="P17" s="224">
        <v>4022</v>
      </c>
      <c r="Q17" s="227">
        <v>130</v>
      </c>
      <c r="R17" s="34">
        <f>L17-N17-O17</f>
        <v>0</v>
      </c>
      <c r="S17" s="38" t="s">
        <v>254</v>
      </c>
      <c r="T17" s="39"/>
    </row>
    <row r="18" spans="1:20" s="28" customFormat="1" ht="87.6" customHeight="1" x14ac:dyDescent="0.3">
      <c r="A18" s="271">
        <v>7</v>
      </c>
      <c r="B18" s="30" t="s">
        <v>64</v>
      </c>
      <c r="C18" s="30">
        <v>3522</v>
      </c>
      <c r="D18" s="30">
        <v>6121</v>
      </c>
      <c r="E18" s="29">
        <v>61</v>
      </c>
      <c r="F18" s="30" t="s">
        <v>301</v>
      </c>
      <c r="G18" s="31">
        <v>60005101573</v>
      </c>
      <c r="H18" s="32" t="s">
        <v>249</v>
      </c>
      <c r="I18" s="33" t="s">
        <v>269</v>
      </c>
      <c r="J18" s="30"/>
      <c r="K18" s="30" t="s">
        <v>253</v>
      </c>
      <c r="L18" s="34">
        <f>1708+300+250+171</f>
        <v>2429</v>
      </c>
      <c r="M18" s="35">
        <v>2023</v>
      </c>
      <c r="N18" s="36">
        <v>0</v>
      </c>
      <c r="O18" s="37">
        <f t="shared" si="2"/>
        <v>2429</v>
      </c>
      <c r="P18" s="224">
        <v>2334</v>
      </c>
      <c r="Q18" s="226">
        <v>95</v>
      </c>
      <c r="R18" s="34">
        <f>L18-N18-O18</f>
        <v>0</v>
      </c>
      <c r="S18" s="38" t="s">
        <v>254</v>
      </c>
      <c r="T18" s="39"/>
    </row>
    <row r="19" spans="1:20" ht="35.25" customHeight="1" x14ac:dyDescent="0.2">
      <c r="A19" s="298" t="s">
        <v>38</v>
      </c>
      <c r="B19" s="299"/>
      <c r="C19" s="299"/>
      <c r="D19" s="299"/>
      <c r="E19" s="299"/>
      <c r="F19" s="299"/>
      <c r="G19" s="299"/>
      <c r="H19" s="299"/>
      <c r="I19" s="299"/>
      <c r="J19" s="299"/>
      <c r="K19" s="300"/>
      <c r="L19" s="49">
        <f>+L8+L11</f>
        <v>233217</v>
      </c>
      <c r="M19" s="50"/>
      <c r="N19" s="49">
        <f>+N8+N11</f>
        <v>3719</v>
      </c>
      <c r="O19" s="49">
        <f>+O8+O11</f>
        <v>40835</v>
      </c>
      <c r="P19" s="49">
        <f>+P8+P11</f>
        <v>20136</v>
      </c>
      <c r="Q19" s="49">
        <f>+Q8+Q11</f>
        <v>20699</v>
      </c>
      <c r="R19" s="49">
        <f>+R8+R11</f>
        <v>188663</v>
      </c>
      <c r="S19" s="51"/>
    </row>
    <row r="20" spans="1:20" s="6" customFormat="1" x14ac:dyDescent="0.2">
      <c r="A20" s="5"/>
      <c r="B20" s="5"/>
      <c r="C20" s="5"/>
      <c r="D20" s="5"/>
      <c r="E20" s="5"/>
      <c r="F20" s="5"/>
      <c r="G20" s="5"/>
      <c r="H20" s="52"/>
      <c r="I20" s="5"/>
      <c r="J20" s="53"/>
      <c r="K20" s="54"/>
      <c r="L20" s="55"/>
      <c r="M20" s="56"/>
      <c r="N20" s="57"/>
      <c r="S20" s="58"/>
      <c r="T20" s="12"/>
    </row>
    <row r="21" spans="1:20" s="6" customFormat="1" x14ac:dyDescent="0.2">
      <c r="A21" s="5"/>
      <c r="B21" s="5"/>
      <c r="C21" s="5"/>
      <c r="D21" s="5"/>
      <c r="E21" s="5"/>
      <c r="F21" s="5"/>
      <c r="G21" s="5"/>
      <c r="H21" s="5"/>
      <c r="I21" s="5"/>
      <c r="J21" s="59"/>
      <c r="K21" s="60"/>
      <c r="L21" s="61"/>
      <c r="M21" s="62"/>
      <c r="S21" s="58"/>
      <c r="T21" s="12"/>
    </row>
    <row r="22" spans="1:20" s="6" customFormat="1" x14ac:dyDescent="0.2">
      <c r="A22" s="5"/>
      <c r="B22" s="5"/>
      <c r="C22" s="5"/>
      <c r="D22" s="5"/>
      <c r="E22" s="5"/>
      <c r="F22" s="5"/>
      <c r="G22" s="5"/>
      <c r="H22" s="5"/>
      <c r="I22" s="5"/>
      <c r="J22" s="59"/>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5"/>
      <c r="B33" s="5"/>
      <c r="C33" s="5"/>
      <c r="D33" s="5"/>
      <c r="E33" s="5"/>
      <c r="F33" s="5"/>
      <c r="G33" s="5"/>
      <c r="H33" s="5"/>
      <c r="I33" s="5"/>
      <c r="J33" s="12"/>
      <c r="K33" s="60"/>
      <c r="L33" s="61"/>
      <c r="M33" s="62"/>
      <c r="S33" s="58"/>
      <c r="T33" s="12"/>
    </row>
    <row r="34" spans="1:20" s="6" customFormat="1" x14ac:dyDescent="0.2">
      <c r="A34" s="5"/>
      <c r="B34" s="5"/>
      <c r="C34" s="5"/>
      <c r="D34" s="5"/>
      <c r="E34" s="5"/>
      <c r="F34" s="5"/>
      <c r="G34" s="5"/>
      <c r="H34" s="5"/>
      <c r="I34" s="5"/>
      <c r="J34" s="12"/>
      <c r="K34" s="60"/>
      <c r="L34" s="61"/>
      <c r="M34" s="62"/>
      <c r="S34" s="58"/>
      <c r="T34" s="12"/>
    </row>
    <row r="35" spans="1:20" s="6" customFormat="1" x14ac:dyDescent="0.2">
      <c r="A35" s="5"/>
      <c r="B35" s="5"/>
      <c r="C35" s="5"/>
      <c r="D35" s="5"/>
      <c r="E35" s="5"/>
      <c r="F35" s="5"/>
      <c r="G35" s="5"/>
      <c r="H35" s="5"/>
      <c r="I35" s="5"/>
      <c r="J35" s="12"/>
      <c r="K35" s="60"/>
      <c r="L35" s="61"/>
      <c r="M35" s="62"/>
      <c r="S35" s="58"/>
      <c r="T35" s="12"/>
    </row>
    <row r="36" spans="1:20" s="6" customFormat="1" x14ac:dyDescent="0.2">
      <c r="A36" s="5"/>
      <c r="B36" s="5"/>
      <c r="C36" s="5"/>
      <c r="D36" s="5"/>
      <c r="E36" s="5"/>
      <c r="F36" s="5"/>
      <c r="G36" s="5"/>
      <c r="H36" s="5"/>
      <c r="I36" s="5"/>
      <c r="J36" s="12"/>
      <c r="K36" s="60"/>
      <c r="L36" s="61"/>
      <c r="M36" s="62"/>
      <c r="S36" s="58"/>
      <c r="T36" s="12"/>
    </row>
    <row r="37" spans="1:20" s="6" customFormat="1" x14ac:dyDescent="0.2">
      <c r="A37" s="5"/>
      <c r="B37" s="5"/>
      <c r="C37" s="5"/>
      <c r="D37" s="5"/>
      <c r="E37" s="5"/>
      <c r="F37" s="5"/>
      <c r="G37" s="5"/>
      <c r="H37" s="5"/>
      <c r="I37" s="5"/>
      <c r="J37" s="12"/>
      <c r="K37" s="60"/>
      <c r="L37" s="61"/>
      <c r="M37" s="62"/>
      <c r="S37" s="58"/>
      <c r="T37" s="12"/>
    </row>
    <row r="38" spans="1:20" s="6" customFormat="1" x14ac:dyDescent="0.2">
      <c r="A38" s="5"/>
      <c r="B38" s="5"/>
      <c r="C38" s="5"/>
      <c r="D38" s="5"/>
      <c r="E38" s="5"/>
      <c r="F38" s="5"/>
      <c r="G38" s="5"/>
      <c r="H38" s="5"/>
      <c r="I38" s="5"/>
      <c r="J38" s="12"/>
      <c r="K38" s="60"/>
      <c r="L38" s="61"/>
      <c r="M38" s="62"/>
      <c r="S38" s="58"/>
      <c r="T38" s="12"/>
    </row>
    <row r="39" spans="1:20" s="6" customFormat="1" x14ac:dyDescent="0.2">
      <c r="A39" s="5"/>
      <c r="B39" s="5"/>
      <c r="C39" s="5"/>
      <c r="D39" s="5"/>
      <c r="E39" s="5"/>
      <c r="F39" s="5"/>
      <c r="G39" s="5"/>
      <c r="H39" s="5"/>
      <c r="I39" s="5"/>
      <c r="J39" s="12"/>
      <c r="K39" s="60"/>
      <c r="L39" s="61"/>
      <c r="M39" s="62"/>
      <c r="S39" s="58"/>
      <c r="T39" s="12"/>
    </row>
    <row r="40" spans="1:20" s="6" customFormat="1" x14ac:dyDescent="0.2">
      <c r="A40" s="12"/>
      <c r="B40" s="12"/>
      <c r="C40" s="12"/>
      <c r="D40" s="12"/>
      <c r="E40" s="12"/>
      <c r="F40" s="12"/>
      <c r="G40" s="12"/>
      <c r="H40" s="12"/>
      <c r="I40" s="12"/>
      <c r="J40" s="12"/>
      <c r="K40" s="5"/>
      <c r="L40" s="61"/>
      <c r="M40" s="62"/>
      <c r="S40" s="58"/>
      <c r="T40" s="12"/>
    </row>
    <row r="41" spans="1:20" s="6" customFormat="1" x14ac:dyDescent="0.2">
      <c r="A41" s="12"/>
      <c r="B41" s="12"/>
      <c r="C41" s="12"/>
      <c r="D41" s="12"/>
      <c r="E41" s="12"/>
      <c r="F41" s="12"/>
      <c r="G41" s="12"/>
      <c r="H41" s="12"/>
      <c r="I41" s="12"/>
      <c r="J41" s="12"/>
      <c r="K41" s="5"/>
      <c r="L41" s="61"/>
      <c r="M41" s="62"/>
      <c r="S41" s="58"/>
      <c r="T41" s="12"/>
    </row>
  </sheetData>
  <mergeCells count="19">
    <mergeCell ref="S6:S7"/>
    <mergeCell ref="J6:J7"/>
    <mergeCell ref="K6:K7"/>
    <mergeCell ref="L6:L7"/>
    <mergeCell ref="M6:M7"/>
    <mergeCell ref="N6:N7"/>
    <mergeCell ref="O6:Q6"/>
    <mergeCell ref="A19:K19"/>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50" firstPageNumber="143"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7"/>
  <sheetViews>
    <sheetView showGridLines="0" view="pageBreakPreview" zoomScale="70" zoomScaleNormal="66" zoomScaleSheetLayoutView="70" workbookViewId="0">
      <pane ySplit="7" topLeftCell="A8" activePane="bottomLeft" state="frozenSplit"/>
      <selection activeCell="B37" sqref="B37"/>
      <selection pane="bottomLeft" activeCell="Q9" sqref="Q9:Q14"/>
    </sheetView>
  </sheetViews>
  <sheetFormatPr defaultColWidth="9.140625" defaultRowHeight="12.75" outlineLevelCol="1" x14ac:dyDescent="0.2"/>
  <cols>
    <col min="1" max="1" width="5.42578125" style="12" customWidth="1"/>
    <col min="2" max="2" width="6" style="12" customWidth="1"/>
    <col min="3" max="4" width="5.5703125" style="12" hidden="1" customWidth="1" outlineLevel="1"/>
    <col min="5" max="5" width="7.28515625" style="12" customWidth="1" collapsed="1"/>
    <col min="6" max="6" width="6.28515625" style="12" hidden="1" customWidth="1" outlineLevel="1"/>
    <col min="7" max="7" width="13" style="12" hidden="1" customWidth="1" outlineLevel="1"/>
    <col min="8" max="8" width="52.28515625" style="12" customWidth="1" collapsed="1"/>
    <col min="9" max="9" width="85" style="12" customWidth="1"/>
    <col min="10" max="10" width="7.140625" style="12" customWidth="1"/>
    <col min="11" max="11" width="14.7109375" style="5" customWidth="1"/>
    <col min="12" max="12" width="14.28515625" style="6" customWidth="1"/>
    <col min="13" max="13" width="10.85546875" style="62" customWidth="1"/>
    <col min="14" max="14" width="12.42578125" style="6" customWidth="1"/>
    <col min="15" max="15" width="14.85546875" style="6" customWidth="1"/>
    <col min="16" max="16" width="13.140625" style="6" customWidth="1"/>
    <col min="17" max="17" width="14.85546875" style="6" customWidth="1"/>
    <col min="18" max="18" width="14.42578125" style="6" customWidth="1"/>
    <col min="19" max="19" width="26.42578125" style="58" customWidth="1"/>
    <col min="20" max="20" width="9.140625" style="12" customWidth="1"/>
    <col min="21" max="16384" width="9.140625" style="12"/>
  </cols>
  <sheetData>
    <row r="1" spans="1:20" ht="20.25" x14ac:dyDescent="0.3">
      <c r="A1" s="1" t="s">
        <v>259</v>
      </c>
      <c r="B1" s="2"/>
      <c r="C1" s="2"/>
      <c r="D1" s="2"/>
      <c r="E1" s="2"/>
      <c r="F1" s="2"/>
      <c r="G1" s="2"/>
      <c r="H1" s="3"/>
      <c r="I1" s="4"/>
      <c r="J1" s="2"/>
      <c r="M1" s="7"/>
      <c r="N1" s="8"/>
      <c r="P1" s="8"/>
      <c r="Q1" s="8"/>
      <c r="R1" s="9"/>
      <c r="S1" s="10"/>
      <c r="T1" s="11"/>
    </row>
    <row r="2" spans="1:20" ht="15.75" x14ac:dyDescent="0.25">
      <c r="A2" s="14" t="s">
        <v>118</v>
      </c>
      <c r="B2" s="14"/>
      <c r="C2" s="14"/>
      <c r="D2" s="15"/>
      <c r="E2" s="14"/>
      <c r="F2" s="14"/>
      <c r="G2" s="14"/>
      <c r="H2" s="14" t="s">
        <v>261</v>
      </c>
      <c r="I2" s="16" t="s">
        <v>125</v>
      </c>
      <c r="J2" s="17"/>
      <c r="M2" s="18"/>
      <c r="N2" s="19"/>
      <c r="P2" s="19"/>
      <c r="Q2" s="19"/>
      <c r="R2" s="19"/>
      <c r="S2" s="20"/>
      <c r="T2" s="11"/>
    </row>
    <row r="3" spans="1:20" ht="17.25" customHeight="1" x14ac:dyDescent="0.2">
      <c r="A3" s="14"/>
      <c r="B3" s="14"/>
      <c r="C3" s="14"/>
      <c r="D3" s="15"/>
      <c r="E3" s="14"/>
      <c r="F3" s="14"/>
      <c r="G3" s="14"/>
      <c r="H3" s="14" t="s">
        <v>260</v>
      </c>
      <c r="I3" s="21"/>
      <c r="J3" s="13"/>
      <c r="M3" s="18"/>
      <c r="N3" s="19"/>
      <c r="P3" s="19"/>
      <c r="Q3" s="19"/>
      <c r="S3" s="20"/>
      <c r="T3" s="11"/>
    </row>
    <row r="4" spans="1:20" ht="17.25" customHeight="1" x14ac:dyDescent="0.2">
      <c r="A4" s="14"/>
      <c r="B4" s="14"/>
      <c r="C4" s="14"/>
      <c r="D4" s="14"/>
      <c r="E4" s="14"/>
      <c r="F4" s="14"/>
      <c r="G4" s="14"/>
      <c r="H4" s="14"/>
      <c r="I4" s="21"/>
      <c r="J4" s="13"/>
      <c r="M4" s="18"/>
      <c r="N4" s="19"/>
      <c r="P4" s="19"/>
      <c r="Q4" s="19"/>
      <c r="R4" s="277" t="s">
        <v>5</v>
      </c>
      <c r="S4" s="20"/>
      <c r="T4" s="11"/>
    </row>
    <row r="5" spans="1:20" ht="25.5" customHeight="1" x14ac:dyDescent="0.2">
      <c r="A5" s="303" t="s">
        <v>309</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27</v>
      </c>
      <c r="B8" s="25"/>
      <c r="C8" s="25"/>
      <c r="D8" s="25"/>
      <c r="E8" s="25"/>
      <c r="F8" s="25"/>
      <c r="G8" s="25"/>
      <c r="H8" s="25"/>
      <c r="I8" s="25"/>
      <c r="J8" s="25"/>
      <c r="K8" s="25"/>
      <c r="L8" s="26">
        <f>SUM(L9:L14)</f>
        <v>72900</v>
      </c>
      <c r="M8" s="82"/>
      <c r="N8" s="26">
        <f>SUM(N9:N14)</f>
        <v>1088</v>
      </c>
      <c r="O8" s="26">
        <f>SUM(O9:O14)</f>
        <v>17900</v>
      </c>
      <c r="P8" s="26">
        <f>SUM(P9:P14)</f>
        <v>0</v>
      </c>
      <c r="Q8" s="26">
        <f>SUM(Q9:Q14)</f>
        <v>17900</v>
      </c>
      <c r="R8" s="26">
        <f>SUM(R9:R14)</f>
        <v>53912</v>
      </c>
      <c r="S8" s="27"/>
    </row>
    <row r="9" spans="1:20" s="85" customFormat="1" ht="51" x14ac:dyDescent="0.2">
      <c r="A9" s="29">
        <v>1</v>
      </c>
      <c r="B9" s="29"/>
      <c r="C9" s="29">
        <v>6172</v>
      </c>
      <c r="D9" s="29">
        <v>6121</v>
      </c>
      <c r="E9" s="29">
        <v>61</v>
      </c>
      <c r="F9" s="29">
        <v>16</v>
      </c>
      <c r="G9" s="40">
        <v>60013000000</v>
      </c>
      <c r="H9" s="32" t="s">
        <v>126</v>
      </c>
      <c r="I9" s="87" t="s">
        <v>157</v>
      </c>
      <c r="J9" s="29"/>
      <c r="K9" s="29"/>
      <c r="L9" s="34">
        <v>7000</v>
      </c>
      <c r="M9" s="83">
        <v>2023</v>
      </c>
      <c r="N9" s="36">
        <v>0</v>
      </c>
      <c r="O9" s="37">
        <f>SUM(P9:Q9)</f>
        <v>7000</v>
      </c>
      <c r="P9" s="41">
        <v>0</v>
      </c>
      <c r="Q9" s="226">
        <v>7000</v>
      </c>
      <c r="R9" s="41">
        <f>L9-N9-O9</f>
        <v>0</v>
      </c>
      <c r="S9" s="43"/>
    </row>
    <row r="10" spans="1:20" ht="38.450000000000003" customHeight="1" x14ac:dyDescent="0.2">
      <c r="A10" s="29">
        <v>2</v>
      </c>
      <c r="B10" s="29"/>
      <c r="C10" s="29">
        <v>6172</v>
      </c>
      <c r="D10" s="29">
        <v>6121</v>
      </c>
      <c r="E10" s="29">
        <v>61</v>
      </c>
      <c r="F10" s="29">
        <v>16</v>
      </c>
      <c r="G10" s="46">
        <v>60013000000</v>
      </c>
      <c r="H10" s="32" t="s">
        <v>127</v>
      </c>
      <c r="I10" s="87" t="s">
        <v>158</v>
      </c>
      <c r="J10" s="29"/>
      <c r="K10" s="29"/>
      <c r="L10" s="34">
        <v>50</v>
      </c>
      <c r="M10" s="47">
        <v>2023</v>
      </c>
      <c r="N10" s="36">
        <v>0</v>
      </c>
      <c r="O10" s="37">
        <f t="shared" ref="O10:O14" si="0">SUM(P10:Q10)</f>
        <v>50</v>
      </c>
      <c r="P10" s="36">
        <v>0</v>
      </c>
      <c r="Q10" s="227">
        <v>50</v>
      </c>
      <c r="R10" s="34">
        <f t="shared" ref="R10:R12" si="1">L10-N10-O10</f>
        <v>0</v>
      </c>
      <c r="S10" s="43"/>
    </row>
    <row r="11" spans="1:20" ht="91.5" customHeight="1" x14ac:dyDescent="0.2">
      <c r="A11" s="29">
        <v>3</v>
      </c>
      <c r="B11" s="29"/>
      <c r="C11" s="29">
        <v>6172</v>
      </c>
      <c r="D11" s="29">
        <v>6121</v>
      </c>
      <c r="E11" s="29">
        <v>61</v>
      </c>
      <c r="F11" s="29">
        <v>16</v>
      </c>
      <c r="G11" s="46">
        <v>60013000000</v>
      </c>
      <c r="H11" s="32" t="s">
        <v>128</v>
      </c>
      <c r="I11" s="33" t="s">
        <v>159</v>
      </c>
      <c r="J11" s="29"/>
      <c r="K11" s="29"/>
      <c r="L11" s="34">
        <v>100</v>
      </c>
      <c r="M11" s="47">
        <v>2023</v>
      </c>
      <c r="N11" s="36">
        <v>0</v>
      </c>
      <c r="O11" s="37">
        <f t="shared" si="0"/>
        <v>100</v>
      </c>
      <c r="P11" s="36">
        <v>0</v>
      </c>
      <c r="Q11" s="227">
        <v>100</v>
      </c>
      <c r="R11" s="34">
        <f t="shared" si="1"/>
        <v>0</v>
      </c>
      <c r="S11" s="43"/>
    </row>
    <row r="12" spans="1:20" ht="91.5" hidden="1" customHeight="1" x14ac:dyDescent="0.2">
      <c r="A12" s="228"/>
      <c r="B12" s="228"/>
      <c r="C12" s="228">
        <v>6172</v>
      </c>
      <c r="D12" s="228">
        <v>6121</v>
      </c>
      <c r="E12" s="228">
        <v>61</v>
      </c>
      <c r="F12" s="228">
        <v>16</v>
      </c>
      <c r="G12" s="229">
        <v>60013000000</v>
      </c>
      <c r="H12" s="237" t="s">
        <v>129</v>
      </c>
      <c r="I12" s="238" t="s">
        <v>160</v>
      </c>
      <c r="J12" s="228"/>
      <c r="K12" s="228"/>
      <c r="L12" s="232"/>
      <c r="M12" s="233">
        <v>2023</v>
      </c>
      <c r="N12" s="232">
        <v>0</v>
      </c>
      <c r="O12" s="234">
        <f t="shared" si="0"/>
        <v>0</v>
      </c>
      <c r="P12" s="232">
        <v>0</v>
      </c>
      <c r="Q12" s="235">
        <v>0</v>
      </c>
      <c r="R12" s="232">
        <f t="shared" si="1"/>
        <v>0</v>
      </c>
      <c r="S12" s="239"/>
    </row>
    <row r="13" spans="1:20" ht="106.5" customHeight="1" x14ac:dyDescent="0.2">
      <c r="A13" s="29">
        <v>4</v>
      </c>
      <c r="B13" s="29"/>
      <c r="C13" s="29">
        <v>6172</v>
      </c>
      <c r="D13" s="29">
        <v>6121</v>
      </c>
      <c r="E13" s="29">
        <v>61</v>
      </c>
      <c r="F13" s="29">
        <v>16</v>
      </c>
      <c r="G13" s="46">
        <v>60013000000</v>
      </c>
      <c r="H13" s="32" t="s">
        <v>130</v>
      </c>
      <c r="I13" s="33" t="s">
        <v>161</v>
      </c>
      <c r="J13" s="29"/>
      <c r="K13" s="29"/>
      <c r="L13" s="34">
        <v>65000</v>
      </c>
      <c r="M13" s="47" t="s">
        <v>33</v>
      </c>
      <c r="N13" s="36">
        <v>1088</v>
      </c>
      <c r="O13" s="37">
        <f t="shared" si="0"/>
        <v>10000</v>
      </c>
      <c r="P13" s="36">
        <v>0</v>
      </c>
      <c r="Q13" s="227">
        <v>10000</v>
      </c>
      <c r="R13" s="34">
        <f>L13-N13-Q13</f>
        <v>53912</v>
      </c>
      <c r="S13" s="43" t="s">
        <v>270</v>
      </c>
    </row>
    <row r="14" spans="1:20" ht="91.5" customHeight="1" x14ac:dyDescent="0.2">
      <c r="A14" s="29">
        <v>5</v>
      </c>
      <c r="B14" s="29"/>
      <c r="C14" s="29">
        <v>6172</v>
      </c>
      <c r="D14" s="29">
        <v>6123</v>
      </c>
      <c r="E14" s="29">
        <v>61</v>
      </c>
      <c r="F14" s="29">
        <v>16</v>
      </c>
      <c r="G14" s="46">
        <v>60013000000</v>
      </c>
      <c r="H14" s="32" t="s">
        <v>131</v>
      </c>
      <c r="I14" s="212" t="s">
        <v>162</v>
      </c>
      <c r="J14" s="29"/>
      <c r="K14" s="29"/>
      <c r="L14" s="34">
        <v>750</v>
      </c>
      <c r="M14" s="47">
        <v>2023</v>
      </c>
      <c r="N14" s="36">
        <v>0</v>
      </c>
      <c r="O14" s="37">
        <f t="shared" si="0"/>
        <v>750</v>
      </c>
      <c r="P14" s="36">
        <v>0</v>
      </c>
      <c r="Q14" s="227">
        <v>750</v>
      </c>
      <c r="R14" s="34">
        <f>L14-N14-O14</f>
        <v>0</v>
      </c>
      <c r="S14" s="43"/>
    </row>
    <row r="15" spans="1:20" ht="35.25" customHeight="1" x14ac:dyDescent="0.2">
      <c r="A15" s="298" t="s">
        <v>310</v>
      </c>
      <c r="B15" s="299"/>
      <c r="C15" s="299"/>
      <c r="D15" s="299"/>
      <c r="E15" s="299"/>
      <c r="F15" s="299"/>
      <c r="G15" s="299"/>
      <c r="H15" s="299"/>
      <c r="I15" s="299"/>
      <c r="J15" s="299"/>
      <c r="K15" s="300"/>
      <c r="L15" s="49">
        <f>+L8</f>
        <v>72900</v>
      </c>
      <c r="M15" s="50"/>
      <c r="N15" s="49">
        <f>+N8</f>
        <v>1088</v>
      </c>
      <c r="O15" s="49">
        <f>+O8</f>
        <v>17900</v>
      </c>
      <c r="P15" s="49">
        <f>+P8</f>
        <v>0</v>
      </c>
      <c r="Q15" s="49">
        <f>+Q8</f>
        <v>17900</v>
      </c>
      <c r="R15" s="49">
        <f>+R8</f>
        <v>53912</v>
      </c>
      <c r="S15" s="51"/>
    </row>
    <row r="16" spans="1:20" s="6" customFormat="1" x14ac:dyDescent="0.2">
      <c r="A16" s="5"/>
      <c r="B16" s="5"/>
      <c r="C16" s="5"/>
      <c r="D16" s="5"/>
      <c r="E16" s="5"/>
      <c r="F16" s="5"/>
      <c r="G16" s="5"/>
      <c r="H16" s="52"/>
      <c r="I16" s="5"/>
      <c r="J16" s="53"/>
      <c r="K16" s="54"/>
      <c r="L16" s="55"/>
      <c r="M16" s="56"/>
      <c r="N16" s="57"/>
      <c r="S16" s="58"/>
      <c r="T16" s="12"/>
    </row>
    <row r="17" spans="1:20" s="6" customFormat="1" x14ac:dyDescent="0.2">
      <c r="A17" s="5"/>
      <c r="B17" s="5"/>
      <c r="C17" s="5"/>
      <c r="D17" s="5"/>
      <c r="E17" s="5"/>
      <c r="F17" s="5"/>
      <c r="G17" s="5"/>
      <c r="H17" s="5"/>
      <c r="I17" s="5"/>
      <c r="J17" s="59"/>
      <c r="K17" s="60"/>
      <c r="L17" s="61"/>
      <c r="M17" s="62"/>
      <c r="S17" s="58"/>
      <c r="T17" s="12"/>
    </row>
    <row r="18" spans="1:20" s="6" customFormat="1" x14ac:dyDescent="0.2">
      <c r="A18" s="5"/>
      <c r="B18" s="5"/>
      <c r="C18" s="5"/>
      <c r="D18" s="5"/>
      <c r="E18" s="5"/>
      <c r="F18" s="5"/>
      <c r="G18" s="5"/>
      <c r="H18" s="5"/>
      <c r="I18" s="5"/>
      <c r="J18" s="59"/>
      <c r="K18" s="60"/>
      <c r="L18" s="61"/>
      <c r="M18" s="62"/>
      <c r="S18" s="58"/>
      <c r="T18" s="12"/>
    </row>
    <row r="19" spans="1:20" s="6" customFormat="1" x14ac:dyDescent="0.2">
      <c r="A19" s="5"/>
      <c r="B19" s="5"/>
      <c r="C19" s="5"/>
      <c r="D19" s="5"/>
      <c r="E19" s="5"/>
      <c r="F19" s="5"/>
      <c r="G19" s="5"/>
      <c r="H19" s="5"/>
      <c r="I19" s="5"/>
      <c r="J19" s="12"/>
      <c r="K19" s="60"/>
      <c r="L19" s="61"/>
      <c r="M19" s="62"/>
      <c r="S19" s="58"/>
      <c r="T19" s="12"/>
    </row>
    <row r="20" spans="1:20" s="6" customFormat="1" x14ac:dyDescent="0.2">
      <c r="A20" s="5"/>
      <c r="B20" s="5"/>
      <c r="C20" s="5"/>
      <c r="D20" s="5"/>
      <c r="E20" s="5"/>
      <c r="F20" s="5"/>
      <c r="G20" s="5"/>
      <c r="H20" s="5"/>
      <c r="I20" s="5"/>
      <c r="J20" s="12"/>
      <c r="K20" s="60"/>
      <c r="L20" s="61"/>
      <c r="M20" s="62"/>
      <c r="S20" s="58"/>
      <c r="T20" s="12"/>
    </row>
    <row r="21" spans="1:20" s="6" customFormat="1" x14ac:dyDescent="0.2">
      <c r="A21" s="5"/>
      <c r="B21" s="5"/>
      <c r="C21" s="5"/>
      <c r="D21" s="5"/>
      <c r="E21" s="5"/>
      <c r="F21" s="5"/>
      <c r="G21" s="5"/>
      <c r="H21" s="5"/>
      <c r="I21" s="5"/>
      <c r="J21" s="12"/>
      <c r="K21" s="60"/>
      <c r="L21" s="61"/>
      <c r="M21" s="62"/>
      <c r="S21" s="58"/>
      <c r="T21" s="12"/>
    </row>
    <row r="22" spans="1:20" s="6" customFormat="1" x14ac:dyDescent="0.2">
      <c r="A22" s="5"/>
      <c r="B22" s="5"/>
      <c r="C22" s="5"/>
      <c r="D22" s="5"/>
      <c r="E22" s="5"/>
      <c r="F22" s="5"/>
      <c r="G22" s="5"/>
      <c r="H22" s="5"/>
      <c r="I22" s="5"/>
      <c r="J22" s="12"/>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5"/>
      <c r="B33" s="5"/>
      <c r="C33" s="5"/>
      <c r="D33" s="5"/>
      <c r="E33" s="5"/>
      <c r="F33" s="5"/>
      <c r="G33" s="5"/>
      <c r="H33" s="5"/>
      <c r="I33" s="5"/>
      <c r="J33" s="12"/>
      <c r="K33" s="60"/>
      <c r="L33" s="61"/>
      <c r="M33" s="62"/>
      <c r="S33" s="58"/>
      <c r="T33" s="12"/>
    </row>
    <row r="34" spans="1:20" s="6" customFormat="1" x14ac:dyDescent="0.2">
      <c r="A34" s="5"/>
      <c r="B34" s="5"/>
      <c r="C34" s="5"/>
      <c r="D34" s="5"/>
      <c r="E34" s="5"/>
      <c r="F34" s="5"/>
      <c r="G34" s="5"/>
      <c r="H34" s="5"/>
      <c r="I34" s="5"/>
      <c r="J34" s="12"/>
      <c r="K34" s="60"/>
      <c r="L34" s="61"/>
      <c r="M34" s="62"/>
      <c r="S34" s="58"/>
      <c r="T34" s="12"/>
    </row>
    <row r="35" spans="1:20" s="6" customFormat="1" x14ac:dyDescent="0.2">
      <c r="A35" s="5"/>
      <c r="B35" s="5"/>
      <c r="C35" s="5"/>
      <c r="D35" s="5"/>
      <c r="E35" s="5"/>
      <c r="F35" s="5"/>
      <c r="G35" s="5"/>
      <c r="H35" s="5"/>
      <c r="I35" s="5"/>
      <c r="J35" s="12"/>
      <c r="K35" s="60"/>
      <c r="L35" s="61"/>
      <c r="M35" s="62"/>
      <c r="S35" s="58"/>
      <c r="T35" s="12"/>
    </row>
    <row r="36" spans="1:20" s="6" customFormat="1" x14ac:dyDescent="0.2">
      <c r="A36" s="12"/>
      <c r="B36" s="12"/>
      <c r="C36" s="12"/>
      <c r="D36" s="12"/>
      <c r="E36" s="12"/>
      <c r="F36" s="12"/>
      <c r="G36" s="12"/>
      <c r="H36" s="12"/>
      <c r="I36" s="12"/>
      <c r="J36" s="12"/>
      <c r="K36" s="5"/>
      <c r="L36" s="61"/>
      <c r="M36" s="62"/>
      <c r="S36" s="58"/>
      <c r="T36" s="12"/>
    </row>
    <row r="37" spans="1:20" s="6" customFormat="1" x14ac:dyDescent="0.2">
      <c r="A37" s="12"/>
      <c r="B37" s="12"/>
      <c r="C37" s="12"/>
      <c r="D37" s="12"/>
      <c r="E37" s="12"/>
      <c r="F37" s="12"/>
      <c r="G37" s="12"/>
      <c r="H37" s="12"/>
      <c r="I37" s="12"/>
      <c r="J37" s="12"/>
      <c r="K37" s="5"/>
      <c r="L37" s="61"/>
      <c r="M37" s="62"/>
      <c r="S37" s="58"/>
      <c r="T37" s="12"/>
    </row>
  </sheetData>
  <mergeCells count="19">
    <mergeCell ref="A5:R5"/>
    <mergeCell ref="A6:A7"/>
    <mergeCell ref="B6:B7"/>
    <mergeCell ref="C6:C7"/>
    <mergeCell ref="D6:D7"/>
    <mergeCell ref="E6:E7"/>
    <mergeCell ref="F6:F7"/>
    <mergeCell ref="G6:G7"/>
    <mergeCell ref="H6:H7"/>
    <mergeCell ref="I6:I7"/>
    <mergeCell ref="R6:R7"/>
    <mergeCell ref="A15:K15"/>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2" firstPageNumber="144"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44"/>
  <sheetViews>
    <sheetView showGridLines="0" view="pageBreakPreview" zoomScale="70" zoomScaleNormal="66" zoomScaleSheetLayoutView="70" workbookViewId="0">
      <pane ySplit="7" topLeftCell="A15" activePane="bottomLeft" state="frozenSplit"/>
      <selection activeCell="B37" sqref="B37"/>
      <selection pane="bottomLeft" activeCell="Q9" sqref="Q9:Q21"/>
    </sheetView>
  </sheetViews>
  <sheetFormatPr defaultColWidth="9.140625" defaultRowHeight="12.75" outlineLevelCol="1" x14ac:dyDescent="0.2"/>
  <cols>
    <col min="1" max="1" width="5.42578125" style="12" customWidth="1"/>
    <col min="2" max="2" width="6" style="12" customWidth="1"/>
    <col min="3" max="4" width="5.5703125" style="12" hidden="1" customWidth="1" outlineLevel="1"/>
    <col min="5" max="5" width="6.7109375" style="12" customWidth="1" collapsed="1"/>
    <col min="6" max="6" width="5.28515625" style="12" hidden="1" customWidth="1" outlineLevel="1"/>
    <col min="7" max="7" width="16.28515625" style="12" hidden="1" customWidth="1" outlineLevel="1"/>
    <col min="8" max="8" width="49" style="12" customWidth="1" collapsed="1"/>
    <col min="9" max="9" width="89.5703125" style="12" customWidth="1"/>
    <col min="10" max="10" width="7.140625" style="12" customWidth="1"/>
    <col min="11" max="11" width="14.7109375" style="5" customWidth="1"/>
    <col min="12" max="12" width="14.2851562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43.5703125" style="58" hidden="1" customWidth="1"/>
    <col min="20" max="20" width="0" style="12" hidden="1" customWidth="1"/>
    <col min="21" max="16384" width="9.140625" style="12"/>
  </cols>
  <sheetData>
    <row r="1" spans="1:20" ht="20.25" x14ac:dyDescent="0.3">
      <c r="A1" s="1" t="s">
        <v>86</v>
      </c>
      <c r="B1" s="2"/>
      <c r="C1" s="2"/>
      <c r="D1" s="2"/>
      <c r="E1" s="2"/>
      <c r="F1" s="2"/>
      <c r="G1" s="2"/>
      <c r="H1" s="3"/>
      <c r="I1" s="4"/>
      <c r="J1" s="2"/>
      <c r="M1" s="7"/>
      <c r="N1" s="8"/>
      <c r="P1" s="8"/>
      <c r="Q1" s="8"/>
      <c r="R1" s="9"/>
      <c r="S1" s="10"/>
      <c r="T1" s="11"/>
    </row>
    <row r="2" spans="1:20" ht="15.75" x14ac:dyDescent="0.25">
      <c r="A2" s="14" t="s">
        <v>1</v>
      </c>
      <c r="B2" s="14"/>
      <c r="C2" s="14"/>
      <c r="D2" s="15"/>
      <c r="E2" s="14"/>
      <c r="F2" s="14"/>
      <c r="G2" s="14"/>
      <c r="H2" s="14" t="s">
        <v>87</v>
      </c>
      <c r="I2" s="16" t="s">
        <v>88</v>
      </c>
      <c r="J2" s="17"/>
      <c r="M2" s="18"/>
      <c r="N2" s="19"/>
      <c r="P2" s="19"/>
      <c r="Q2" s="19"/>
      <c r="R2" s="19"/>
      <c r="S2" s="20"/>
      <c r="T2" s="11"/>
    </row>
    <row r="3" spans="1:20" ht="17.25" customHeight="1" x14ac:dyDescent="0.2">
      <c r="A3" s="14"/>
      <c r="B3" s="14"/>
      <c r="C3" s="14"/>
      <c r="D3" s="15"/>
      <c r="E3" s="14"/>
      <c r="F3" s="14"/>
      <c r="G3" s="14"/>
      <c r="H3" s="14" t="s">
        <v>4</v>
      </c>
      <c r="I3" s="21"/>
      <c r="J3" s="13"/>
      <c r="M3" s="18"/>
      <c r="N3" s="19"/>
      <c r="P3" s="19"/>
      <c r="Q3" s="19"/>
      <c r="S3" s="20"/>
      <c r="T3" s="11"/>
    </row>
    <row r="4" spans="1:20" ht="17.25" customHeight="1" x14ac:dyDescent="0.2">
      <c r="A4" s="13"/>
      <c r="B4" s="13"/>
      <c r="C4" s="13"/>
      <c r="D4" s="13"/>
      <c r="E4" s="13"/>
      <c r="F4" s="13"/>
      <c r="G4" s="13"/>
      <c r="H4" s="13"/>
      <c r="I4" s="22"/>
      <c r="J4" s="13"/>
      <c r="M4" s="18"/>
      <c r="N4" s="19"/>
      <c r="P4" s="19"/>
      <c r="Q4" s="19"/>
      <c r="R4" s="277" t="s">
        <v>5</v>
      </c>
      <c r="S4" s="20"/>
      <c r="T4" s="11"/>
    </row>
    <row r="5" spans="1:20" ht="25.5" customHeight="1" x14ac:dyDescent="0.2">
      <c r="A5" s="303" t="s">
        <v>89</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27</v>
      </c>
      <c r="B8" s="25"/>
      <c r="C8" s="25"/>
      <c r="D8" s="25"/>
      <c r="E8" s="25"/>
      <c r="F8" s="25"/>
      <c r="G8" s="25"/>
      <c r="H8" s="25"/>
      <c r="I8" s="25"/>
      <c r="J8" s="25"/>
      <c r="K8" s="25"/>
      <c r="L8" s="26">
        <f>SUM(L9:L21)</f>
        <v>16206</v>
      </c>
      <c r="M8" s="82"/>
      <c r="N8" s="26">
        <f t="shared" ref="N8:R8" si="0">SUM(N9:N21)</f>
        <v>0</v>
      </c>
      <c r="O8" s="26">
        <f>SUM(O9:O21)</f>
        <v>16206</v>
      </c>
      <c r="P8" s="26">
        <f t="shared" si="0"/>
        <v>0</v>
      </c>
      <c r="Q8" s="26">
        <f>SUM(Q9:Q21)</f>
        <v>16206</v>
      </c>
      <c r="R8" s="26">
        <f t="shared" si="0"/>
        <v>0</v>
      </c>
      <c r="S8" s="27"/>
    </row>
    <row r="9" spans="1:20" s="85" customFormat="1" ht="138.75" customHeight="1" x14ac:dyDescent="0.2">
      <c r="A9" s="29">
        <v>1</v>
      </c>
      <c r="B9" s="29" t="s">
        <v>28</v>
      </c>
      <c r="C9" s="29">
        <v>6172</v>
      </c>
      <c r="D9" s="29">
        <v>6111</v>
      </c>
      <c r="E9" s="29">
        <v>61</v>
      </c>
      <c r="F9" s="29">
        <v>16</v>
      </c>
      <c r="G9" s="91" t="s">
        <v>90</v>
      </c>
      <c r="H9" s="205" t="s">
        <v>91</v>
      </c>
      <c r="I9" s="92" t="s">
        <v>92</v>
      </c>
      <c r="J9" s="29"/>
      <c r="K9" s="29"/>
      <c r="L9" s="34">
        <v>1200</v>
      </c>
      <c r="M9" s="83">
        <v>2023</v>
      </c>
      <c r="N9" s="36">
        <v>0</v>
      </c>
      <c r="O9" s="37">
        <f>SUM(P9:Q9)</f>
        <v>1200</v>
      </c>
      <c r="P9" s="41">
        <v>0</v>
      </c>
      <c r="Q9" s="226">
        <v>1200</v>
      </c>
      <c r="R9" s="41">
        <f>L9-N9-O9</f>
        <v>0</v>
      </c>
      <c r="S9" s="43"/>
    </row>
    <row r="10" spans="1:20" ht="57" customHeight="1" x14ac:dyDescent="0.2">
      <c r="A10" s="29">
        <v>2</v>
      </c>
      <c r="B10" s="29" t="s">
        <v>28</v>
      </c>
      <c r="C10" s="29">
        <v>6172</v>
      </c>
      <c r="D10" s="29">
        <v>6111</v>
      </c>
      <c r="E10" s="29">
        <v>61</v>
      </c>
      <c r="F10" s="29">
        <v>16</v>
      </c>
      <c r="G10" s="91" t="s">
        <v>90</v>
      </c>
      <c r="H10" s="205" t="s">
        <v>93</v>
      </c>
      <c r="I10" s="93" t="s">
        <v>94</v>
      </c>
      <c r="J10" s="29"/>
      <c r="K10" s="29"/>
      <c r="L10" s="34">
        <v>2205</v>
      </c>
      <c r="M10" s="47">
        <v>2023</v>
      </c>
      <c r="N10" s="36">
        <v>0</v>
      </c>
      <c r="O10" s="37">
        <f t="shared" ref="O10:O21" si="1">SUM(P10:Q10)</f>
        <v>2205</v>
      </c>
      <c r="P10" s="36">
        <v>0</v>
      </c>
      <c r="Q10" s="227">
        <v>2205</v>
      </c>
      <c r="R10" s="34">
        <f t="shared" ref="R10:R21" si="2">L10-N10-O10</f>
        <v>0</v>
      </c>
      <c r="S10" s="43" t="s">
        <v>80</v>
      </c>
      <c r="T10" s="12" t="s">
        <v>79</v>
      </c>
    </row>
    <row r="11" spans="1:20" ht="42.75" customHeight="1" x14ac:dyDescent="0.2">
      <c r="A11" s="29">
        <v>3</v>
      </c>
      <c r="B11" s="29" t="s">
        <v>28</v>
      </c>
      <c r="C11" s="29">
        <v>6172</v>
      </c>
      <c r="D11" s="29">
        <v>6111</v>
      </c>
      <c r="E11" s="29">
        <v>61</v>
      </c>
      <c r="F11" s="29">
        <v>16</v>
      </c>
      <c r="G11" s="91" t="s">
        <v>90</v>
      </c>
      <c r="H11" s="205" t="s">
        <v>95</v>
      </c>
      <c r="I11" s="213" t="s">
        <v>96</v>
      </c>
      <c r="J11" s="29"/>
      <c r="K11" s="29"/>
      <c r="L11" s="34">
        <v>500</v>
      </c>
      <c r="M11" s="47">
        <v>2023</v>
      </c>
      <c r="N11" s="36">
        <v>0</v>
      </c>
      <c r="O11" s="37">
        <f t="shared" si="1"/>
        <v>500</v>
      </c>
      <c r="P11" s="36">
        <v>0</v>
      </c>
      <c r="Q11" s="227">
        <v>500</v>
      </c>
      <c r="R11" s="34">
        <f t="shared" si="2"/>
        <v>0</v>
      </c>
      <c r="S11" s="43"/>
    </row>
    <row r="12" spans="1:20" ht="35.25" customHeight="1" x14ac:dyDescent="0.2">
      <c r="A12" s="29">
        <v>4</v>
      </c>
      <c r="B12" s="29" t="s">
        <v>28</v>
      </c>
      <c r="C12" s="29">
        <v>6172</v>
      </c>
      <c r="D12" s="29">
        <v>6111</v>
      </c>
      <c r="E12" s="29">
        <v>61</v>
      </c>
      <c r="F12" s="29">
        <v>16</v>
      </c>
      <c r="G12" s="91" t="s">
        <v>90</v>
      </c>
      <c r="H12" s="205" t="s">
        <v>97</v>
      </c>
      <c r="I12" s="213" t="s">
        <v>98</v>
      </c>
      <c r="J12" s="29"/>
      <c r="K12" s="29"/>
      <c r="L12" s="34">
        <v>121</v>
      </c>
      <c r="M12" s="47">
        <v>2023</v>
      </c>
      <c r="N12" s="36">
        <v>0</v>
      </c>
      <c r="O12" s="37">
        <f t="shared" si="1"/>
        <v>121</v>
      </c>
      <c r="P12" s="36">
        <v>0</v>
      </c>
      <c r="Q12" s="227">
        <v>121</v>
      </c>
      <c r="R12" s="34">
        <f t="shared" si="2"/>
        <v>0</v>
      </c>
      <c r="S12" s="43"/>
    </row>
    <row r="13" spans="1:20" ht="39" customHeight="1" x14ac:dyDescent="0.2">
      <c r="A13" s="29">
        <v>5</v>
      </c>
      <c r="B13" s="29" t="s">
        <v>28</v>
      </c>
      <c r="C13" s="29">
        <v>6172</v>
      </c>
      <c r="D13" s="29">
        <v>6111</v>
      </c>
      <c r="E13" s="29">
        <v>61</v>
      </c>
      <c r="F13" s="29">
        <v>16</v>
      </c>
      <c r="G13" s="91" t="s">
        <v>90</v>
      </c>
      <c r="H13" s="205" t="s">
        <v>99</v>
      </c>
      <c r="I13" s="214" t="s">
        <v>100</v>
      </c>
      <c r="J13" s="29"/>
      <c r="K13" s="29"/>
      <c r="L13" s="34">
        <v>3400</v>
      </c>
      <c r="M13" s="47">
        <v>2023</v>
      </c>
      <c r="N13" s="36">
        <v>0</v>
      </c>
      <c r="O13" s="37">
        <f t="shared" si="1"/>
        <v>3400</v>
      </c>
      <c r="P13" s="36">
        <v>0</v>
      </c>
      <c r="Q13" s="227">
        <v>3400</v>
      </c>
      <c r="R13" s="34">
        <f t="shared" si="2"/>
        <v>0</v>
      </c>
      <c r="S13" s="43"/>
    </row>
    <row r="14" spans="1:20" ht="54.75" customHeight="1" x14ac:dyDescent="0.2">
      <c r="A14" s="29">
        <v>6</v>
      </c>
      <c r="B14" s="29" t="s">
        <v>28</v>
      </c>
      <c r="C14" s="29">
        <v>6172</v>
      </c>
      <c r="D14" s="29">
        <v>6125</v>
      </c>
      <c r="E14" s="29">
        <v>61</v>
      </c>
      <c r="F14" s="29">
        <v>16</v>
      </c>
      <c r="G14" s="91" t="s">
        <v>90</v>
      </c>
      <c r="H14" s="205" t="s">
        <v>101</v>
      </c>
      <c r="I14" s="213" t="s">
        <v>102</v>
      </c>
      <c r="J14" s="29"/>
      <c r="K14" s="29"/>
      <c r="L14" s="34">
        <v>3500</v>
      </c>
      <c r="M14" s="47">
        <v>2023</v>
      </c>
      <c r="N14" s="36">
        <v>0</v>
      </c>
      <c r="O14" s="37">
        <f t="shared" si="1"/>
        <v>3500</v>
      </c>
      <c r="P14" s="36">
        <v>0</v>
      </c>
      <c r="Q14" s="227">
        <v>3500</v>
      </c>
      <c r="R14" s="34">
        <f t="shared" si="2"/>
        <v>0</v>
      </c>
      <c r="S14" s="43"/>
    </row>
    <row r="15" spans="1:20" ht="57.75" customHeight="1" x14ac:dyDescent="0.2">
      <c r="A15" s="29">
        <v>7</v>
      </c>
      <c r="B15" s="29" t="s">
        <v>28</v>
      </c>
      <c r="C15" s="29">
        <v>6172</v>
      </c>
      <c r="D15" s="29">
        <v>6125</v>
      </c>
      <c r="E15" s="29">
        <v>61</v>
      </c>
      <c r="F15" s="29">
        <v>16</v>
      </c>
      <c r="G15" s="91" t="s">
        <v>90</v>
      </c>
      <c r="H15" s="205" t="s">
        <v>103</v>
      </c>
      <c r="I15" s="213" t="s">
        <v>104</v>
      </c>
      <c r="J15" s="29"/>
      <c r="K15" s="29"/>
      <c r="L15" s="34">
        <v>2000</v>
      </c>
      <c r="M15" s="47">
        <v>2023</v>
      </c>
      <c r="N15" s="36">
        <v>0</v>
      </c>
      <c r="O15" s="37">
        <f t="shared" si="1"/>
        <v>2000</v>
      </c>
      <c r="P15" s="36">
        <v>0</v>
      </c>
      <c r="Q15" s="227">
        <v>2000</v>
      </c>
      <c r="R15" s="34">
        <f t="shared" si="2"/>
        <v>0</v>
      </c>
      <c r="S15" s="43"/>
    </row>
    <row r="16" spans="1:20" ht="77.25" customHeight="1" x14ac:dyDescent="0.2">
      <c r="A16" s="29">
        <v>8</v>
      </c>
      <c r="B16" s="29" t="s">
        <v>28</v>
      </c>
      <c r="C16" s="29">
        <v>6172</v>
      </c>
      <c r="D16" s="29">
        <v>6125</v>
      </c>
      <c r="E16" s="29">
        <v>61</v>
      </c>
      <c r="F16" s="29">
        <v>16</v>
      </c>
      <c r="G16" s="91" t="s">
        <v>90</v>
      </c>
      <c r="H16" s="205" t="s">
        <v>105</v>
      </c>
      <c r="I16" s="213" t="s">
        <v>106</v>
      </c>
      <c r="J16" s="29"/>
      <c r="K16" s="29"/>
      <c r="L16" s="34">
        <v>800</v>
      </c>
      <c r="M16" s="47">
        <v>2023</v>
      </c>
      <c r="N16" s="36">
        <v>0</v>
      </c>
      <c r="O16" s="37">
        <f t="shared" si="1"/>
        <v>800</v>
      </c>
      <c r="P16" s="36">
        <v>0</v>
      </c>
      <c r="Q16" s="227">
        <v>800</v>
      </c>
      <c r="R16" s="34">
        <f t="shared" si="2"/>
        <v>0</v>
      </c>
      <c r="S16" s="43"/>
    </row>
    <row r="17" spans="1:20" ht="46.5" customHeight="1" x14ac:dyDescent="0.2">
      <c r="A17" s="29">
        <v>9</v>
      </c>
      <c r="B17" s="29" t="s">
        <v>28</v>
      </c>
      <c r="C17" s="29">
        <v>6172</v>
      </c>
      <c r="D17" s="29">
        <v>6125</v>
      </c>
      <c r="E17" s="29">
        <v>61</v>
      </c>
      <c r="F17" s="29">
        <v>16</v>
      </c>
      <c r="G17" s="91" t="s">
        <v>90</v>
      </c>
      <c r="H17" s="205" t="s">
        <v>107</v>
      </c>
      <c r="I17" s="213" t="s">
        <v>108</v>
      </c>
      <c r="J17" s="29"/>
      <c r="K17" s="29"/>
      <c r="L17" s="34">
        <v>600</v>
      </c>
      <c r="M17" s="47">
        <v>2023</v>
      </c>
      <c r="N17" s="36">
        <v>0</v>
      </c>
      <c r="O17" s="37">
        <f t="shared" si="1"/>
        <v>600</v>
      </c>
      <c r="P17" s="36">
        <v>0</v>
      </c>
      <c r="Q17" s="227">
        <v>600</v>
      </c>
      <c r="R17" s="34">
        <f t="shared" si="2"/>
        <v>0</v>
      </c>
      <c r="S17" s="43"/>
    </row>
    <row r="18" spans="1:20" ht="96.75" customHeight="1" x14ac:dyDescent="0.2">
      <c r="A18" s="29">
        <v>10</v>
      </c>
      <c r="B18" s="29" t="s">
        <v>28</v>
      </c>
      <c r="C18" s="29">
        <v>6172</v>
      </c>
      <c r="D18" s="29">
        <v>6125</v>
      </c>
      <c r="E18" s="29">
        <v>61</v>
      </c>
      <c r="F18" s="29">
        <v>16</v>
      </c>
      <c r="G18" s="91" t="s">
        <v>90</v>
      </c>
      <c r="H18" s="205" t="s">
        <v>109</v>
      </c>
      <c r="I18" s="213" t="s">
        <v>110</v>
      </c>
      <c r="J18" s="29"/>
      <c r="K18" s="29"/>
      <c r="L18" s="34">
        <v>80</v>
      </c>
      <c r="M18" s="47">
        <v>2023</v>
      </c>
      <c r="N18" s="36">
        <v>0</v>
      </c>
      <c r="O18" s="37">
        <f t="shared" si="1"/>
        <v>80</v>
      </c>
      <c r="P18" s="36">
        <v>0</v>
      </c>
      <c r="Q18" s="227">
        <v>80</v>
      </c>
      <c r="R18" s="34">
        <f t="shared" si="2"/>
        <v>0</v>
      </c>
      <c r="S18" s="43"/>
    </row>
    <row r="19" spans="1:20" ht="97.5" customHeight="1" x14ac:dyDescent="0.2">
      <c r="A19" s="29">
        <v>11</v>
      </c>
      <c r="B19" s="29" t="s">
        <v>28</v>
      </c>
      <c r="C19" s="29">
        <v>6172</v>
      </c>
      <c r="D19" s="29">
        <v>6125</v>
      </c>
      <c r="E19" s="29">
        <v>61</v>
      </c>
      <c r="F19" s="29">
        <v>16</v>
      </c>
      <c r="G19" s="91" t="s">
        <v>90</v>
      </c>
      <c r="H19" s="205" t="s">
        <v>111</v>
      </c>
      <c r="I19" s="213" t="s">
        <v>112</v>
      </c>
      <c r="J19" s="29"/>
      <c r="K19" s="29"/>
      <c r="L19" s="34">
        <v>50</v>
      </c>
      <c r="M19" s="47">
        <v>2023</v>
      </c>
      <c r="N19" s="36">
        <v>0</v>
      </c>
      <c r="O19" s="37">
        <f t="shared" si="1"/>
        <v>50</v>
      </c>
      <c r="P19" s="36">
        <v>0</v>
      </c>
      <c r="Q19" s="227">
        <v>50</v>
      </c>
      <c r="R19" s="34">
        <f t="shared" si="2"/>
        <v>0</v>
      </c>
      <c r="S19" s="43"/>
    </row>
    <row r="20" spans="1:20" ht="90" x14ac:dyDescent="0.2">
      <c r="A20" s="29">
        <v>12</v>
      </c>
      <c r="B20" s="29" t="s">
        <v>28</v>
      </c>
      <c r="C20" s="29">
        <v>6172</v>
      </c>
      <c r="D20" s="29">
        <v>6125</v>
      </c>
      <c r="E20" s="29">
        <v>61</v>
      </c>
      <c r="F20" s="29">
        <v>16</v>
      </c>
      <c r="G20" s="91" t="s">
        <v>90</v>
      </c>
      <c r="H20" s="205" t="s">
        <v>113</v>
      </c>
      <c r="I20" s="213" t="s">
        <v>114</v>
      </c>
      <c r="J20" s="29"/>
      <c r="K20" s="29"/>
      <c r="L20" s="34">
        <v>950</v>
      </c>
      <c r="M20" s="47">
        <v>2023</v>
      </c>
      <c r="N20" s="36">
        <v>0</v>
      </c>
      <c r="O20" s="37">
        <f t="shared" si="1"/>
        <v>950</v>
      </c>
      <c r="P20" s="36">
        <v>0</v>
      </c>
      <c r="Q20" s="227">
        <v>950</v>
      </c>
      <c r="R20" s="34">
        <f t="shared" si="2"/>
        <v>0</v>
      </c>
      <c r="S20" s="43"/>
    </row>
    <row r="21" spans="1:20" ht="111" customHeight="1" x14ac:dyDescent="0.2">
      <c r="A21" s="29">
        <v>13</v>
      </c>
      <c r="B21" s="29" t="s">
        <v>28</v>
      </c>
      <c r="C21" s="29">
        <v>6172</v>
      </c>
      <c r="D21" s="29">
        <v>6111</v>
      </c>
      <c r="E21" s="29">
        <v>61</v>
      </c>
      <c r="F21" s="29">
        <v>16</v>
      </c>
      <c r="G21" s="91" t="s">
        <v>90</v>
      </c>
      <c r="H21" s="205" t="s">
        <v>115</v>
      </c>
      <c r="I21" s="213" t="s">
        <v>116</v>
      </c>
      <c r="J21" s="29"/>
      <c r="K21" s="29"/>
      <c r="L21" s="34">
        <v>800</v>
      </c>
      <c r="M21" s="47">
        <v>2023</v>
      </c>
      <c r="N21" s="36">
        <v>0</v>
      </c>
      <c r="O21" s="37">
        <f t="shared" si="1"/>
        <v>800</v>
      </c>
      <c r="P21" s="36">
        <v>0</v>
      </c>
      <c r="Q21" s="227">
        <v>800</v>
      </c>
      <c r="R21" s="34">
        <f t="shared" si="2"/>
        <v>0</v>
      </c>
      <c r="S21" s="43"/>
    </row>
    <row r="22" spans="1:20" ht="35.25" customHeight="1" x14ac:dyDescent="0.2">
      <c r="A22" s="298" t="s">
        <v>117</v>
      </c>
      <c r="B22" s="299"/>
      <c r="C22" s="299"/>
      <c r="D22" s="299"/>
      <c r="E22" s="299"/>
      <c r="F22" s="299"/>
      <c r="G22" s="299"/>
      <c r="H22" s="299"/>
      <c r="I22" s="299"/>
      <c r="J22" s="299"/>
      <c r="K22" s="300"/>
      <c r="L22" s="49">
        <f>SUM(L9:L21)</f>
        <v>16206</v>
      </c>
      <c r="M22" s="50"/>
      <c r="N22" s="49">
        <f>+N8</f>
        <v>0</v>
      </c>
      <c r="O22" s="49">
        <f>SUM(O9:O21)</f>
        <v>16206</v>
      </c>
      <c r="P22" s="49">
        <f>+P8</f>
        <v>0</v>
      </c>
      <c r="Q22" s="49">
        <f>SUM(Q9:Q21)</f>
        <v>16206</v>
      </c>
      <c r="R22" s="49">
        <f>+R8</f>
        <v>0</v>
      </c>
      <c r="S22" s="51"/>
    </row>
    <row r="23" spans="1:20" s="6" customFormat="1" x14ac:dyDescent="0.2">
      <c r="A23" s="5"/>
      <c r="B23" s="5"/>
      <c r="C23" s="5"/>
      <c r="D23" s="5"/>
      <c r="E23" s="5"/>
      <c r="F23" s="5"/>
      <c r="G23" s="5"/>
      <c r="H23" s="52"/>
      <c r="I23" s="5"/>
      <c r="J23" s="53"/>
      <c r="K23" s="54"/>
      <c r="L23" s="55"/>
      <c r="M23" s="56"/>
      <c r="N23" s="57"/>
      <c r="S23" s="58"/>
      <c r="T23" s="12"/>
    </row>
    <row r="24" spans="1:20" s="6" customFormat="1" x14ac:dyDescent="0.2">
      <c r="A24" s="5"/>
      <c r="B24" s="5"/>
      <c r="C24" s="5"/>
      <c r="D24" s="5"/>
      <c r="E24" s="5"/>
      <c r="F24" s="5"/>
      <c r="G24" s="5"/>
      <c r="H24" s="5"/>
      <c r="I24" s="5"/>
      <c r="J24" s="59"/>
      <c r="K24" s="60"/>
      <c r="L24" s="61"/>
      <c r="M24" s="62"/>
      <c r="S24" s="58"/>
      <c r="T24" s="12"/>
    </row>
    <row r="25" spans="1:20" s="6" customFormat="1" x14ac:dyDescent="0.2">
      <c r="A25" s="5"/>
      <c r="B25" s="5"/>
      <c r="C25" s="5"/>
      <c r="D25" s="5"/>
      <c r="E25" s="5"/>
      <c r="F25" s="5"/>
      <c r="G25" s="5"/>
      <c r="H25" s="5"/>
      <c r="I25" s="5"/>
      <c r="J25" s="59"/>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5"/>
      <c r="B33" s="5"/>
      <c r="C33" s="5"/>
      <c r="D33" s="5"/>
      <c r="E33" s="5"/>
      <c r="F33" s="5"/>
      <c r="G33" s="5"/>
      <c r="H33" s="5"/>
      <c r="I33" s="5"/>
      <c r="J33" s="12"/>
      <c r="K33" s="60"/>
      <c r="L33" s="61"/>
      <c r="M33" s="62"/>
      <c r="S33" s="58"/>
      <c r="T33" s="12"/>
    </row>
    <row r="34" spans="1:20" s="6" customFormat="1" x14ac:dyDescent="0.2">
      <c r="A34" s="5"/>
      <c r="B34" s="5"/>
      <c r="C34" s="5"/>
      <c r="D34" s="5"/>
      <c r="E34" s="5"/>
      <c r="F34" s="5"/>
      <c r="G34" s="5"/>
      <c r="H34" s="5"/>
      <c r="I34" s="5"/>
      <c r="J34" s="12"/>
      <c r="K34" s="60"/>
      <c r="L34" s="61"/>
      <c r="M34" s="62"/>
      <c r="S34" s="58"/>
      <c r="T34" s="12"/>
    </row>
    <row r="35" spans="1:20" s="6" customFormat="1" x14ac:dyDescent="0.2">
      <c r="A35" s="5"/>
      <c r="B35" s="5"/>
      <c r="C35" s="5"/>
      <c r="D35" s="5"/>
      <c r="E35" s="5"/>
      <c r="F35" s="5"/>
      <c r="G35" s="5"/>
      <c r="H35" s="5"/>
      <c r="I35" s="5"/>
      <c r="J35" s="12"/>
      <c r="K35" s="60"/>
      <c r="L35" s="61"/>
      <c r="M35" s="62"/>
      <c r="S35" s="58"/>
      <c r="T35" s="12"/>
    </row>
    <row r="36" spans="1:20" s="6" customFormat="1" x14ac:dyDescent="0.2">
      <c r="A36" s="5"/>
      <c r="B36" s="5"/>
      <c r="C36" s="5"/>
      <c r="D36" s="5"/>
      <c r="E36" s="5"/>
      <c r="F36" s="5"/>
      <c r="G36" s="5"/>
      <c r="H36" s="5"/>
      <c r="I36" s="5"/>
      <c r="J36" s="12"/>
      <c r="K36" s="60"/>
      <c r="L36" s="61"/>
      <c r="M36" s="62"/>
      <c r="S36" s="58"/>
      <c r="T36" s="12"/>
    </row>
    <row r="37" spans="1:20" s="6" customFormat="1" x14ac:dyDescent="0.2">
      <c r="A37" s="5"/>
      <c r="B37" s="5"/>
      <c r="C37" s="5"/>
      <c r="D37" s="5"/>
      <c r="E37" s="5"/>
      <c r="F37" s="5"/>
      <c r="G37" s="5"/>
      <c r="H37" s="5"/>
      <c r="I37" s="5"/>
      <c r="J37" s="12"/>
      <c r="K37" s="60"/>
      <c r="L37" s="61"/>
      <c r="M37" s="62"/>
      <c r="S37" s="58"/>
      <c r="T37" s="12"/>
    </row>
    <row r="38" spans="1:20" s="6" customFormat="1" x14ac:dyDescent="0.2">
      <c r="A38" s="5"/>
      <c r="B38" s="5"/>
      <c r="C38" s="5"/>
      <c r="D38" s="5"/>
      <c r="E38" s="5"/>
      <c r="F38" s="5"/>
      <c r="G38" s="5"/>
      <c r="H38" s="5"/>
      <c r="I38" s="5"/>
      <c r="J38" s="12"/>
      <c r="K38" s="60"/>
      <c r="L38" s="61"/>
      <c r="M38" s="62"/>
      <c r="S38" s="58"/>
      <c r="T38" s="12"/>
    </row>
    <row r="39" spans="1:20" s="6" customFormat="1" x14ac:dyDescent="0.2">
      <c r="A39" s="5"/>
      <c r="B39" s="5"/>
      <c r="C39" s="5"/>
      <c r="D39" s="5"/>
      <c r="E39" s="5"/>
      <c r="F39" s="5"/>
      <c r="G39" s="5"/>
      <c r="H39" s="5"/>
      <c r="I39" s="5"/>
      <c r="J39" s="12"/>
      <c r="K39" s="60"/>
      <c r="L39" s="61"/>
      <c r="M39" s="62"/>
      <c r="S39" s="58"/>
      <c r="T39" s="12"/>
    </row>
    <row r="40" spans="1:20" s="6" customFormat="1" x14ac:dyDescent="0.2">
      <c r="A40" s="5"/>
      <c r="B40" s="5"/>
      <c r="C40" s="5"/>
      <c r="D40" s="5"/>
      <c r="E40" s="5"/>
      <c r="F40" s="5"/>
      <c r="G40" s="5"/>
      <c r="H40" s="5"/>
      <c r="I40" s="5"/>
      <c r="J40" s="12"/>
      <c r="K40" s="60"/>
      <c r="L40" s="61"/>
      <c r="M40" s="62"/>
      <c r="S40" s="58"/>
      <c r="T40" s="12"/>
    </row>
    <row r="41" spans="1:20" s="6" customFormat="1" x14ac:dyDescent="0.2">
      <c r="A41" s="5"/>
      <c r="B41" s="5"/>
      <c r="C41" s="5"/>
      <c r="D41" s="5"/>
      <c r="E41" s="5"/>
      <c r="F41" s="5"/>
      <c r="G41" s="5"/>
      <c r="H41" s="5"/>
      <c r="I41" s="5"/>
      <c r="J41" s="12"/>
      <c r="K41" s="60"/>
      <c r="L41" s="61"/>
      <c r="M41" s="62"/>
      <c r="S41" s="58"/>
      <c r="T41" s="12"/>
    </row>
    <row r="42" spans="1:20" s="6" customFormat="1" x14ac:dyDescent="0.2">
      <c r="A42" s="5"/>
      <c r="B42" s="5"/>
      <c r="C42" s="5"/>
      <c r="D42" s="5"/>
      <c r="E42" s="5"/>
      <c r="F42" s="5"/>
      <c r="G42" s="5"/>
      <c r="H42" s="5"/>
      <c r="I42" s="5"/>
      <c r="J42" s="12"/>
      <c r="K42" s="60"/>
      <c r="L42" s="61"/>
      <c r="M42" s="62"/>
      <c r="S42" s="58"/>
      <c r="T42" s="12"/>
    </row>
    <row r="43" spans="1:20" s="6" customFormat="1" x14ac:dyDescent="0.2">
      <c r="A43" s="12"/>
      <c r="B43" s="12"/>
      <c r="C43" s="12"/>
      <c r="D43" s="12"/>
      <c r="E43" s="12"/>
      <c r="F43" s="12"/>
      <c r="G43" s="12"/>
      <c r="H43" s="12"/>
      <c r="I43" s="12"/>
      <c r="J43" s="12"/>
      <c r="K43" s="5"/>
      <c r="L43" s="61"/>
      <c r="M43" s="62"/>
      <c r="S43" s="58"/>
      <c r="T43" s="12"/>
    </row>
    <row r="44" spans="1:20" s="6" customFormat="1" x14ac:dyDescent="0.2">
      <c r="A44" s="12"/>
      <c r="B44" s="12"/>
      <c r="C44" s="12"/>
      <c r="D44" s="12"/>
      <c r="E44" s="12"/>
      <c r="F44" s="12"/>
      <c r="G44" s="12"/>
      <c r="H44" s="12"/>
      <c r="I44" s="12"/>
      <c r="J44" s="12"/>
      <c r="K44" s="5"/>
      <c r="L44" s="61"/>
      <c r="M44" s="62"/>
      <c r="S44" s="58"/>
      <c r="T44" s="12"/>
    </row>
  </sheetData>
  <mergeCells count="19">
    <mergeCell ref="A5:R5"/>
    <mergeCell ref="A6:A7"/>
    <mergeCell ref="B6:B7"/>
    <mergeCell ref="C6:C7"/>
    <mergeCell ref="D6:D7"/>
    <mergeCell ref="E6:E7"/>
    <mergeCell ref="F6:F7"/>
    <mergeCell ref="G6:G7"/>
    <mergeCell ref="H6:H7"/>
    <mergeCell ref="I6:I7"/>
    <mergeCell ref="R6:R7"/>
    <mergeCell ref="A22:K22"/>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45"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rowBreaks count="1" manualBreakCount="1">
    <brk id="17"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34"/>
  <sheetViews>
    <sheetView showGridLines="0" view="pageBreakPreview" zoomScale="70" zoomScaleNormal="66" zoomScaleSheetLayoutView="70" workbookViewId="0">
      <pane ySplit="7" topLeftCell="A8" activePane="bottomLeft" state="frozenSplit"/>
      <selection activeCell="B37" sqref="B37"/>
      <selection pane="bottomLeft" activeCell="R4" sqref="R4"/>
    </sheetView>
  </sheetViews>
  <sheetFormatPr defaultColWidth="9.140625" defaultRowHeight="12.75" outlineLevelCol="1" x14ac:dyDescent="0.2"/>
  <cols>
    <col min="1" max="1" width="4.85546875" style="12" customWidth="1"/>
    <col min="2" max="2" width="6" style="12" customWidth="1"/>
    <col min="3" max="4" width="5.5703125" style="12" hidden="1" customWidth="1" outlineLevel="1"/>
    <col min="5" max="5" width="6.7109375" style="12" customWidth="1" collapsed="1"/>
    <col min="6" max="6" width="5" style="12" hidden="1" customWidth="1" outlineLevel="1"/>
    <col min="7" max="7" width="13" style="12" hidden="1" customWidth="1" outlineLevel="1"/>
    <col min="8" max="8" width="70.7109375" style="12" customWidth="1" collapsed="1"/>
    <col min="9" max="9" width="70.7109375" style="12" customWidth="1"/>
    <col min="10" max="10" width="7.140625" style="12" customWidth="1"/>
    <col min="11" max="11" width="14.7109375" style="5" customWidth="1"/>
    <col min="12" max="12" width="14.2851562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43.5703125" style="58" hidden="1" customWidth="1"/>
    <col min="20" max="20" width="0" style="12" hidden="1" customWidth="1"/>
    <col min="21" max="16384" width="9.140625" style="12"/>
  </cols>
  <sheetData>
    <row r="1" spans="1:20" ht="20.25" x14ac:dyDescent="0.3">
      <c r="A1" s="1" t="s">
        <v>156</v>
      </c>
      <c r="B1" s="2"/>
      <c r="C1" s="2"/>
      <c r="D1" s="2"/>
      <c r="E1" s="2"/>
      <c r="F1" s="2"/>
      <c r="G1" s="2"/>
      <c r="H1" s="3"/>
      <c r="I1" s="4"/>
      <c r="J1" s="2"/>
      <c r="M1" s="7"/>
      <c r="N1" s="8"/>
      <c r="P1" s="8"/>
      <c r="Q1" s="8"/>
      <c r="R1" s="9"/>
      <c r="S1" s="10"/>
      <c r="T1" s="11"/>
    </row>
    <row r="2" spans="1:20" ht="15.75" x14ac:dyDescent="0.25">
      <c r="A2" s="14" t="s">
        <v>118</v>
      </c>
      <c r="B2" s="14"/>
      <c r="C2" s="14"/>
      <c r="D2" s="15"/>
      <c r="E2" s="14"/>
      <c r="F2" s="14"/>
      <c r="G2" s="14"/>
      <c r="H2" s="14" t="s">
        <v>119</v>
      </c>
      <c r="I2" s="16" t="s">
        <v>85</v>
      </c>
      <c r="J2" s="17"/>
      <c r="M2" s="18"/>
      <c r="N2" s="19"/>
      <c r="P2" s="19"/>
      <c r="Q2" s="19"/>
      <c r="R2" s="19"/>
      <c r="S2" s="20"/>
      <c r="T2" s="11"/>
    </row>
    <row r="3" spans="1:20" ht="17.25" customHeight="1" x14ac:dyDescent="0.2">
      <c r="A3" s="14"/>
      <c r="B3" s="14"/>
      <c r="C3" s="14"/>
      <c r="D3" s="15"/>
      <c r="E3" s="14"/>
      <c r="F3" s="14"/>
      <c r="G3" s="14"/>
      <c r="H3" s="14" t="s">
        <v>120</v>
      </c>
      <c r="I3" s="21"/>
      <c r="J3" s="13"/>
      <c r="M3" s="18"/>
      <c r="N3" s="19"/>
      <c r="P3" s="19"/>
      <c r="Q3" s="19"/>
      <c r="S3" s="20"/>
      <c r="T3" s="11"/>
    </row>
    <row r="4" spans="1:20" ht="17.25" customHeight="1" x14ac:dyDescent="0.2">
      <c r="A4" s="14"/>
      <c r="B4" s="14"/>
      <c r="C4" s="14"/>
      <c r="D4" s="14"/>
      <c r="E4" s="14"/>
      <c r="F4" s="14"/>
      <c r="G4" s="14"/>
      <c r="H4" s="14"/>
      <c r="I4" s="21"/>
      <c r="J4" s="13"/>
      <c r="M4" s="18"/>
      <c r="N4" s="19"/>
      <c r="P4" s="19"/>
      <c r="Q4" s="19"/>
      <c r="R4" s="277" t="s">
        <v>5</v>
      </c>
      <c r="S4" s="20"/>
      <c r="T4" s="11"/>
    </row>
    <row r="5" spans="1:20" ht="25.5" customHeight="1" x14ac:dyDescent="0.2">
      <c r="A5" s="303" t="s">
        <v>84</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27</v>
      </c>
      <c r="B8" s="25"/>
      <c r="C8" s="25"/>
      <c r="D8" s="25"/>
      <c r="E8" s="25"/>
      <c r="F8" s="25"/>
      <c r="G8" s="25"/>
      <c r="H8" s="25"/>
      <c r="I8" s="25"/>
      <c r="J8" s="25"/>
      <c r="K8" s="25"/>
      <c r="L8" s="26">
        <f>SUM(L9:L11)</f>
        <v>10500</v>
      </c>
      <c r="M8" s="82"/>
      <c r="N8" s="26">
        <f>SUM(N9:N11)</f>
        <v>0</v>
      </c>
      <c r="O8" s="26">
        <f>SUM(O9:O11)</f>
        <v>10500</v>
      </c>
      <c r="P8" s="26">
        <f>SUM(P9:P11)</f>
        <v>0</v>
      </c>
      <c r="Q8" s="26">
        <f>SUM(Q9:Q11)</f>
        <v>10500</v>
      </c>
      <c r="R8" s="26">
        <f>SUM(R9:R11)</f>
        <v>0</v>
      </c>
      <c r="S8" s="27"/>
    </row>
    <row r="9" spans="1:20" s="85" customFormat="1" ht="166.5" customHeight="1" x14ac:dyDescent="0.2">
      <c r="A9" s="271">
        <v>1</v>
      </c>
      <c r="B9" s="29" t="s">
        <v>40</v>
      </c>
      <c r="C9" s="29">
        <v>5511</v>
      </c>
      <c r="D9" s="29">
        <v>6122</v>
      </c>
      <c r="E9" s="29">
        <v>61</v>
      </c>
      <c r="F9" s="29">
        <v>405</v>
      </c>
      <c r="G9" s="40">
        <v>30405003012</v>
      </c>
      <c r="H9" s="88" t="s">
        <v>83</v>
      </c>
      <c r="I9" s="222" t="s">
        <v>155</v>
      </c>
      <c r="J9" s="29"/>
      <c r="K9" s="29"/>
      <c r="L9" s="34">
        <v>8500</v>
      </c>
      <c r="M9" s="83">
        <v>2023</v>
      </c>
      <c r="N9" s="36">
        <v>0</v>
      </c>
      <c r="O9" s="37">
        <f>SUM(P9:Q9)</f>
        <v>8500</v>
      </c>
      <c r="P9" s="41">
        <v>0</v>
      </c>
      <c r="Q9" s="226">
        <v>8500</v>
      </c>
      <c r="R9" s="41">
        <f>L9-N9-O9</f>
        <v>0</v>
      </c>
      <c r="S9" s="43"/>
    </row>
    <row r="10" spans="1:20" ht="124.5" customHeight="1" x14ac:dyDescent="0.2">
      <c r="A10" s="271">
        <v>2</v>
      </c>
      <c r="B10" s="29" t="s">
        <v>40</v>
      </c>
      <c r="C10" s="29">
        <v>5511</v>
      </c>
      <c r="D10" s="29">
        <v>6122</v>
      </c>
      <c r="E10" s="29">
        <v>61</v>
      </c>
      <c r="F10" s="29">
        <v>405</v>
      </c>
      <c r="G10" s="46">
        <v>30405003012</v>
      </c>
      <c r="H10" s="221" t="s">
        <v>82</v>
      </c>
      <c r="I10" s="223" t="s">
        <v>81</v>
      </c>
      <c r="J10" s="29"/>
      <c r="K10" s="29"/>
      <c r="L10" s="34">
        <v>2000</v>
      </c>
      <c r="M10" s="47">
        <v>2023</v>
      </c>
      <c r="N10" s="36">
        <v>0</v>
      </c>
      <c r="O10" s="37">
        <f t="shared" ref="O10" si="0">SUM(P10:Q10)</f>
        <v>2000</v>
      </c>
      <c r="P10" s="36">
        <v>0</v>
      </c>
      <c r="Q10" s="227">
        <v>2000</v>
      </c>
      <c r="R10" s="41">
        <f t="shared" ref="R10:R11" si="1">L10-N10-O10</f>
        <v>0</v>
      </c>
      <c r="S10" s="43" t="s">
        <v>80</v>
      </c>
      <c r="T10" s="12" t="s">
        <v>79</v>
      </c>
    </row>
    <row r="11" spans="1:20" ht="182.25" hidden="1" customHeight="1" x14ac:dyDescent="0.2">
      <c r="A11" s="125">
        <v>3</v>
      </c>
      <c r="B11" s="228" t="s">
        <v>40</v>
      </c>
      <c r="C11" s="228">
        <v>5511</v>
      </c>
      <c r="D11" s="228">
        <v>6123</v>
      </c>
      <c r="E11" s="228">
        <v>61</v>
      </c>
      <c r="F11" s="228">
        <v>406</v>
      </c>
      <c r="G11" s="229">
        <v>30406003012</v>
      </c>
      <c r="H11" s="230" t="s">
        <v>78</v>
      </c>
      <c r="I11" s="231" t="s">
        <v>77</v>
      </c>
      <c r="J11" s="228"/>
      <c r="K11" s="228"/>
      <c r="L11" s="232">
        <v>0</v>
      </c>
      <c r="M11" s="233">
        <v>2023</v>
      </c>
      <c r="N11" s="232">
        <v>0</v>
      </c>
      <c r="O11" s="234">
        <v>0</v>
      </c>
      <c r="P11" s="232">
        <v>0</v>
      </c>
      <c r="Q11" s="235">
        <v>0</v>
      </c>
      <c r="R11" s="236">
        <f t="shared" si="1"/>
        <v>0</v>
      </c>
      <c r="S11" s="43"/>
    </row>
    <row r="12" spans="1:20" ht="35.25" customHeight="1" x14ac:dyDescent="0.2">
      <c r="A12" s="298" t="s">
        <v>76</v>
      </c>
      <c r="B12" s="299"/>
      <c r="C12" s="299"/>
      <c r="D12" s="299"/>
      <c r="E12" s="299"/>
      <c r="F12" s="299"/>
      <c r="G12" s="299"/>
      <c r="H12" s="299"/>
      <c r="I12" s="299"/>
      <c r="J12" s="299"/>
      <c r="K12" s="300"/>
      <c r="L12" s="49">
        <f>+L8</f>
        <v>10500</v>
      </c>
      <c r="M12" s="50"/>
      <c r="N12" s="49">
        <f>+N8</f>
        <v>0</v>
      </c>
      <c r="O12" s="49">
        <f>+O8</f>
        <v>10500</v>
      </c>
      <c r="P12" s="49">
        <f>+P8</f>
        <v>0</v>
      </c>
      <c r="Q12" s="49">
        <f>+Q8</f>
        <v>10500</v>
      </c>
      <c r="R12" s="49">
        <f>+R8</f>
        <v>0</v>
      </c>
      <c r="S12" s="51"/>
    </row>
    <row r="13" spans="1:20" s="6" customFormat="1" x14ac:dyDescent="0.2">
      <c r="A13" s="5"/>
      <c r="B13" s="5"/>
      <c r="C13" s="5"/>
      <c r="D13" s="5"/>
      <c r="E13" s="5"/>
      <c r="F13" s="5"/>
      <c r="G13" s="5"/>
      <c r="H13" s="52"/>
      <c r="I13" s="5"/>
      <c r="J13" s="53"/>
      <c r="K13" s="54"/>
      <c r="L13" s="55"/>
      <c r="M13" s="56"/>
      <c r="N13" s="57"/>
      <c r="S13" s="58"/>
      <c r="T13" s="12"/>
    </row>
    <row r="14" spans="1:20" s="6" customFormat="1" x14ac:dyDescent="0.2">
      <c r="A14" s="5"/>
      <c r="B14" s="5"/>
      <c r="C14" s="5"/>
      <c r="D14" s="5"/>
      <c r="E14" s="5"/>
      <c r="F14" s="5"/>
      <c r="G14" s="5"/>
      <c r="H14" s="5"/>
      <c r="I14" s="5"/>
      <c r="J14" s="59"/>
      <c r="K14" s="60"/>
      <c r="L14" s="61"/>
      <c r="M14" s="62"/>
      <c r="S14" s="58"/>
      <c r="T14" s="12"/>
    </row>
    <row r="15" spans="1:20" s="6" customFormat="1" x14ac:dyDescent="0.2">
      <c r="A15" s="5"/>
      <c r="B15" s="5"/>
      <c r="C15" s="5"/>
      <c r="D15" s="5"/>
      <c r="E15" s="5"/>
      <c r="F15" s="5"/>
      <c r="G15" s="5"/>
      <c r="H15" s="5"/>
      <c r="I15" s="5"/>
      <c r="J15" s="59"/>
      <c r="K15" s="60"/>
      <c r="L15" s="61"/>
      <c r="M15" s="62"/>
      <c r="S15" s="58"/>
      <c r="T15" s="12"/>
    </row>
    <row r="16" spans="1:20" s="6" customFormat="1" x14ac:dyDescent="0.2">
      <c r="A16" s="5"/>
      <c r="B16" s="5"/>
      <c r="C16" s="5"/>
      <c r="D16" s="5"/>
      <c r="E16" s="5"/>
      <c r="F16" s="5"/>
      <c r="G16" s="5"/>
      <c r="H16" s="5"/>
      <c r="I16" s="5"/>
      <c r="J16" s="12"/>
      <c r="K16" s="60"/>
      <c r="L16" s="61"/>
      <c r="M16" s="62"/>
      <c r="S16" s="58"/>
      <c r="T16" s="12"/>
    </row>
    <row r="17" spans="1:20" s="6" customFormat="1" x14ac:dyDescent="0.2">
      <c r="A17" s="5"/>
      <c r="B17" s="5"/>
      <c r="C17" s="5"/>
      <c r="D17" s="5"/>
      <c r="E17" s="5"/>
      <c r="F17" s="5"/>
      <c r="G17" s="5"/>
      <c r="H17" s="5"/>
      <c r="I17" s="5"/>
      <c r="J17" s="12"/>
      <c r="K17" s="60"/>
      <c r="L17" s="61"/>
      <c r="M17" s="62"/>
      <c r="S17" s="58"/>
      <c r="T17" s="12"/>
    </row>
    <row r="18" spans="1:20" s="6" customFormat="1" x14ac:dyDescent="0.2">
      <c r="A18" s="5"/>
      <c r="B18" s="5"/>
      <c r="C18" s="5"/>
      <c r="D18" s="5"/>
      <c r="E18" s="5"/>
      <c r="F18" s="5"/>
      <c r="G18" s="5"/>
      <c r="H18" s="5"/>
      <c r="I18" s="5"/>
      <c r="J18" s="12"/>
      <c r="K18" s="60"/>
      <c r="L18" s="61"/>
      <c r="M18" s="62"/>
      <c r="S18" s="58"/>
      <c r="T18" s="12"/>
    </row>
    <row r="19" spans="1:20" s="6" customFormat="1" x14ac:dyDescent="0.2">
      <c r="A19" s="5"/>
      <c r="B19" s="5"/>
      <c r="C19" s="5"/>
      <c r="D19" s="5"/>
      <c r="E19" s="5"/>
      <c r="F19" s="5"/>
      <c r="G19" s="5"/>
      <c r="H19" s="5"/>
      <c r="I19" s="5"/>
      <c r="J19" s="12"/>
      <c r="K19" s="60"/>
      <c r="L19" s="61"/>
      <c r="M19" s="62"/>
      <c r="S19" s="58"/>
      <c r="T19" s="12"/>
    </row>
    <row r="20" spans="1:20" s="6" customFormat="1" x14ac:dyDescent="0.2">
      <c r="A20" s="5"/>
      <c r="B20" s="5"/>
      <c r="C20" s="5"/>
      <c r="D20" s="5"/>
      <c r="E20" s="5"/>
      <c r="F20" s="5"/>
      <c r="G20" s="5"/>
      <c r="H20" s="5"/>
      <c r="I20" s="5"/>
      <c r="J20" s="12"/>
      <c r="K20" s="60"/>
      <c r="L20" s="61"/>
      <c r="M20" s="62"/>
      <c r="S20" s="58"/>
      <c r="T20" s="12"/>
    </row>
    <row r="21" spans="1:20" s="6" customFormat="1" x14ac:dyDescent="0.2">
      <c r="A21" s="5"/>
      <c r="B21" s="5"/>
      <c r="C21" s="5"/>
      <c r="D21" s="5"/>
      <c r="E21" s="5"/>
      <c r="F21" s="5"/>
      <c r="G21" s="5"/>
      <c r="H21" s="5"/>
      <c r="I21" s="5"/>
      <c r="J21" s="12"/>
      <c r="K21" s="60"/>
      <c r="L21" s="61"/>
      <c r="M21" s="62"/>
      <c r="S21" s="58"/>
      <c r="T21" s="12"/>
    </row>
    <row r="22" spans="1:20" s="6" customFormat="1" x14ac:dyDescent="0.2">
      <c r="A22" s="5"/>
      <c r="B22" s="5"/>
      <c r="C22" s="5"/>
      <c r="D22" s="5"/>
      <c r="E22" s="5"/>
      <c r="F22" s="5"/>
      <c r="G22" s="5"/>
      <c r="H22" s="5"/>
      <c r="I22" s="5"/>
      <c r="J22" s="12"/>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12"/>
      <c r="B33" s="12"/>
      <c r="C33" s="12"/>
      <c r="D33" s="12"/>
      <c r="E33" s="12"/>
      <c r="F33" s="12"/>
      <c r="G33" s="12"/>
      <c r="H33" s="12"/>
      <c r="I33" s="12"/>
      <c r="J33" s="12"/>
      <c r="K33" s="5"/>
      <c r="L33" s="61"/>
      <c r="M33" s="62"/>
      <c r="S33" s="58"/>
      <c r="T33" s="12"/>
    </row>
    <row r="34" spans="1:20" s="6" customFormat="1" x14ac:dyDescent="0.2">
      <c r="A34" s="12"/>
      <c r="B34" s="12"/>
      <c r="C34" s="12"/>
      <c r="D34" s="12"/>
      <c r="E34" s="12"/>
      <c r="F34" s="12"/>
      <c r="G34" s="12"/>
      <c r="H34" s="12"/>
      <c r="I34" s="12"/>
      <c r="J34" s="12"/>
      <c r="K34" s="5"/>
      <c r="L34" s="61"/>
      <c r="M34" s="62"/>
      <c r="S34" s="58"/>
      <c r="T34" s="12"/>
    </row>
  </sheetData>
  <mergeCells count="19">
    <mergeCell ref="A5:R5"/>
    <mergeCell ref="E6:E7"/>
    <mergeCell ref="A6:A7"/>
    <mergeCell ref="B6:B7"/>
    <mergeCell ref="G6:G7"/>
    <mergeCell ref="C6:C7"/>
    <mergeCell ref="D6:D7"/>
    <mergeCell ref="F6:F7"/>
    <mergeCell ref="H6:H7"/>
    <mergeCell ref="I6:I7"/>
    <mergeCell ref="J6:J7"/>
    <mergeCell ref="A12:K12"/>
    <mergeCell ref="S6:S7"/>
    <mergeCell ref="K6:K7"/>
    <mergeCell ref="L6:L7"/>
    <mergeCell ref="M6:M7"/>
    <mergeCell ref="N6:N7"/>
    <mergeCell ref="O6:Q6"/>
    <mergeCell ref="R6:R7"/>
  </mergeCells>
  <pageMargins left="0.39370078740157483" right="0.39370078740157483" top="0.78740157480314965" bottom="0.78740157480314965" header="0.31496062992125984" footer="0.31496062992125984"/>
  <pageSetup paperSize="9" scale="50" firstPageNumber="147"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16"/>
  <sheetViews>
    <sheetView showGridLines="0" view="pageBreakPreview" zoomScale="70" zoomScaleNormal="90" zoomScaleSheetLayoutView="70" zoomScalePageLayoutView="70" workbookViewId="0">
      <selection activeCell="R9" sqref="R9:S13"/>
    </sheetView>
  </sheetViews>
  <sheetFormatPr defaultColWidth="8.85546875" defaultRowHeight="15" outlineLevelCol="1" x14ac:dyDescent="0.25"/>
  <cols>
    <col min="1" max="1" width="4.140625" style="63" customWidth="1"/>
    <col min="2" max="2" width="4.85546875" style="63" customWidth="1"/>
    <col min="3" max="4" width="9.140625" style="63" hidden="1" customWidth="1" outlineLevel="1"/>
    <col min="5" max="5" width="7.28515625" style="63" customWidth="1" collapsed="1"/>
    <col min="6" max="6" width="9.140625" style="63" hidden="1" customWidth="1" outlineLevel="1"/>
    <col min="7" max="7" width="14.7109375" style="63" hidden="1" customWidth="1" outlineLevel="1"/>
    <col min="8" max="8" width="12" style="63" hidden="1" customWidth="1" outlineLevel="1"/>
    <col min="9" max="9" width="7.28515625" style="63" hidden="1" customWidth="1" outlineLevel="1"/>
    <col min="10" max="10" width="59.140625" style="63" customWidth="1" collapsed="1"/>
    <col min="11" max="11" width="58.42578125" style="63" customWidth="1"/>
    <col min="12" max="12" width="8.140625" style="63" customWidth="1"/>
    <col min="13" max="13" width="9.7109375" style="63" customWidth="1"/>
    <col min="14" max="14" width="10.7109375" style="63" customWidth="1"/>
    <col min="15" max="15" width="9.7109375" style="63" customWidth="1"/>
    <col min="16" max="16" width="12.140625" style="63" customWidth="1"/>
    <col min="17" max="17" width="11.42578125" style="63" customWidth="1"/>
    <col min="18" max="18" width="11.7109375" style="63" customWidth="1"/>
    <col min="19" max="20" width="9.7109375" style="63" customWidth="1"/>
    <col min="21" max="21" width="12.42578125" style="63" customWidth="1"/>
    <col min="22" max="22" width="13" style="63" customWidth="1"/>
    <col min="23" max="23" width="17.28515625" style="63" customWidth="1"/>
    <col min="24" max="250" width="15" style="63" customWidth="1"/>
    <col min="251" max="16384" width="8.85546875" style="63"/>
  </cols>
  <sheetData>
    <row r="1" spans="1:23" s="73" customFormat="1" ht="26.25" customHeight="1" x14ac:dyDescent="0.3">
      <c r="A1" s="1" t="s">
        <v>188</v>
      </c>
      <c r="B1" s="2"/>
      <c r="C1" s="2"/>
      <c r="D1" s="2"/>
      <c r="E1" s="2"/>
      <c r="F1" s="2"/>
      <c r="G1" s="2"/>
      <c r="H1" s="81"/>
      <c r="I1" s="4"/>
      <c r="J1" s="2"/>
      <c r="K1" s="79"/>
      <c r="L1" s="78"/>
      <c r="M1" s="7"/>
      <c r="N1" s="8"/>
      <c r="O1" s="78"/>
      <c r="P1" s="8"/>
      <c r="Q1" s="8"/>
      <c r="R1" s="9"/>
      <c r="S1" s="10"/>
      <c r="T1" s="77"/>
    </row>
    <row r="2" spans="1:23" s="73" customFormat="1" ht="15.75" x14ac:dyDescent="0.25">
      <c r="A2" s="14" t="s">
        <v>1</v>
      </c>
      <c r="B2" s="14"/>
      <c r="C2" s="14"/>
      <c r="D2" s="80"/>
      <c r="E2" s="14"/>
      <c r="F2" s="14"/>
      <c r="G2" s="14"/>
      <c r="J2" s="14" t="s">
        <v>189</v>
      </c>
      <c r="K2" s="16" t="s">
        <v>190</v>
      </c>
      <c r="L2" s="78"/>
      <c r="M2" s="18"/>
      <c r="N2" s="19"/>
      <c r="O2" s="78"/>
      <c r="P2" s="19"/>
      <c r="Q2" s="19"/>
      <c r="R2" s="19"/>
      <c r="S2" s="20"/>
      <c r="T2" s="77"/>
    </row>
    <row r="3" spans="1:23" s="73" customFormat="1" ht="17.25" customHeight="1" x14ac:dyDescent="0.25">
      <c r="A3" s="14"/>
      <c r="B3" s="14"/>
      <c r="C3" s="14"/>
      <c r="D3" s="80"/>
      <c r="E3" s="14"/>
      <c r="F3" s="14"/>
      <c r="G3" s="14"/>
      <c r="I3" s="21"/>
      <c r="J3" s="14" t="s">
        <v>4</v>
      </c>
      <c r="K3" s="79"/>
      <c r="L3" s="78"/>
      <c r="M3" s="18"/>
      <c r="N3" s="19"/>
      <c r="O3" s="78"/>
      <c r="P3" s="19"/>
      <c r="Q3" s="19"/>
      <c r="R3" s="78"/>
      <c r="S3" s="20"/>
      <c r="T3" s="77"/>
    </row>
    <row r="4" spans="1:23" s="73" customFormat="1" ht="17.25" customHeight="1" x14ac:dyDescent="0.25">
      <c r="A4" s="13"/>
      <c r="B4" s="13"/>
      <c r="C4" s="13"/>
      <c r="D4" s="13"/>
      <c r="E4" s="13"/>
      <c r="F4" s="13"/>
      <c r="G4" s="13"/>
      <c r="H4" s="13"/>
      <c r="I4" s="22"/>
      <c r="J4" s="13"/>
      <c r="K4" s="79"/>
      <c r="L4" s="78"/>
      <c r="M4" s="18"/>
      <c r="N4" s="19"/>
      <c r="O4" s="78"/>
      <c r="P4" s="19"/>
      <c r="Q4" s="19"/>
      <c r="S4" s="20"/>
      <c r="T4" s="77"/>
      <c r="V4" s="276" t="s">
        <v>5</v>
      </c>
    </row>
    <row r="5" spans="1:23" s="73" customFormat="1" ht="25.5" customHeight="1" x14ac:dyDescent="0.25">
      <c r="A5" s="290" t="s">
        <v>191</v>
      </c>
      <c r="B5" s="291"/>
      <c r="C5" s="291"/>
      <c r="D5" s="291"/>
      <c r="E5" s="291"/>
      <c r="F5" s="291"/>
      <c r="G5" s="291"/>
      <c r="H5" s="291"/>
      <c r="I5" s="291"/>
      <c r="J5" s="291"/>
      <c r="K5" s="291"/>
      <c r="L5" s="291"/>
      <c r="M5" s="291"/>
      <c r="N5" s="291"/>
      <c r="O5" s="291"/>
      <c r="P5" s="291"/>
      <c r="Q5" s="291"/>
      <c r="R5" s="291"/>
      <c r="S5" s="76"/>
      <c r="T5" s="75"/>
      <c r="U5" s="75"/>
      <c r="V5" s="75"/>
      <c r="W5" s="74"/>
    </row>
    <row r="6" spans="1:23" ht="22.5" customHeight="1" x14ac:dyDescent="0.25">
      <c r="A6" s="292" t="s">
        <v>7</v>
      </c>
      <c r="B6" s="292" t="s">
        <v>8</v>
      </c>
      <c r="C6" s="283" t="s">
        <v>9</v>
      </c>
      <c r="D6" s="283" t="s">
        <v>10</v>
      </c>
      <c r="E6" s="283" t="s">
        <v>11</v>
      </c>
      <c r="F6" s="283" t="s">
        <v>12</v>
      </c>
      <c r="G6" s="283" t="s">
        <v>13</v>
      </c>
      <c r="H6" s="294" t="s">
        <v>57</v>
      </c>
      <c r="I6" s="295" t="s">
        <v>56</v>
      </c>
      <c r="J6" s="283" t="s">
        <v>14</v>
      </c>
      <c r="K6" s="285" t="s">
        <v>15</v>
      </c>
      <c r="L6" s="287" t="s">
        <v>16</v>
      </c>
      <c r="M6" s="286" t="s">
        <v>17</v>
      </c>
      <c r="N6" s="285" t="s">
        <v>18</v>
      </c>
      <c r="O6" s="285" t="s">
        <v>19</v>
      </c>
      <c r="P6" s="281" t="s">
        <v>20</v>
      </c>
      <c r="Q6" s="297" t="s">
        <v>21</v>
      </c>
      <c r="R6" s="297"/>
      <c r="S6" s="297"/>
      <c r="T6" s="297"/>
      <c r="U6" s="297"/>
      <c r="V6" s="281" t="s">
        <v>22</v>
      </c>
      <c r="W6" s="281" t="s">
        <v>23</v>
      </c>
    </row>
    <row r="7" spans="1:23" s="72" customFormat="1" ht="50.25" customHeight="1" x14ac:dyDescent="0.25">
      <c r="A7" s="293"/>
      <c r="B7" s="293"/>
      <c r="C7" s="284"/>
      <c r="D7" s="284"/>
      <c r="E7" s="284"/>
      <c r="F7" s="284"/>
      <c r="G7" s="284"/>
      <c r="H7" s="294"/>
      <c r="I7" s="296"/>
      <c r="J7" s="284"/>
      <c r="K7" s="286"/>
      <c r="L7" s="288"/>
      <c r="M7" s="285"/>
      <c r="N7" s="289"/>
      <c r="O7" s="289"/>
      <c r="P7" s="282"/>
      <c r="Q7" s="24" t="s">
        <v>24</v>
      </c>
      <c r="R7" s="24" t="s">
        <v>25</v>
      </c>
      <c r="S7" s="24" t="s">
        <v>55</v>
      </c>
      <c r="T7" s="24" t="s">
        <v>54</v>
      </c>
      <c r="U7" s="24" t="s">
        <v>26</v>
      </c>
      <c r="V7" s="282"/>
      <c r="W7" s="282"/>
    </row>
    <row r="8" spans="1:23" s="95" customFormat="1" ht="22.5" customHeight="1" x14ac:dyDescent="0.25">
      <c r="A8" s="25" t="s">
        <v>27</v>
      </c>
      <c r="B8" s="96"/>
      <c r="C8" s="97"/>
      <c r="D8" s="97"/>
      <c r="E8" s="97"/>
      <c r="F8" s="97"/>
      <c r="G8" s="97"/>
      <c r="H8" s="98"/>
      <c r="I8" s="99"/>
      <c r="J8" s="97"/>
      <c r="K8" s="100"/>
      <c r="L8" s="101"/>
      <c r="M8" s="102"/>
      <c r="N8" s="105">
        <f>SUM(N9:N13)</f>
        <v>1703</v>
      </c>
      <c r="O8" s="103"/>
      <c r="P8" s="106">
        <f t="shared" ref="P8:V8" si="0">SUM(P9:P13)</f>
        <v>0</v>
      </c>
      <c r="Q8" s="107">
        <f t="shared" si="0"/>
        <v>1703</v>
      </c>
      <c r="R8" s="107">
        <f t="shared" si="0"/>
        <v>853</v>
      </c>
      <c r="S8" s="107">
        <f t="shared" si="0"/>
        <v>850</v>
      </c>
      <c r="T8" s="107">
        <f t="shared" si="0"/>
        <v>0</v>
      </c>
      <c r="U8" s="107">
        <f t="shared" si="0"/>
        <v>0</v>
      </c>
      <c r="V8" s="106">
        <f t="shared" si="0"/>
        <v>0</v>
      </c>
      <c r="W8" s="104"/>
    </row>
    <row r="9" spans="1:23" s="130" customFormat="1" ht="57.75" customHeight="1" x14ac:dyDescent="0.2">
      <c r="A9" s="211">
        <v>1</v>
      </c>
      <c r="B9" s="211" t="s">
        <v>69</v>
      </c>
      <c r="C9" s="220">
        <v>3231</v>
      </c>
      <c r="D9" s="220">
        <v>6351</v>
      </c>
      <c r="E9" s="210">
        <v>63</v>
      </c>
      <c r="F9" s="220">
        <v>10</v>
      </c>
      <c r="G9" s="220">
        <v>66010001309</v>
      </c>
      <c r="H9" s="129" t="s">
        <v>192</v>
      </c>
      <c r="I9" s="129" t="s">
        <v>193</v>
      </c>
      <c r="J9" s="116" t="s">
        <v>194</v>
      </c>
      <c r="K9" s="206" t="s">
        <v>195</v>
      </c>
      <c r="L9" s="206"/>
      <c r="M9" s="207"/>
      <c r="N9" s="208">
        <v>150</v>
      </c>
      <c r="O9" s="211">
        <v>2023</v>
      </c>
      <c r="P9" s="207">
        <v>0</v>
      </c>
      <c r="Q9" s="209">
        <f t="shared" ref="Q9:Q13" si="1">SUM(R9:U9)</f>
        <v>150</v>
      </c>
      <c r="R9" s="208">
        <v>0</v>
      </c>
      <c r="S9" s="208">
        <v>150</v>
      </c>
      <c r="T9" s="208">
        <v>0</v>
      </c>
      <c r="U9" s="225">
        <v>0</v>
      </c>
      <c r="V9" s="208">
        <f t="shared" ref="V9:V11" si="2">N9-Q9</f>
        <v>0</v>
      </c>
      <c r="W9" s="265" t="s">
        <v>211</v>
      </c>
    </row>
    <row r="10" spans="1:23" s="130" customFormat="1" ht="51.75" customHeight="1" x14ac:dyDescent="0.2">
      <c r="A10" s="211">
        <v>2</v>
      </c>
      <c r="B10" s="211" t="s">
        <v>69</v>
      </c>
      <c r="C10" s="220">
        <v>3231</v>
      </c>
      <c r="D10" s="220">
        <v>6351</v>
      </c>
      <c r="E10" s="210">
        <v>63</v>
      </c>
      <c r="F10" s="220">
        <v>10</v>
      </c>
      <c r="G10" s="220">
        <v>66010001309</v>
      </c>
      <c r="H10" s="129" t="s">
        <v>196</v>
      </c>
      <c r="I10" s="129" t="s">
        <v>193</v>
      </c>
      <c r="J10" s="116" t="s">
        <v>197</v>
      </c>
      <c r="K10" s="206" t="s">
        <v>198</v>
      </c>
      <c r="L10" s="206"/>
      <c r="M10" s="207"/>
      <c r="N10" s="208">
        <v>150</v>
      </c>
      <c r="O10" s="211">
        <v>2023</v>
      </c>
      <c r="P10" s="207">
        <v>0</v>
      </c>
      <c r="Q10" s="209">
        <f t="shared" si="1"/>
        <v>150</v>
      </c>
      <c r="R10" s="208">
        <v>0</v>
      </c>
      <c r="S10" s="208">
        <v>150</v>
      </c>
      <c r="T10" s="208">
        <v>0</v>
      </c>
      <c r="U10" s="225">
        <v>0</v>
      </c>
      <c r="V10" s="208">
        <f t="shared" si="2"/>
        <v>0</v>
      </c>
      <c r="W10" s="265" t="s">
        <v>211</v>
      </c>
    </row>
    <row r="11" spans="1:23" s="130" customFormat="1" ht="67.5" customHeight="1" x14ac:dyDescent="0.2">
      <c r="A11" s="211">
        <v>3</v>
      </c>
      <c r="B11" s="211" t="s">
        <v>69</v>
      </c>
      <c r="C11" s="220">
        <v>3231</v>
      </c>
      <c r="D11" s="220">
        <v>6351</v>
      </c>
      <c r="E11" s="210">
        <v>63</v>
      </c>
      <c r="F11" s="220">
        <v>10</v>
      </c>
      <c r="G11" s="220">
        <v>66010001309</v>
      </c>
      <c r="H11" s="129" t="s">
        <v>199</v>
      </c>
      <c r="I11" s="129" t="s">
        <v>193</v>
      </c>
      <c r="J11" s="116" t="s">
        <v>200</v>
      </c>
      <c r="K11" s="206" t="s">
        <v>201</v>
      </c>
      <c r="L11" s="206"/>
      <c r="M11" s="207"/>
      <c r="N11" s="208">
        <v>150</v>
      </c>
      <c r="O11" s="211">
        <v>2023</v>
      </c>
      <c r="P11" s="207">
        <v>0</v>
      </c>
      <c r="Q11" s="209">
        <f t="shared" si="1"/>
        <v>150</v>
      </c>
      <c r="R11" s="208">
        <v>0</v>
      </c>
      <c r="S11" s="208">
        <v>150</v>
      </c>
      <c r="T11" s="208">
        <v>0</v>
      </c>
      <c r="U11" s="225">
        <v>0</v>
      </c>
      <c r="V11" s="208">
        <f t="shared" si="2"/>
        <v>0</v>
      </c>
      <c r="W11" s="265" t="s">
        <v>211</v>
      </c>
    </row>
    <row r="12" spans="1:23" s="69" customFormat="1" ht="102.75" customHeight="1" x14ac:dyDescent="0.2">
      <c r="A12" s="211">
        <v>4</v>
      </c>
      <c r="B12" s="117" t="s">
        <v>28</v>
      </c>
      <c r="C12" s="242">
        <v>3233</v>
      </c>
      <c r="D12" s="242">
        <v>6351</v>
      </c>
      <c r="E12" s="210">
        <v>63</v>
      </c>
      <c r="F12" s="220">
        <v>10</v>
      </c>
      <c r="G12" s="220">
        <v>66010001350</v>
      </c>
      <c r="H12" s="70" t="s">
        <v>203</v>
      </c>
      <c r="I12" s="70" t="s">
        <v>204</v>
      </c>
      <c r="J12" s="116" t="s">
        <v>205</v>
      </c>
      <c r="K12" s="112" t="s">
        <v>206</v>
      </c>
      <c r="L12" s="112"/>
      <c r="M12" s="113"/>
      <c r="N12" s="114">
        <v>400</v>
      </c>
      <c r="O12" s="117">
        <v>2023</v>
      </c>
      <c r="P12" s="113">
        <v>0</v>
      </c>
      <c r="Q12" s="115">
        <f t="shared" si="1"/>
        <v>400</v>
      </c>
      <c r="R12" s="114">
        <v>0</v>
      </c>
      <c r="S12" s="114">
        <v>400</v>
      </c>
      <c r="T12" s="114">
        <v>0</v>
      </c>
      <c r="U12" s="225">
        <v>0</v>
      </c>
      <c r="V12" s="114">
        <f t="shared" ref="V12:V13" si="3">N12-Q12</f>
        <v>0</v>
      </c>
      <c r="W12" s="266" t="s">
        <v>211</v>
      </c>
    </row>
    <row r="13" spans="1:23" s="69" customFormat="1" ht="146.25" customHeight="1" x14ac:dyDescent="0.2">
      <c r="A13" s="211">
        <v>5</v>
      </c>
      <c r="B13" s="117" t="s">
        <v>69</v>
      </c>
      <c r="C13" s="242">
        <v>3127</v>
      </c>
      <c r="D13" s="242">
        <v>6351</v>
      </c>
      <c r="E13" s="210">
        <v>63</v>
      </c>
      <c r="F13" s="220">
        <v>10</v>
      </c>
      <c r="G13" s="220">
        <v>66010001132</v>
      </c>
      <c r="H13" s="70" t="s">
        <v>207</v>
      </c>
      <c r="I13" s="70" t="s">
        <v>202</v>
      </c>
      <c r="J13" s="116" t="s">
        <v>208</v>
      </c>
      <c r="K13" s="112" t="s">
        <v>209</v>
      </c>
      <c r="L13" s="112"/>
      <c r="M13" s="113"/>
      <c r="N13" s="114">
        <v>853</v>
      </c>
      <c r="O13" s="117">
        <v>2023</v>
      </c>
      <c r="P13" s="113">
        <v>0</v>
      </c>
      <c r="Q13" s="115">
        <f t="shared" si="1"/>
        <v>853</v>
      </c>
      <c r="R13" s="114">
        <v>853</v>
      </c>
      <c r="S13" s="114">
        <v>0</v>
      </c>
      <c r="T13" s="114">
        <v>0</v>
      </c>
      <c r="U13" s="225">
        <v>0</v>
      </c>
      <c r="V13" s="114">
        <f t="shared" si="3"/>
        <v>0</v>
      </c>
      <c r="W13" s="266" t="s">
        <v>211</v>
      </c>
    </row>
    <row r="14" spans="1:23" s="65" customFormat="1" ht="36.75" customHeight="1" x14ac:dyDescent="0.3">
      <c r="A14" s="48" t="s">
        <v>210</v>
      </c>
      <c r="B14" s="68"/>
      <c r="C14" s="68"/>
      <c r="D14" s="68"/>
      <c r="E14" s="68"/>
      <c r="F14" s="68"/>
      <c r="G14" s="68"/>
      <c r="H14" s="68"/>
      <c r="I14" s="67"/>
      <c r="J14" s="67"/>
      <c r="K14" s="67"/>
      <c r="L14" s="67"/>
      <c r="M14" s="67"/>
      <c r="N14" s="118">
        <f>N8</f>
        <v>1703</v>
      </c>
      <c r="O14" s="118"/>
      <c r="P14" s="118">
        <f t="shared" ref="P14:V14" si="4">P8</f>
        <v>0</v>
      </c>
      <c r="Q14" s="118">
        <f t="shared" si="4"/>
        <v>1703</v>
      </c>
      <c r="R14" s="118">
        <f t="shared" si="4"/>
        <v>853</v>
      </c>
      <c r="S14" s="118">
        <f t="shared" si="4"/>
        <v>850</v>
      </c>
      <c r="T14" s="118">
        <f t="shared" si="4"/>
        <v>0</v>
      </c>
      <c r="U14" s="118">
        <f t="shared" si="4"/>
        <v>0</v>
      </c>
      <c r="V14" s="118">
        <f t="shared" si="4"/>
        <v>0</v>
      </c>
      <c r="W14" s="66"/>
    </row>
    <row r="15" spans="1:23" x14ac:dyDescent="0.25">
      <c r="Q15" s="64"/>
      <c r="R15" s="64"/>
      <c r="S15" s="64"/>
      <c r="T15" s="64"/>
      <c r="U15" s="64"/>
    </row>
    <row r="16" spans="1:23" x14ac:dyDescent="0.25">
      <c r="Q16" s="64"/>
      <c r="R16" s="64"/>
      <c r="S16" s="64"/>
      <c r="T16" s="64"/>
      <c r="U16" s="64"/>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6" firstPageNumber="132"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5"/>
  <sheetViews>
    <sheetView showGridLines="0" view="pageBreakPreview" zoomScale="70" zoomScaleNormal="90" zoomScaleSheetLayoutView="70" workbookViewId="0">
      <selection activeCell="U9" sqref="U9:U12"/>
    </sheetView>
  </sheetViews>
  <sheetFormatPr defaultColWidth="8.85546875" defaultRowHeight="15" outlineLevelCol="1" x14ac:dyDescent="0.25"/>
  <cols>
    <col min="1" max="1" width="4.140625" style="63" customWidth="1"/>
    <col min="2" max="2" width="4.85546875" style="63" customWidth="1"/>
    <col min="3" max="4" width="9.140625" style="63" hidden="1" customWidth="1" outlineLevel="1"/>
    <col min="5" max="5" width="9.140625" style="63" customWidth="1" collapsed="1"/>
    <col min="6" max="6" width="9.140625" style="63" hidden="1" customWidth="1" outlineLevel="1"/>
    <col min="7" max="7" width="17.85546875" style="63" hidden="1" customWidth="1" outlineLevel="1"/>
    <col min="8" max="8" width="13.85546875" style="63" hidden="1" customWidth="1" outlineLevel="1"/>
    <col min="9" max="9" width="7.28515625" style="63" hidden="1" customWidth="1" outlineLevel="1"/>
    <col min="10" max="10" width="61" style="63" customWidth="1" collapsed="1"/>
    <col min="11" max="11" width="50.85546875" style="63" customWidth="1"/>
    <col min="12" max="12" width="6.85546875" style="63" customWidth="1"/>
    <col min="13" max="13" width="9.7109375" style="63" customWidth="1"/>
    <col min="14" max="14" width="13.5703125" style="63" customWidth="1"/>
    <col min="15" max="15" width="9.7109375" style="63" customWidth="1"/>
    <col min="16" max="16" width="12.5703125" style="63" customWidth="1"/>
    <col min="17" max="17" width="11.42578125" style="63" customWidth="1"/>
    <col min="18" max="18" width="11.85546875" style="63" customWidth="1"/>
    <col min="19" max="20" width="9.7109375" style="63" customWidth="1"/>
    <col min="21" max="21" width="12.42578125" style="63" customWidth="1"/>
    <col min="22" max="22" width="13.140625" style="63" customWidth="1"/>
    <col min="23" max="23" width="17.28515625" style="63" customWidth="1"/>
    <col min="24" max="249" width="15" style="63" customWidth="1"/>
    <col min="250" max="16384" width="8.85546875" style="63"/>
  </cols>
  <sheetData>
    <row r="1" spans="1:24" s="73" customFormat="1" ht="26.25" customHeight="1" x14ac:dyDescent="0.3">
      <c r="A1" s="1" t="s">
        <v>152</v>
      </c>
      <c r="B1" s="2"/>
      <c r="C1" s="2"/>
      <c r="D1" s="2"/>
      <c r="E1" s="2"/>
      <c r="F1" s="2"/>
      <c r="G1" s="2"/>
      <c r="H1" s="81"/>
      <c r="I1" s="4"/>
      <c r="J1" s="2"/>
      <c r="K1" s="79"/>
      <c r="L1" s="78"/>
      <c r="M1" s="7"/>
      <c r="N1" s="8"/>
      <c r="O1" s="78"/>
      <c r="P1" s="8"/>
      <c r="Q1" s="8"/>
      <c r="R1" s="9"/>
      <c r="S1" s="10"/>
      <c r="T1" s="77"/>
    </row>
    <row r="2" spans="1:24" s="73" customFormat="1" ht="15.75" x14ac:dyDescent="0.25">
      <c r="A2" s="14" t="s">
        <v>1</v>
      </c>
      <c r="B2" s="14"/>
      <c r="C2" s="14"/>
      <c r="D2" s="80"/>
      <c r="E2" s="14"/>
      <c r="F2" s="14"/>
      <c r="G2" s="14"/>
      <c r="J2" s="14" t="s">
        <v>2</v>
      </c>
      <c r="K2" s="16" t="s">
        <v>3</v>
      </c>
      <c r="L2" s="78"/>
      <c r="M2" s="18"/>
      <c r="N2" s="19"/>
      <c r="O2" s="78"/>
      <c r="P2" s="19"/>
      <c r="Q2" s="19"/>
      <c r="R2" s="19"/>
      <c r="S2" s="20"/>
      <c r="T2" s="77"/>
    </row>
    <row r="3" spans="1:24" s="73" customFormat="1" ht="17.25" customHeight="1" x14ac:dyDescent="0.25">
      <c r="A3" s="14"/>
      <c r="B3" s="14"/>
      <c r="C3" s="14"/>
      <c r="D3" s="80"/>
      <c r="E3" s="14"/>
      <c r="F3" s="14"/>
      <c r="G3" s="14"/>
      <c r="I3" s="21"/>
      <c r="J3" s="14" t="s">
        <v>4</v>
      </c>
      <c r="K3" s="79"/>
      <c r="L3" s="78"/>
      <c r="M3" s="18"/>
      <c r="N3" s="19"/>
      <c r="O3" s="78"/>
      <c r="P3" s="19"/>
      <c r="Q3" s="19"/>
      <c r="R3" s="78"/>
      <c r="S3" s="20"/>
      <c r="T3" s="77"/>
    </row>
    <row r="4" spans="1:24" s="73" customFormat="1" ht="17.25" customHeight="1" x14ac:dyDescent="0.25">
      <c r="A4" s="13"/>
      <c r="B4" s="13"/>
      <c r="C4" s="13"/>
      <c r="D4" s="13"/>
      <c r="E4" s="13"/>
      <c r="F4" s="13"/>
      <c r="G4" s="13"/>
      <c r="H4" s="13"/>
      <c r="I4" s="22"/>
      <c r="J4" s="13"/>
      <c r="K4" s="79"/>
      <c r="L4" s="78"/>
      <c r="M4" s="18"/>
      <c r="N4" s="19"/>
      <c r="O4" s="78"/>
      <c r="P4" s="19"/>
      <c r="Q4" s="19"/>
      <c r="S4" s="20"/>
      <c r="T4" s="77"/>
      <c r="V4" s="276" t="s">
        <v>5</v>
      </c>
    </row>
    <row r="5" spans="1:24" s="73" customFormat="1" ht="25.5" customHeight="1" x14ac:dyDescent="0.25">
      <c r="A5" s="290" t="s">
        <v>295</v>
      </c>
      <c r="B5" s="291"/>
      <c r="C5" s="291"/>
      <c r="D5" s="291"/>
      <c r="E5" s="291"/>
      <c r="F5" s="291"/>
      <c r="G5" s="291"/>
      <c r="H5" s="291"/>
      <c r="I5" s="291"/>
      <c r="J5" s="291"/>
      <c r="K5" s="291"/>
      <c r="L5" s="291"/>
      <c r="M5" s="291"/>
      <c r="N5" s="291"/>
      <c r="O5" s="291"/>
      <c r="P5" s="291"/>
      <c r="Q5" s="291"/>
      <c r="R5" s="291"/>
      <c r="S5" s="76"/>
      <c r="T5" s="75"/>
      <c r="U5" s="75"/>
      <c r="V5" s="75"/>
      <c r="W5" s="74"/>
    </row>
    <row r="6" spans="1:24" ht="22.5" customHeight="1" x14ac:dyDescent="0.25">
      <c r="A6" s="292" t="s">
        <v>7</v>
      </c>
      <c r="B6" s="292" t="s">
        <v>8</v>
      </c>
      <c r="C6" s="283" t="s">
        <v>9</v>
      </c>
      <c r="D6" s="283" t="s">
        <v>10</v>
      </c>
      <c r="E6" s="283" t="s">
        <v>11</v>
      </c>
      <c r="F6" s="283" t="s">
        <v>12</v>
      </c>
      <c r="G6" s="283" t="s">
        <v>13</v>
      </c>
      <c r="H6" s="294" t="s">
        <v>57</v>
      </c>
      <c r="I6" s="295" t="s">
        <v>56</v>
      </c>
      <c r="J6" s="283" t="s">
        <v>14</v>
      </c>
      <c r="K6" s="285" t="s">
        <v>15</v>
      </c>
      <c r="L6" s="287" t="s">
        <v>16</v>
      </c>
      <c r="M6" s="286" t="s">
        <v>17</v>
      </c>
      <c r="N6" s="285" t="s">
        <v>18</v>
      </c>
      <c r="O6" s="285" t="s">
        <v>19</v>
      </c>
      <c r="P6" s="281" t="s">
        <v>20</v>
      </c>
      <c r="Q6" s="297" t="s">
        <v>21</v>
      </c>
      <c r="R6" s="297"/>
      <c r="S6" s="297"/>
      <c r="T6" s="297"/>
      <c r="U6" s="297"/>
      <c r="V6" s="281" t="s">
        <v>22</v>
      </c>
      <c r="W6" s="281" t="s">
        <v>23</v>
      </c>
    </row>
    <row r="7" spans="1:24" s="72" customFormat="1" ht="48.75" customHeight="1" x14ac:dyDescent="0.25">
      <c r="A7" s="293"/>
      <c r="B7" s="293"/>
      <c r="C7" s="284"/>
      <c r="D7" s="284"/>
      <c r="E7" s="284"/>
      <c r="F7" s="284"/>
      <c r="G7" s="284"/>
      <c r="H7" s="294"/>
      <c r="I7" s="296"/>
      <c r="J7" s="284"/>
      <c r="K7" s="286"/>
      <c r="L7" s="288"/>
      <c r="M7" s="285"/>
      <c r="N7" s="289"/>
      <c r="O7" s="289"/>
      <c r="P7" s="282"/>
      <c r="Q7" s="24" t="s">
        <v>24</v>
      </c>
      <c r="R7" s="24" t="s">
        <v>25</v>
      </c>
      <c r="S7" s="24" t="s">
        <v>55</v>
      </c>
      <c r="T7" s="24" t="s">
        <v>54</v>
      </c>
      <c r="U7" s="24" t="s">
        <v>26</v>
      </c>
      <c r="V7" s="282"/>
      <c r="W7" s="282"/>
    </row>
    <row r="8" spans="1:24" s="95" customFormat="1" ht="22.5" customHeight="1" x14ac:dyDescent="0.25">
      <c r="A8" s="25" t="s">
        <v>27</v>
      </c>
      <c r="B8" s="96"/>
      <c r="C8" s="97"/>
      <c r="D8" s="97"/>
      <c r="E8" s="97"/>
      <c r="F8" s="97"/>
      <c r="G8" s="97"/>
      <c r="H8" s="98"/>
      <c r="I8" s="99"/>
      <c r="J8" s="97"/>
      <c r="K8" s="100"/>
      <c r="L8" s="101"/>
      <c r="M8" s="102"/>
      <c r="N8" s="105">
        <f>SUM(N9:N12)</f>
        <v>10578</v>
      </c>
      <c r="O8" s="103"/>
      <c r="P8" s="106">
        <f t="shared" ref="P8:V8" si="0">SUM(P9:P12)</f>
        <v>0</v>
      </c>
      <c r="Q8" s="107">
        <f t="shared" si="0"/>
        <v>1600</v>
      </c>
      <c r="R8" s="107">
        <f t="shared" si="0"/>
        <v>0</v>
      </c>
      <c r="S8" s="107">
        <f t="shared" si="0"/>
        <v>0</v>
      </c>
      <c r="T8" s="107">
        <f t="shared" si="0"/>
        <v>0</v>
      </c>
      <c r="U8" s="107">
        <f t="shared" si="0"/>
        <v>1600</v>
      </c>
      <c r="V8" s="106">
        <f t="shared" si="0"/>
        <v>8978</v>
      </c>
      <c r="W8" s="104"/>
    </row>
    <row r="9" spans="1:24" s="260" customFormat="1" ht="135" x14ac:dyDescent="0.2">
      <c r="A9" s="211">
        <v>1</v>
      </c>
      <c r="B9" s="211" t="s">
        <v>50</v>
      </c>
      <c r="C9" s="258">
        <v>3127</v>
      </c>
      <c r="D9" s="258">
        <v>6121</v>
      </c>
      <c r="E9" s="258">
        <v>61</v>
      </c>
      <c r="F9" s="258">
        <v>10</v>
      </c>
      <c r="G9" s="258">
        <v>60001101578</v>
      </c>
      <c r="H9" s="207" t="s">
        <v>294</v>
      </c>
      <c r="I9" s="207" t="s">
        <v>293</v>
      </c>
      <c r="J9" s="116" t="s">
        <v>292</v>
      </c>
      <c r="K9" s="206" t="s">
        <v>291</v>
      </c>
      <c r="L9" s="206"/>
      <c r="M9" s="207"/>
      <c r="N9" s="208">
        <v>1678</v>
      </c>
      <c r="O9" s="211">
        <v>2023</v>
      </c>
      <c r="P9" s="207">
        <v>0</v>
      </c>
      <c r="Q9" s="209">
        <f>SUM(R9:U9)</f>
        <v>300</v>
      </c>
      <c r="R9" s="208">
        <v>0</v>
      </c>
      <c r="S9" s="208">
        <v>0</v>
      </c>
      <c r="T9" s="208">
        <v>0</v>
      </c>
      <c r="U9" s="250">
        <v>300</v>
      </c>
      <c r="V9" s="208">
        <f>N9-Q9</f>
        <v>1378</v>
      </c>
      <c r="W9" s="208" t="s">
        <v>279</v>
      </c>
      <c r="X9" s="259">
        <v>66140</v>
      </c>
    </row>
    <row r="10" spans="1:24" s="260" customFormat="1" ht="62.25" customHeight="1" x14ac:dyDescent="0.2">
      <c r="A10" s="211">
        <v>2</v>
      </c>
      <c r="B10" s="211" t="s">
        <v>28</v>
      </c>
      <c r="C10" s="258">
        <v>3127</v>
      </c>
      <c r="D10" s="258">
        <v>6121</v>
      </c>
      <c r="E10" s="258">
        <v>61</v>
      </c>
      <c r="F10" s="258">
        <v>10</v>
      </c>
      <c r="G10" s="258">
        <v>60001101579</v>
      </c>
      <c r="H10" s="207" t="s">
        <v>290</v>
      </c>
      <c r="I10" s="207" t="s">
        <v>289</v>
      </c>
      <c r="J10" s="116" t="s">
        <v>288</v>
      </c>
      <c r="K10" s="206" t="s">
        <v>287</v>
      </c>
      <c r="L10" s="206"/>
      <c r="M10" s="207"/>
      <c r="N10" s="208">
        <v>1100</v>
      </c>
      <c r="O10" s="211">
        <v>2023</v>
      </c>
      <c r="P10" s="207">
        <v>0</v>
      </c>
      <c r="Q10" s="209">
        <f>SUM(R10:U10)</f>
        <v>300</v>
      </c>
      <c r="R10" s="208">
        <v>0</v>
      </c>
      <c r="S10" s="208">
        <v>0</v>
      </c>
      <c r="T10" s="208">
        <v>0</v>
      </c>
      <c r="U10" s="250">
        <v>300</v>
      </c>
      <c r="V10" s="208">
        <f>N10-Q10</f>
        <v>800</v>
      </c>
      <c r="W10" s="208" t="s">
        <v>279</v>
      </c>
      <c r="X10" s="259">
        <v>66440</v>
      </c>
    </row>
    <row r="11" spans="1:24" s="260" customFormat="1" ht="165" x14ac:dyDescent="0.2">
      <c r="A11" s="211">
        <v>3</v>
      </c>
      <c r="B11" s="211" t="s">
        <v>50</v>
      </c>
      <c r="C11" s="258">
        <v>3114</v>
      </c>
      <c r="D11" s="258">
        <v>6121</v>
      </c>
      <c r="E11" s="258">
        <v>61</v>
      </c>
      <c r="F11" s="258">
        <v>10</v>
      </c>
      <c r="G11" s="258">
        <v>60001101580</v>
      </c>
      <c r="H11" s="207" t="s">
        <v>286</v>
      </c>
      <c r="I11" s="207" t="s">
        <v>285</v>
      </c>
      <c r="J11" s="116" t="s">
        <v>303</v>
      </c>
      <c r="K11" s="206" t="s">
        <v>284</v>
      </c>
      <c r="L11" s="206"/>
      <c r="M11" s="207"/>
      <c r="N11" s="208">
        <v>6500</v>
      </c>
      <c r="O11" s="211" t="s">
        <v>33</v>
      </c>
      <c r="P11" s="207">
        <v>0</v>
      </c>
      <c r="Q11" s="209">
        <f>SUM(R11:U11)</f>
        <v>500</v>
      </c>
      <c r="R11" s="208">
        <v>0</v>
      </c>
      <c r="S11" s="208">
        <v>0</v>
      </c>
      <c r="T11" s="208">
        <v>0</v>
      </c>
      <c r="U11" s="250">
        <v>500</v>
      </c>
      <c r="V11" s="208">
        <f>N11-Q11</f>
        <v>6000</v>
      </c>
      <c r="W11" s="208" t="s">
        <v>279</v>
      </c>
      <c r="X11" s="259">
        <v>65775</v>
      </c>
    </row>
    <row r="12" spans="1:24" s="260" customFormat="1" ht="78" customHeight="1" x14ac:dyDescent="0.2">
      <c r="A12" s="211">
        <v>4</v>
      </c>
      <c r="B12" s="211" t="s">
        <v>50</v>
      </c>
      <c r="C12" s="258">
        <v>3127</v>
      </c>
      <c r="D12" s="258">
        <v>6121</v>
      </c>
      <c r="E12" s="258">
        <v>61</v>
      </c>
      <c r="F12" s="258">
        <v>10</v>
      </c>
      <c r="G12" s="258">
        <v>60001101581</v>
      </c>
      <c r="H12" s="207" t="s">
        <v>283</v>
      </c>
      <c r="I12" s="207" t="s">
        <v>282</v>
      </c>
      <c r="J12" s="116" t="s">
        <v>281</v>
      </c>
      <c r="K12" s="206" t="s">
        <v>280</v>
      </c>
      <c r="L12" s="206"/>
      <c r="M12" s="207"/>
      <c r="N12" s="208">
        <v>1300</v>
      </c>
      <c r="O12" s="211">
        <v>2023</v>
      </c>
      <c r="P12" s="207">
        <v>0</v>
      </c>
      <c r="Q12" s="209">
        <f>SUM(R12:U12)</f>
        <v>500</v>
      </c>
      <c r="R12" s="208">
        <v>0</v>
      </c>
      <c r="S12" s="208">
        <v>0</v>
      </c>
      <c r="T12" s="208">
        <v>0</v>
      </c>
      <c r="U12" s="250">
        <v>500</v>
      </c>
      <c r="V12" s="208">
        <f>N12-Q12</f>
        <v>800</v>
      </c>
      <c r="W12" s="208" t="s">
        <v>279</v>
      </c>
    </row>
    <row r="13" spans="1:24" s="65" customFormat="1" ht="36.75" customHeight="1" x14ac:dyDescent="0.3">
      <c r="A13" s="48" t="s">
        <v>296</v>
      </c>
      <c r="B13" s="68"/>
      <c r="C13" s="68"/>
      <c r="D13" s="68"/>
      <c r="E13" s="68"/>
      <c r="F13" s="68"/>
      <c r="G13" s="68"/>
      <c r="H13" s="68"/>
      <c r="I13" s="67"/>
      <c r="J13" s="67"/>
      <c r="K13" s="67"/>
      <c r="L13" s="67"/>
      <c r="M13" s="67"/>
      <c r="N13" s="118">
        <f>N8</f>
        <v>10578</v>
      </c>
      <c r="O13" s="118"/>
      <c r="P13" s="118">
        <f t="shared" ref="P13:V13" si="1">P8</f>
        <v>0</v>
      </c>
      <c r="Q13" s="118">
        <f t="shared" si="1"/>
        <v>1600</v>
      </c>
      <c r="R13" s="118">
        <f t="shared" si="1"/>
        <v>0</v>
      </c>
      <c r="S13" s="118">
        <f t="shared" si="1"/>
        <v>0</v>
      </c>
      <c r="T13" s="118">
        <f t="shared" si="1"/>
        <v>0</v>
      </c>
      <c r="U13" s="118">
        <f t="shared" si="1"/>
        <v>1600</v>
      </c>
      <c r="V13" s="118">
        <f t="shared" si="1"/>
        <v>8978</v>
      </c>
      <c r="W13" s="66"/>
    </row>
    <row r="14" spans="1:24" x14ac:dyDescent="0.25">
      <c r="Q14" s="64"/>
      <c r="R14" s="64"/>
      <c r="S14" s="64"/>
      <c r="T14" s="64"/>
      <c r="U14" s="64"/>
    </row>
    <row r="15" spans="1:24" x14ac:dyDescent="0.25">
      <c r="Q15" s="64"/>
      <c r="R15" s="64"/>
      <c r="S15" s="64"/>
      <c r="T15" s="64"/>
      <c r="U15" s="64"/>
    </row>
  </sheetData>
  <mergeCells count="20">
    <mergeCell ref="A5:R5"/>
    <mergeCell ref="A6:A7"/>
    <mergeCell ref="B6:B7"/>
    <mergeCell ref="C6:C7"/>
    <mergeCell ref="D6:D7"/>
    <mergeCell ref="E6:E7"/>
    <mergeCell ref="F6:F7"/>
    <mergeCell ref="G6:G7"/>
    <mergeCell ref="H6:H7"/>
    <mergeCell ref="I6:I7"/>
    <mergeCell ref="P6:P7"/>
    <mergeCell ref="Q6:U6"/>
    <mergeCell ref="V6:V7"/>
    <mergeCell ref="W6:W7"/>
    <mergeCell ref="J6:J7"/>
    <mergeCell ref="K6:K7"/>
    <mergeCell ref="L6:L7"/>
    <mergeCell ref="M6:M7"/>
    <mergeCell ref="N6:N7"/>
    <mergeCell ref="O6:O7"/>
  </mergeCells>
  <pageMargins left="0.39370078740157483" right="0.39370078740157483" top="0.78740157480314965" bottom="0.78740157480314965" header="0.31496062992125984" footer="0.31496062992125984"/>
  <pageSetup paperSize="9" scale="56" firstPageNumber="133"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23"/>
  <sheetViews>
    <sheetView showGridLines="0" view="pageBreakPreview" zoomScale="70" zoomScaleNormal="66" zoomScaleSheetLayoutView="70" workbookViewId="0">
      <pane ySplit="7" topLeftCell="A8" activePane="bottomLeft" state="frozenSplit"/>
      <selection activeCell="B37" sqref="B37"/>
      <selection pane="bottomLeft" activeCell="Q9" sqref="Q9:Q14"/>
    </sheetView>
  </sheetViews>
  <sheetFormatPr defaultColWidth="9.140625" defaultRowHeight="12.75" outlineLevelCol="1" x14ac:dyDescent="0.2"/>
  <cols>
    <col min="1" max="1" width="5.42578125" style="12" customWidth="1"/>
    <col min="2" max="2" width="6" style="12" customWidth="1"/>
    <col min="3" max="4" width="5.5703125" style="12" hidden="1" customWidth="1" outlineLevel="1"/>
    <col min="5" max="5" width="6.5703125" style="12" customWidth="1" collapsed="1"/>
    <col min="6" max="6" width="5.28515625" style="12" hidden="1" customWidth="1" outlineLevel="1"/>
    <col min="7" max="7" width="15" style="12" hidden="1" customWidth="1" outlineLevel="1"/>
    <col min="8" max="8" width="70.7109375" style="12" customWidth="1" collapsed="1"/>
    <col min="9" max="9" width="70.7109375" style="12" customWidth="1"/>
    <col min="10" max="10" width="7.140625" style="12" customWidth="1"/>
    <col min="11" max="11" width="14.7109375" style="5" customWidth="1"/>
    <col min="12" max="12" width="15.710937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20.7109375" style="58" customWidth="1"/>
    <col min="20" max="20" width="9.140625" style="12" customWidth="1"/>
    <col min="21" max="16384" width="9.140625" style="12"/>
  </cols>
  <sheetData>
    <row r="1" spans="1:20" ht="20.25" x14ac:dyDescent="0.3">
      <c r="A1" s="1" t="s">
        <v>152</v>
      </c>
      <c r="B1" s="2"/>
      <c r="C1" s="2"/>
      <c r="D1" s="2"/>
      <c r="E1" s="2"/>
      <c r="F1" s="2"/>
      <c r="G1" s="2"/>
      <c r="H1" s="3"/>
      <c r="I1" s="4"/>
      <c r="J1" s="2"/>
      <c r="M1" s="7"/>
      <c r="N1" s="8"/>
      <c r="P1" s="8"/>
      <c r="Q1" s="8"/>
      <c r="R1" s="9"/>
      <c r="S1" s="10"/>
      <c r="T1" s="11"/>
    </row>
    <row r="2" spans="1:20" ht="15.75" x14ac:dyDescent="0.25">
      <c r="A2" s="14" t="s">
        <v>1</v>
      </c>
      <c r="B2" s="14"/>
      <c r="C2" s="14"/>
      <c r="D2" s="15"/>
      <c r="E2" s="14"/>
      <c r="F2" s="14"/>
      <c r="G2" s="14"/>
      <c r="H2" s="14" t="s">
        <v>2</v>
      </c>
      <c r="I2" s="16" t="s">
        <v>3</v>
      </c>
      <c r="J2" s="17"/>
      <c r="M2" s="18"/>
      <c r="N2" s="19"/>
      <c r="P2" s="19"/>
      <c r="Q2" s="19"/>
      <c r="R2" s="19"/>
      <c r="S2" s="20"/>
      <c r="T2" s="11"/>
    </row>
    <row r="3" spans="1:20" ht="17.25" customHeight="1" x14ac:dyDescent="0.2">
      <c r="A3" s="14"/>
      <c r="B3" s="14"/>
      <c r="C3" s="14"/>
      <c r="D3" s="15"/>
      <c r="E3" s="14"/>
      <c r="F3" s="14"/>
      <c r="G3" s="14"/>
      <c r="H3" s="14" t="s">
        <v>4</v>
      </c>
      <c r="I3" s="21"/>
      <c r="J3" s="14"/>
      <c r="M3" s="18"/>
      <c r="N3" s="19"/>
      <c r="P3" s="19"/>
      <c r="Q3" s="19"/>
      <c r="S3" s="20"/>
      <c r="T3" s="11"/>
    </row>
    <row r="4" spans="1:20" ht="17.25" customHeight="1" x14ac:dyDescent="0.2">
      <c r="A4" s="14"/>
      <c r="B4" s="14"/>
      <c r="C4" s="14"/>
      <c r="D4" s="14"/>
      <c r="E4" s="14"/>
      <c r="F4" s="14"/>
      <c r="G4" s="14"/>
      <c r="H4" s="14"/>
      <c r="I4" s="21"/>
      <c r="J4" s="14"/>
      <c r="M4" s="18"/>
      <c r="N4" s="19"/>
      <c r="P4" s="19"/>
      <c r="Q4" s="19"/>
      <c r="R4" s="277" t="s">
        <v>5</v>
      </c>
      <c r="S4" s="20"/>
      <c r="T4" s="11"/>
    </row>
    <row r="5" spans="1:20" ht="25.5" customHeight="1" x14ac:dyDescent="0.2">
      <c r="A5" s="303" t="s">
        <v>177</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178</v>
      </c>
      <c r="B8" s="25"/>
      <c r="C8" s="25"/>
      <c r="D8" s="25"/>
      <c r="E8" s="25"/>
      <c r="F8" s="25"/>
      <c r="G8" s="25"/>
      <c r="H8" s="25"/>
      <c r="I8" s="25"/>
      <c r="J8" s="25"/>
      <c r="K8" s="25"/>
      <c r="L8" s="126">
        <f>SUM(L9:L14)</f>
        <v>42289</v>
      </c>
      <c r="M8" s="82"/>
      <c r="N8" s="26">
        <f t="shared" ref="N8:R8" si="0">SUM(N9:N14)</f>
        <v>705</v>
      </c>
      <c r="O8" s="26">
        <f t="shared" si="0"/>
        <v>33940</v>
      </c>
      <c r="P8" s="26">
        <f t="shared" si="0"/>
        <v>0</v>
      </c>
      <c r="Q8" s="26">
        <f>SUM(Q9:Q14)</f>
        <v>33940</v>
      </c>
      <c r="R8" s="26">
        <f t="shared" si="0"/>
        <v>6944</v>
      </c>
      <c r="S8" s="27"/>
    </row>
    <row r="9" spans="1:20" s="85" customFormat="1" ht="102.75" customHeight="1" x14ac:dyDescent="0.2">
      <c r="A9" s="271">
        <v>1</v>
      </c>
      <c r="B9" s="29" t="s">
        <v>28</v>
      </c>
      <c r="C9" s="29">
        <v>3122</v>
      </c>
      <c r="D9" s="29">
        <v>6121</v>
      </c>
      <c r="E9" s="29">
        <v>61</v>
      </c>
      <c r="F9" s="29">
        <v>10</v>
      </c>
      <c r="G9" s="40">
        <v>60001101529</v>
      </c>
      <c r="H9" s="32" t="s">
        <v>181</v>
      </c>
      <c r="I9" s="33" t="s">
        <v>182</v>
      </c>
      <c r="J9" s="29" t="s">
        <v>31</v>
      </c>
      <c r="K9" s="29" t="s">
        <v>32</v>
      </c>
      <c r="L9" s="34">
        <v>3172</v>
      </c>
      <c r="M9" s="83">
        <v>2023</v>
      </c>
      <c r="N9" s="36">
        <v>172</v>
      </c>
      <c r="O9" s="37">
        <f>P9+Q9</f>
        <v>3000</v>
      </c>
      <c r="P9" s="41">
        <v>0</v>
      </c>
      <c r="Q9" s="226">
        <v>3000</v>
      </c>
      <c r="R9" s="41">
        <f>L9-N9-O9</f>
        <v>0</v>
      </c>
      <c r="S9" s="43"/>
      <c r="T9" s="86">
        <v>16279</v>
      </c>
    </row>
    <row r="10" spans="1:20" s="85" customFormat="1" ht="64.5" customHeight="1" x14ac:dyDescent="0.2">
      <c r="A10" s="271">
        <v>2</v>
      </c>
      <c r="B10" s="29" t="s">
        <v>64</v>
      </c>
      <c r="C10" s="29">
        <v>3122</v>
      </c>
      <c r="D10" s="29">
        <v>6121</v>
      </c>
      <c r="E10" s="29">
        <v>61</v>
      </c>
      <c r="F10" s="29">
        <v>10</v>
      </c>
      <c r="G10" s="40">
        <v>60001101540</v>
      </c>
      <c r="H10" s="32" t="s">
        <v>183</v>
      </c>
      <c r="I10" s="127" t="s">
        <v>184</v>
      </c>
      <c r="J10" s="29"/>
      <c r="K10" s="29" t="s">
        <v>72</v>
      </c>
      <c r="L10" s="34">
        <v>2500</v>
      </c>
      <c r="M10" s="94">
        <v>2023</v>
      </c>
      <c r="N10" s="36">
        <v>0</v>
      </c>
      <c r="O10" s="37">
        <f>P10+Q10</f>
        <v>2500</v>
      </c>
      <c r="P10" s="41">
        <v>0</v>
      </c>
      <c r="Q10" s="226">
        <v>2500</v>
      </c>
      <c r="R10" s="41">
        <f>L10-N10-O10</f>
        <v>0</v>
      </c>
      <c r="S10" s="43"/>
      <c r="T10" s="86">
        <f>T9+Q10</f>
        <v>18779</v>
      </c>
    </row>
    <row r="11" spans="1:20" s="85" customFormat="1" ht="64.5" customHeight="1" x14ac:dyDescent="0.2">
      <c r="A11" s="271">
        <v>3</v>
      </c>
      <c r="B11" s="29" t="s">
        <v>64</v>
      </c>
      <c r="C11" s="29">
        <v>3133</v>
      </c>
      <c r="D11" s="29">
        <v>6121</v>
      </c>
      <c r="E11" s="29">
        <v>61</v>
      </c>
      <c r="F11" s="29">
        <v>10</v>
      </c>
      <c r="G11" s="40">
        <v>60001101549</v>
      </c>
      <c r="H11" s="32" t="s">
        <v>185</v>
      </c>
      <c r="I11" s="33" t="s">
        <v>184</v>
      </c>
      <c r="J11" s="29"/>
      <c r="K11" s="29" t="s">
        <v>72</v>
      </c>
      <c r="L11" s="34">
        <v>2700</v>
      </c>
      <c r="M11" s="94">
        <v>2023</v>
      </c>
      <c r="N11" s="36">
        <v>0</v>
      </c>
      <c r="O11" s="37">
        <f>P11+Q11</f>
        <v>2700</v>
      </c>
      <c r="P11" s="41">
        <v>0</v>
      </c>
      <c r="Q11" s="226">
        <v>2700</v>
      </c>
      <c r="R11" s="41">
        <f>L11-N11-O11</f>
        <v>0</v>
      </c>
      <c r="S11" s="43"/>
      <c r="T11" s="86">
        <f>T10+Q11</f>
        <v>21479</v>
      </c>
    </row>
    <row r="12" spans="1:20" s="85" customFormat="1" ht="64.5" customHeight="1" x14ac:dyDescent="0.2">
      <c r="A12" s="271">
        <v>4</v>
      </c>
      <c r="B12" s="29" t="s">
        <v>69</v>
      </c>
      <c r="C12" s="29">
        <v>3127</v>
      </c>
      <c r="D12" s="29">
        <v>6121</v>
      </c>
      <c r="E12" s="29">
        <v>61</v>
      </c>
      <c r="F12" s="29">
        <v>10</v>
      </c>
      <c r="G12" s="40">
        <v>60001101387</v>
      </c>
      <c r="H12" s="32" t="s">
        <v>179</v>
      </c>
      <c r="I12" s="33" t="s">
        <v>180</v>
      </c>
      <c r="J12" s="29" t="s">
        <v>31</v>
      </c>
      <c r="K12" s="29" t="s">
        <v>32</v>
      </c>
      <c r="L12" s="34">
        <v>11788</v>
      </c>
      <c r="M12" s="83">
        <v>2023</v>
      </c>
      <c r="N12" s="36">
        <v>348</v>
      </c>
      <c r="O12" s="37">
        <f>P12+Q12</f>
        <v>11440</v>
      </c>
      <c r="P12" s="41">
        <v>0</v>
      </c>
      <c r="Q12" s="226">
        <v>11440</v>
      </c>
      <c r="R12" s="41">
        <f>L12-N12-O12</f>
        <v>0</v>
      </c>
      <c r="S12" s="43" t="s">
        <v>256</v>
      </c>
      <c r="T12" s="86">
        <f>T10+Q12</f>
        <v>30219</v>
      </c>
    </row>
    <row r="13" spans="1:20" s="264" customFormat="1" ht="56.25" customHeight="1" x14ac:dyDescent="0.2">
      <c r="A13" s="271">
        <v>5</v>
      </c>
      <c r="B13" s="29" t="s">
        <v>50</v>
      </c>
      <c r="C13" s="29">
        <v>3122</v>
      </c>
      <c r="D13" s="29">
        <v>6121</v>
      </c>
      <c r="E13" s="29">
        <v>61</v>
      </c>
      <c r="F13" s="29">
        <v>10</v>
      </c>
      <c r="G13" s="40">
        <v>60001101397</v>
      </c>
      <c r="H13" s="261" t="s">
        <v>297</v>
      </c>
      <c r="I13" s="262" t="s">
        <v>298</v>
      </c>
      <c r="J13" s="29" t="s">
        <v>31</v>
      </c>
      <c r="K13" s="29" t="s">
        <v>32</v>
      </c>
      <c r="L13" s="34">
        <v>15129</v>
      </c>
      <c r="M13" s="94" t="s">
        <v>33</v>
      </c>
      <c r="N13" s="36">
        <v>185</v>
      </c>
      <c r="O13" s="37">
        <f>P13+Q13</f>
        <v>8000</v>
      </c>
      <c r="P13" s="41">
        <v>0</v>
      </c>
      <c r="Q13" s="226">
        <v>8000</v>
      </c>
      <c r="R13" s="41">
        <f>L13-N13-O13</f>
        <v>6944</v>
      </c>
      <c r="S13" s="43" t="s">
        <v>299</v>
      </c>
      <c r="T13" s="263">
        <f>T12+Q13</f>
        <v>38219</v>
      </c>
    </row>
    <row r="14" spans="1:20" s="240" customFormat="1" ht="108" customHeight="1" x14ac:dyDescent="0.2">
      <c r="A14" s="271">
        <v>6</v>
      </c>
      <c r="B14" s="29" t="s">
        <v>28</v>
      </c>
      <c r="C14" s="29" t="s">
        <v>304</v>
      </c>
      <c r="D14" s="29">
        <v>6121</v>
      </c>
      <c r="E14" s="29">
        <v>61</v>
      </c>
      <c r="F14" s="29">
        <v>10</v>
      </c>
      <c r="G14" s="40">
        <v>60001101577</v>
      </c>
      <c r="H14" s="32" t="s">
        <v>305</v>
      </c>
      <c r="I14" s="212" t="s">
        <v>306</v>
      </c>
      <c r="J14" s="29" t="s">
        <v>31</v>
      </c>
      <c r="K14" s="29" t="s">
        <v>32</v>
      </c>
      <c r="L14" s="34">
        <v>7000</v>
      </c>
      <c r="M14" s="94">
        <v>2023</v>
      </c>
      <c r="N14" s="36">
        <v>0</v>
      </c>
      <c r="O14" s="37">
        <f t="shared" ref="O14" si="1">P14+Q14</f>
        <v>6300</v>
      </c>
      <c r="P14" s="36">
        <v>0</v>
      </c>
      <c r="Q14" s="227">
        <v>6300</v>
      </c>
      <c r="R14" s="34"/>
      <c r="S14" s="43"/>
    </row>
    <row r="15" spans="1:20" s="28" customFormat="1" ht="25.5" hidden="1" customHeight="1" x14ac:dyDescent="0.3">
      <c r="A15" s="25" t="s">
        <v>186</v>
      </c>
      <c r="B15" s="25"/>
      <c r="C15" s="25"/>
      <c r="D15" s="25"/>
      <c r="E15" s="25"/>
      <c r="F15" s="25"/>
      <c r="G15" s="25"/>
      <c r="H15" s="25"/>
      <c r="I15" s="25"/>
      <c r="J15" s="25"/>
      <c r="K15" s="25"/>
      <c r="L15" s="126">
        <f>SUM(L16:L17)</f>
        <v>0</v>
      </c>
      <c r="M15" s="82"/>
      <c r="N15" s="26">
        <f t="shared" ref="N15:R15" si="2">SUM(N16:N17)</f>
        <v>0</v>
      </c>
      <c r="O15" s="26">
        <f t="shared" si="2"/>
        <v>0</v>
      </c>
      <c r="P15" s="26">
        <f t="shared" si="2"/>
        <v>0</v>
      </c>
      <c r="Q15" s="26">
        <f t="shared" si="2"/>
        <v>0</v>
      </c>
      <c r="R15" s="26">
        <f t="shared" si="2"/>
        <v>0</v>
      </c>
      <c r="S15" s="27"/>
    </row>
    <row r="16" spans="1:20" s="183" customFormat="1" ht="76.150000000000006" hidden="1" customHeight="1" x14ac:dyDescent="0.2">
      <c r="A16" s="195"/>
      <c r="B16" s="196"/>
      <c r="C16" s="196"/>
      <c r="D16" s="196"/>
      <c r="E16" s="196"/>
      <c r="F16" s="195"/>
      <c r="G16" s="195"/>
      <c r="H16" s="197"/>
      <c r="I16" s="198"/>
      <c r="J16" s="198"/>
      <c r="K16" s="198"/>
      <c r="L16" s="199"/>
      <c r="M16" s="196"/>
      <c r="N16" s="200"/>
      <c r="O16" s="201"/>
      <c r="P16" s="202"/>
      <c r="Q16" s="203"/>
      <c r="R16" s="200"/>
      <c r="S16" s="204"/>
      <c r="T16" s="182"/>
    </row>
    <row r="17" spans="1:21" s="85" customFormat="1" ht="29.25" hidden="1" customHeight="1" x14ac:dyDescent="0.2">
      <c r="A17" s="29"/>
      <c r="B17" s="29"/>
      <c r="C17" s="29"/>
      <c r="D17" s="29"/>
      <c r="E17" s="29"/>
      <c r="F17" s="29"/>
      <c r="G17" s="40"/>
      <c r="H17" s="32"/>
      <c r="I17" s="33"/>
      <c r="J17" s="29"/>
      <c r="K17" s="29"/>
      <c r="L17" s="34"/>
      <c r="M17" s="83"/>
      <c r="N17" s="36"/>
      <c r="O17" s="37">
        <f t="shared" ref="O17" si="3">P17+Q17</f>
        <v>0</v>
      </c>
      <c r="P17" s="41"/>
      <c r="Q17" s="42"/>
      <c r="R17" s="41">
        <f t="shared" ref="R17" si="4">L17-N17-O17</f>
        <v>0</v>
      </c>
      <c r="S17" s="43"/>
      <c r="T17" s="86"/>
    </row>
    <row r="18" spans="1:21" ht="35.25" customHeight="1" x14ac:dyDescent="0.2">
      <c r="A18" s="298" t="s">
        <v>187</v>
      </c>
      <c r="B18" s="299"/>
      <c r="C18" s="299"/>
      <c r="D18" s="299"/>
      <c r="E18" s="299"/>
      <c r="F18" s="299"/>
      <c r="G18" s="299"/>
      <c r="H18" s="299"/>
      <c r="I18" s="299"/>
      <c r="J18" s="299"/>
      <c r="K18" s="300"/>
      <c r="L18" s="128">
        <f>+L8+L15</f>
        <v>42289</v>
      </c>
      <c r="M18" s="50"/>
      <c r="N18" s="49">
        <f>+N8+N15</f>
        <v>705</v>
      </c>
      <c r="O18" s="49">
        <f>+O8+O15</f>
        <v>33940</v>
      </c>
      <c r="P18" s="49">
        <f>+P8+P15</f>
        <v>0</v>
      </c>
      <c r="Q18" s="49">
        <f>+Q8+Q15</f>
        <v>33940</v>
      </c>
      <c r="R18" s="49">
        <f>+R8+R15</f>
        <v>6944</v>
      </c>
      <c r="S18" s="51"/>
      <c r="U18" s="44"/>
    </row>
    <row r="19" spans="1:21" s="6" customFormat="1" x14ac:dyDescent="0.2">
      <c r="A19" s="5"/>
      <c r="B19" s="5"/>
      <c r="C19" s="5"/>
      <c r="D19" s="5"/>
      <c r="E19" s="5"/>
      <c r="F19" s="5"/>
      <c r="G19" s="5"/>
      <c r="H19" s="5"/>
      <c r="I19" s="5"/>
      <c r="J19" s="59"/>
      <c r="K19" s="60"/>
      <c r="L19" s="61"/>
      <c r="M19" s="62"/>
      <c r="S19" s="58"/>
      <c r="T19" s="12"/>
    </row>
    <row r="20" spans="1:21" s="6" customFormat="1" x14ac:dyDescent="0.2">
      <c r="A20" s="5"/>
      <c r="B20" s="5"/>
      <c r="C20" s="5"/>
      <c r="D20" s="5"/>
      <c r="E20" s="5"/>
      <c r="F20" s="5"/>
      <c r="G20" s="5"/>
      <c r="H20" s="5"/>
      <c r="I20" s="5"/>
      <c r="J20" s="59"/>
      <c r="K20" s="60"/>
      <c r="L20" s="61"/>
      <c r="M20" s="62"/>
      <c r="S20" s="58"/>
      <c r="T20" s="12"/>
    </row>
    <row r="21" spans="1:21" s="6" customFormat="1" x14ac:dyDescent="0.2">
      <c r="A21" s="5"/>
      <c r="B21" s="5"/>
      <c r="C21" s="5"/>
      <c r="D21" s="5"/>
      <c r="E21" s="5"/>
      <c r="F21" s="5"/>
      <c r="G21" s="5"/>
      <c r="H21" s="5"/>
      <c r="I21" s="5"/>
      <c r="J21" s="12"/>
      <c r="K21" s="60"/>
      <c r="L21" s="61"/>
      <c r="M21" s="62"/>
      <c r="S21" s="58"/>
      <c r="T21" s="12"/>
    </row>
    <row r="22" spans="1:21" s="6" customFormat="1" x14ac:dyDescent="0.2">
      <c r="A22" s="5"/>
      <c r="B22" s="5"/>
      <c r="C22" s="5"/>
      <c r="D22" s="5"/>
      <c r="E22" s="5"/>
      <c r="F22" s="5"/>
      <c r="G22" s="5"/>
      <c r="H22" s="5"/>
      <c r="I22" s="5"/>
      <c r="J22" s="12"/>
      <c r="K22" s="60"/>
      <c r="L22" s="61"/>
      <c r="M22" s="62"/>
      <c r="S22" s="58"/>
      <c r="T22" s="12"/>
    </row>
    <row r="23" spans="1:21" s="6" customFormat="1" x14ac:dyDescent="0.2">
      <c r="A23" s="5"/>
      <c r="B23" s="5"/>
      <c r="C23" s="5"/>
      <c r="D23" s="5"/>
      <c r="E23" s="5"/>
      <c r="F23" s="5"/>
      <c r="G23" s="5"/>
      <c r="H23" s="5"/>
      <c r="I23" s="5"/>
      <c r="J23" s="12"/>
      <c r="K23" s="60"/>
      <c r="L23" s="61"/>
      <c r="M23" s="62"/>
      <c r="S23" s="58"/>
      <c r="T23" s="12"/>
    </row>
  </sheetData>
  <mergeCells count="19">
    <mergeCell ref="A5:R5"/>
    <mergeCell ref="A6:A7"/>
    <mergeCell ref="B6:B7"/>
    <mergeCell ref="C6:C7"/>
    <mergeCell ref="D6:D7"/>
    <mergeCell ref="E6:E7"/>
    <mergeCell ref="F6:F7"/>
    <mergeCell ref="G6:G7"/>
    <mergeCell ref="H6:H7"/>
    <mergeCell ref="I6:I7"/>
    <mergeCell ref="R6:R7"/>
    <mergeCell ref="A18:K18"/>
    <mergeCell ref="S6:S7"/>
    <mergeCell ref="J6:J7"/>
    <mergeCell ref="K6:K7"/>
    <mergeCell ref="L6:L7"/>
    <mergeCell ref="M6:M7"/>
    <mergeCell ref="N6:N7"/>
    <mergeCell ref="O6:Q6"/>
  </mergeCells>
  <pageMargins left="0.39370078740157483" right="0.39370078740157483" top="0.78740157480314965" bottom="0.78740157480314965" header="0.31496062992125984" footer="0.31496062992125984"/>
  <pageSetup paperSize="9" scale="50" firstPageNumber="134"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12"/>
  <sheetViews>
    <sheetView showGridLines="0" tabSelected="1" view="pageBreakPreview" zoomScale="70" zoomScaleNormal="100" zoomScaleSheetLayoutView="70" workbookViewId="0">
      <pane ySplit="7" topLeftCell="A8" activePane="bottomLeft" state="frozenSplit"/>
      <selection activeCell="B37" sqref="B37"/>
      <selection pane="bottomLeft" activeCell="J18" sqref="J18"/>
    </sheetView>
  </sheetViews>
  <sheetFormatPr defaultColWidth="9.140625" defaultRowHeight="15" outlineLevelCol="1" x14ac:dyDescent="0.25"/>
  <cols>
    <col min="1" max="1" width="4.140625" style="63" customWidth="1"/>
    <col min="2" max="2" width="4.42578125" style="63" customWidth="1"/>
    <col min="3" max="4" width="9.140625" style="63" hidden="1" customWidth="1" outlineLevel="1"/>
    <col min="5" max="5" width="6" style="63" customWidth="1" collapsed="1"/>
    <col min="6" max="6" width="9.140625" style="63" hidden="1" customWidth="1" outlineLevel="1"/>
    <col min="7" max="7" width="17.5703125" style="63" hidden="1" customWidth="1" outlineLevel="1"/>
    <col min="8" max="8" width="12" style="63" hidden="1" customWidth="1" outlineLevel="1"/>
    <col min="9" max="9" width="7.28515625" style="63" hidden="1" customWidth="1" outlineLevel="1"/>
    <col min="10" max="10" width="56.5703125" style="63" customWidth="1" collapsed="1"/>
    <col min="11" max="11" width="75.7109375" style="63" customWidth="1"/>
    <col min="12" max="12" width="6.85546875" style="63" customWidth="1"/>
    <col min="13" max="13" width="9.7109375" style="63" customWidth="1"/>
    <col min="14" max="14" width="11.140625" style="63" customWidth="1"/>
    <col min="15" max="15" width="9.7109375" style="63" customWidth="1"/>
    <col min="16" max="16" width="12.7109375" style="63" customWidth="1"/>
    <col min="17" max="17" width="11.42578125" style="63" customWidth="1"/>
    <col min="18" max="18" width="12.28515625" style="63" customWidth="1"/>
    <col min="19" max="20" width="9.7109375" style="63" customWidth="1"/>
    <col min="21" max="21" width="12.28515625" style="63" customWidth="1"/>
    <col min="22" max="22" width="13.42578125" style="63" customWidth="1"/>
    <col min="23" max="23" width="17.28515625" style="63" customWidth="1"/>
    <col min="24" max="250" width="15" style="63" customWidth="1"/>
    <col min="251" max="16384" width="9.140625" style="63"/>
  </cols>
  <sheetData>
    <row r="1" spans="1:24" s="73" customFormat="1" ht="20.25" x14ac:dyDescent="0.3">
      <c r="A1" s="1" t="s">
        <v>139</v>
      </c>
      <c r="B1" s="2"/>
      <c r="C1" s="2"/>
      <c r="D1" s="2"/>
      <c r="E1" s="2"/>
      <c r="F1" s="2"/>
      <c r="G1" s="2"/>
      <c r="H1" s="81"/>
      <c r="I1" s="4"/>
      <c r="J1" s="2"/>
      <c r="K1" s="79"/>
      <c r="L1" s="78"/>
      <c r="M1" s="7"/>
      <c r="N1" s="8"/>
      <c r="O1" s="78"/>
      <c r="P1" s="8"/>
      <c r="Q1" s="8"/>
      <c r="R1" s="9"/>
      <c r="S1" s="10"/>
      <c r="T1" s="77"/>
    </row>
    <row r="2" spans="1:24" s="73" customFormat="1" ht="15.75" x14ac:dyDescent="0.25">
      <c r="A2" s="14" t="s">
        <v>1</v>
      </c>
      <c r="B2" s="14"/>
      <c r="C2" s="14"/>
      <c r="D2" s="80"/>
      <c r="E2" s="14"/>
      <c r="F2" s="14"/>
      <c r="G2" s="14"/>
      <c r="J2" s="310" t="s">
        <v>311</v>
      </c>
      <c r="K2" s="16" t="s">
        <v>140</v>
      </c>
      <c r="L2" s="78"/>
      <c r="M2" s="18"/>
      <c r="N2" s="19"/>
      <c r="O2" s="78"/>
      <c r="P2" s="19"/>
      <c r="Q2" s="19"/>
      <c r="R2" s="19"/>
      <c r="S2" s="20"/>
      <c r="T2" s="77"/>
    </row>
    <row r="3" spans="1:24" s="73" customFormat="1" ht="17.25" customHeight="1" x14ac:dyDescent="0.25">
      <c r="A3" s="14"/>
      <c r="B3" s="14"/>
      <c r="C3" s="14"/>
      <c r="D3" s="80"/>
      <c r="E3" s="14"/>
      <c r="F3" s="14"/>
      <c r="G3" s="14"/>
      <c r="I3" s="21"/>
      <c r="J3" s="14" t="s">
        <v>4</v>
      </c>
      <c r="K3" s="79"/>
      <c r="L3" s="78"/>
      <c r="M3" s="18"/>
      <c r="N3" s="19"/>
      <c r="O3" s="78"/>
      <c r="P3" s="19"/>
      <c r="Q3" s="19"/>
      <c r="R3" s="78"/>
      <c r="S3" s="20"/>
      <c r="T3" s="77"/>
    </row>
    <row r="4" spans="1:24" s="73" customFormat="1" ht="17.25" customHeight="1" x14ac:dyDescent="0.25">
      <c r="A4" s="13"/>
      <c r="B4" s="13"/>
      <c r="C4" s="13"/>
      <c r="D4" s="13"/>
      <c r="E4" s="13"/>
      <c r="F4" s="13"/>
      <c r="G4" s="13"/>
      <c r="H4" s="13"/>
      <c r="I4" s="22"/>
      <c r="J4" s="13"/>
      <c r="K4" s="79"/>
      <c r="L4" s="78"/>
      <c r="M4" s="18"/>
      <c r="N4" s="19"/>
      <c r="O4" s="78"/>
      <c r="P4" s="19"/>
      <c r="Q4" s="19"/>
      <c r="S4" s="20"/>
      <c r="T4" s="77"/>
      <c r="V4" s="276" t="s">
        <v>5</v>
      </c>
    </row>
    <row r="5" spans="1:24" s="73" customFormat="1" ht="25.5" customHeight="1" x14ac:dyDescent="0.25">
      <c r="A5" s="290" t="s">
        <v>232</v>
      </c>
      <c r="B5" s="291"/>
      <c r="C5" s="291"/>
      <c r="D5" s="291"/>
      <c r="E5" s="291"/>
      <c r="F5" s="291"/>
      <c r="G5" s="291"/>
      <c r="H5" s="291"/>
      <c r="I5" s="291"/>
      <c r="J5" s="291"/>
      <c r="K5" s="291"/>
      <c r="L5" s="291"/>
      <c r="M5" s="291"/>
      <c r="N5" s="291"/>
      <c r="O5" s="291"/>
      <c r="P5" s="291"/>
      <c r="Q5" s="291"/>
      <c r="R5" s="291"/>
      <c r="S5" s="76"/>
      <c r="T5" s="75"/>
      <c r="U5" s="75"/>
      <c r="V5" s="75"/>
      <c r="W5" s="74"/>
    </row>
    <row r="6" spans="1:24" ht="22.5" customHeight="1" x14ac:dyDescent="0.25">
      <c r="A6" s="292" t="s">
        <v>7</v>
      </c>
      <c r="B6" s="292" t="s">
        <v>8</v>
      </c>
      <c r="C6" s="283" t="s">
        <v>9</v>
      </c>
      <c r="D6" s="283" t="s">
        <v>10</v>
      </c>
      <c r="E6" s="283" t="s">
        <v>11</v>
      </c>
      <c r="F6" s="283" t="s">
        <v>12</v>
      </c>
      <c r="G6" s="283" t="s">
        <v>13</v>
      </c>
      <c r="H6" s="294" t="s">
        <v>57</v>
      </c>
      <c r="I6" s="295" t="s">
        <v>56</v>
      </c>
      <c r="J6" s="283" t="s">
        <v>14</v>
      </c>
      <c r="K6" s="285" t="s">
        <v>15</v>
      </c>
      <c r="L6" s="287" t="s">
        <v>16</v>
      </c>
      <c r="M6" s="306" t="s">
        <v>17</v>
      </c>
      <c r="N6" s="285" t="s">
        <v>18</v>
      </c>
      <c r="O6" s="285" t="s">
        <v>19</v>
      </c>
      <c r="P6" s="281" t="s">
        <v>20</v>
      </c>
      <c r="Q6" s="297" t="s">
        <v>21</v>
      </c>
      <c r="R6" s="297"/>
      <c r="S6" s="297"/>
      <c r="T6" s="297"/>
      <c r="U6" s="297"/>
      <c r="V6" s="281" t="s">
        <v>22</v>
      </c>
      <c r="W6" s="281" t="s">
        <v>23</v>
      </c>
    </row>
    <row r="7" spans="1:24" s="72" customFormat="1" ht="51" customHeight="1" x14ac:dyDescent="0.25">
      <c r="A7" s="293"/>
      <c r="B7" s="293"/>
      <c r="C7" s="284"/>
      <c r="D7" s="284"/>
      <c r="E7" s="284"/>
      <c r="F7" s="284"/>
      <c r="G7" s="284"/>
      <c r="H7" s="294"/>
      <c r="I7" s="296"/>
      <c r="J7" s="284"/>
      <c r="K7" s="286"/>
      <c r="L7" s="288"/>
      <c r="M7" s="307"/>
      <c r="N7" s="289"/>
      <c r="O7" s="289"/>
      <c r="P7" s="282"/>
      <c r="Q7" s="24" t="s">
        <v>24</v>
      </c>
      <c r="R7" s="24" t="s">
        <v>25</v>
      </c>
      <c r="S7" s="24" t="s">
        <v>55</v>
      </c>
      <c r="T7" s="24" t="s">
        <v>54</v>
      </c>
      <c r="U7" s="24" t="s">
        <v>26</v>
      </c>
      <c r="V7" s="282"/>
      <c r="W7" s="282"/>
    </row>
    <row r="8" spans="1:24" s="95" customFormat="1" ht="22.5" customHeight="1" x14ac:dyDescent="0.25">
      <c r="A8" s="25" t="s">
        <v>27</v>
      </c>
      <c r="B8" s="96"/>
      <c r="C8" s="97"/>
      <c r="D8" s="97"/>
      <c r="E8" s="97"/>
      <c r="F8" s="97"/>
      <c r="G8" s="97"/>
      <c r="H8" s="98"/>
      <c r="I8" s="99"/>
      <c r="J8" s="97"/>
      <c r="K8" s="100"/>
      <c r="L8" s="101"/>
      <c r="M8" s="102"/>
      <c r="N8" s="105">
        <f>SUM(N9:N9)</f>
        <v>622</v>
      </c>
      <c r="O8" s="103"/>
      <c r="P8" s="106">
        <f t="shared" ref="P8:V8" si="0">SUM(P9:P9)</f>
        <v>0</v>
      </c>
      <c r="Q8" s="107">
        <f t="shared" si="0"/>
        <v>622</v>
      </c>
      <c r="R8" s="107">
        <f t="shared" si="0"/>
        <v>0</v>
      </c>
      <c r="S8" s="107">
        <f t="shared" si="0"/>
        <v>0</v>
      </c>
      <c r="T8" s="107">
        <f t="shared" si="0"/>
        <v>0</v>
      </c>
      <c r="U8" s="107">
        <f t="shared" si="0"/>
        <v>622</v>
      </c>
      <c r="V8" s="106">
        <f t="shared" si="0"/>
        <v>0</v>
      </c>
      <c r="W8" s="104"/>
    </row>
    <row r="9" spans="1:24" s="69" customFormat="1" ht="67.5" customHeight="1" x14ac:dyDescent="0.2">
      <c r="A9" s="211">
        <v>1</v>
      </c>
      <c r="B9" s="241" t="s">
        <v>64</v>
      </c>
      <c r="C9" s="258">
        <v>4357</v>
      </c>
      <c r="D9" s="258">
        <v>6351</v>
      </c>
      <c r="E9" s="258">
        <v>63</v>
      </c>
      <c r="F9" s="258">
        <v>11</v>
      </c>
      <c r="G9" s="258">
        <v>66011001654</v>
      </c>
      <c r="H9" s="258" t="s">
        <v>144</v>
      </c>
      <c r="I9" s="258" t="s">
        <v>142</v>
      </c>
      <c r="J9" s="243" t="s">
        <v>145</v>
      </c>
      <c r="K9" s="244" t="s">
        <v>146</v>
      </c>
      <c r="L9" s="245"/>
      <c r="M9" s="241"/>
      <c r="N9" s="246">
        <v>622</v>
      </c>
      <c r="O9" s="247">
        <v>2023</v>
      </c>
      <c r="P9" s="248">
        <v>0</v>
      </c>
      <c r="Q9" s="249">
        <v>622</v>
      </c>
      <c r="R9" s="246">
        <v>0</v>
      </c>
      <c r="S9" s="246">
        <v>0</v>
      </c>
      <c r="T9" s="246">
        <v>0</v>
      </c>
      <c r="U9" s="250">
        <v>622</v>
      </c>
      <c r="V9" s="246">
        <v>0</v>
      </c>
      <c r="W9" s="251"/>
      <c r="X9" s="252">
        <v>11322</v>
      </c>
    </row>
    <row r="10" spans="1:24" s="65" customFormat="1" ht="32.25" customHeight="1" x14ac:dyDescent="0.3">
      <c r="A10" s="253" t="s">
        <v>151</v>
      </c>
      <c r="B10" s="254"/>
      <c r="C10" s="254"/>
      <c r="D10" s="254"/>
      <c r="E10" s="254"/>
      <c r="F10" s="254"/>
      <c r="G10" s="254"/>
      <c r="H10" s="254"/>
      <c r="I10" s="255"/>
      <c r="J10" s="255"/>
      <c r="K10" s="255"/>
      <c r="L10" s="255"/>
      <c r="M10" s="255"/>
      <c r="N10" s="256">
        <v>622</v>
      </c>
      <c r="O10" s="256"/>
      <c r="P10" s="256">
        <v>0</v>
      </c>
      <c r="Q10" s="256">
        <v>622</v>
      </c>
      <c r="R10" s="256">
        <v>0</v>
      </c>
      <c r="S10" s="256">
        <v>0</v>
      </c>
      <c r="T10" s="256">
        <v>0</v>
      </c>
      <c r="U10" s="256">
        <v>622</v>
      </c>
      <c r="V10" s="256">
        <v>0</v>
      </c>
      <c r="W10" s="256"/>
      <c r="X10" s="257"/>
    </row>
    <row r="11" spans="1:24" x14ac:dyDescent="0.25">
      <c r="Q11" s="64"/>
      <c r="R11" s="64"/>
      <c r="S11" s="64"/>
      <c r="T11" s="64"/>
      <c r="U11" s="64"/>
    </row>
    <row r="12" spans="1:24" x14ac:dyDescent="0.25">
      <c r="Q12" s="64"/>
      <c r="R12" s="64"/>
      <c r="S12" s="64"/>
      <c r="T12" s="64"/>
      <c r="U12" s="64"/>
    </row>
  </sheetData>
  <mergeCells count="20">
    <mergeCell ref="V6:V7"/>
    <mergeCell ref="W6:W7"/>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53" firstPageNumber="135"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13"/>
  <sheetViews>
    <sheetView showGridLines="0" view="pageBreakPreview" zoomScale="70" zoomScaleNormal="100" zoomScaleSheetLayoutView="70" workbookViewId="0">
      <pane ySplit="7" topLeftCell="A8" activePane="bottomLeft" state="frozenSplit"/>
      <selection activeCell="B37" sqref="B37"/>
      <selection pane="bottomLeft" activeCell="V4" sqref="V4"/>
    </sheetView>
  </sheetViews>
  <sheetFormatPr defaultColWidth="9.140625" defaultRowHeight="15" outlineLevelCol="1" x14ac:dyDescent="0.25"/>
  <cols>
    <col min="1" max="1" width="4.140625" style="63" customWidth="1"/>
    <col min="2" max="2" width="4.42578125" style="63" customWidth="1"/>
    <col min="3" max="4" width="9.140625" style="63" hidden="1" customWidth="1" outlineLevel="1"/>
    <col min="5" max="5" width="5.85546875" style="63" customWidth="1" collapsed="1"/>
    <col min="6" max="6" width="9.140625" style="63" hidden="1" customWidth="1" outlineLevel="1"/>
    <col min="7" max="7" width="17.5703125" style="63" hidden="1" customWidth="1" outlineLevel="1"/>
    <col min="8" max="8" width="13.42578125" style="63" hidden="1" customWidth="1" outlineLevel="1"/>
    <col min="9" max="9" width="7.28515625" style="63" hidden="1" customWidth="1" outlineLevel="1"/>
    <col min="10" max="10" width="63.85546875" style="63" customWidth="1" collapsed="1"/>
    <col min="11" max="11" width="65.7109375" style="63" customWidth="1"/>
    <col min="12" max="12" width="6.85546875" style="63" customWidth="1"/>
    <col min="13" max="13" width="9.7109375" style="63" customWidth="1"/>
    <col min="14" max="14" width="12.28515625" style="63" customWidth="1"/>
    <col min="15" max="15" width="9.5703125" style="63" customWidth="1"/>
    <col min="16" max="16" width="12.28515625" style="63" customWidth="1"/>
    <col min="17" max="17" width="12.85546875" style="63" customWidth="1"/>
    <col min="18" max="20" width="9.7109375" style="63" customWidth="1"/>
    <col min="21" max="21" width="12.28515625" style="63" customWidth="1"/>
    <col min="22" max="22" width="14" style="63" customWidth="1"/>
    <col min="23" max="23" width="17.28515625" style="63" customWidth="1"/>
    <col min="24" max="250" width="15" style="63" customWidth="1"/>
    <col min="251" max="16384" width="9.140625" style="63"/>
  </cols>
  <sheetData>
    <row r="1" spans="1:24" s="73" customFormat="1" ht="20.25" x14ac:dyDescent="0.3">
      <c r="A1" s="1" t="s">
        <v>152</v>
      </c>
      <c r="B1" s="2"/>
      <c r="C1" s="2"/>
      <c r="D1" s="2"/>
      <c r="E1" s="2"/>
      <c r="F1" s="2"/>
      <c r="G1" s="2"/>
      <c r="H1" s="81"/>
      <c r="I1" s="4"/>
      <c r="J1" s="2"/>
      <c r="K1" s="79"/>
      <c r="L1" s="78"/>
      <c r="M1" s="7"/>
      <c r="N1" s="8"/>
      <c r="O1" s="78"/>
      <c r="P1" s="8"/>
      <c r="Q1" s="8"/>
      <c r="R1" s="9"/>
      <c r="S1" s="10"/>
      <c r="T1" s="77"/>
    </row>
    <row r="2" spans="1:24" s="73" customFormat="1" ht="15.75" x14ac:dyDescent="0.25">
      <c r="A2" s="14" t="s">
        <v>1</v>
      </c>
      <c r="B2" s="14"/>
      <c r="C2" s="14"/>
      <c r="D2" s="80"/>
      <c r="E2" s="14"/>
      <c r="F2" s="14"/>
      <c r="G2" s="14"/>
      <c r="J2" s="14" t="s">
        <v>2</v>
      </c>
      <c r="K2" s="16" t="s">
        <v>3</v>
      </c>
      <c r="L2" s="78"/>
      <c r="M2" s="18"/>
      <c r="N2" s="19"/>
      <c r="O2" s="78"/>
      <c r="P2" s="19"/>
      <c r="Q2" s="19"/>
      <c r="R2" s="19"/>
      <c r="S2" s="20"/>
      <c r="T2" s="77"/>
    </row>
    <row r="3" spans="1:24" s="73" customFormat="1" ht="17.25" customHeight="1" x14ac:dyDescent="0.25">
      <c r="A3" s="14"/>
      <c r="B3" s="14"/>
      <c r="C3" s="14"/>
      <c r="D3" s="80"/>
      <c r="E3" s="14"/>
      <c r="F3" s="14"/>
      <c r="G3" s="14"/>
      <c r="I3" s="21"/>
      <c r="J3" s="14" t="s">
        <v>4</v>
      </c>
      <c r="K3" s="79"/>
      <c r="L3" s="78"/>
      <c r="M3" s="18"/>
      <c r="N3" s="19"/>
      <c r="O3" s="78"/>
      <c r="P3" s="19"/>
      <c r="Q3" s="19"/>
      <c r="R3" s="78"/>
      <c r="S3" s="20"/>
      <c r="T3" s="77"/>
    </row>
    <row r="4" spans="1:24" s="73" customFormat="1" ht="17.25" customHeight="1" x14ac:dyDescent="0.25">
      <c r="A4" s="13"/>
      <c r="B4" s="13"/>
      <c r="C4" s="13"/>
      <c r="D4" s="13"/>
      <c r="E4" s="13"/>
      <c r="F4" s="13"/>
      <c r="G4" s="13"/>
      <c r="H4" s="13"/>
      <c r="I4" s="22"/>
      <c r="J4" s="13"/>
      <c r="K4" s="79"/>
      <c r="L4" s="78"/>
      <c r="M4" s="18"/>
      <c r="N4" s="19"/>
      <c r="O4" s="78"/>
      <c r="P4" s="19"/>
      <c r="Q4" s="19"/>
      <c r="S4" s="20"/>
      <c r="T4" s="77"/>
      <c r="V4" s="276" t="s">
        <v>5</v>
      </c>
    </row>
    <row r="5" spans="1:24" s="73" customFormat="1" ht="25.5" customHeight="1" x14ac:dyDescent="0.25">
      <c r="A5" s="290" t="s">
        <v>141</v>
      </c>
      <c r="B5" s="291"/>
      <c r="C5" s="291"/>
      <c r="D5" s="291"/>
      <c r="E5" s="291"/>
      <c r="F5" s="291"/>
      <c r="G5" s="291"/>
      <c r="H5" s="291"/>
      <c r="I5" s="291"/>
      <c r="J5" s="291"/>
      <c r="K5" s="291"/>
      <c r="L5" s="291"/>
      <c r="M5" s="291"/>
      <c r="N5" s="291"/>
      <c r="O5" s="291"/>
      <c r="P5" s="291"/>
      <c r="Q5" s="291"/>
      <c r="R5" s="291"/>
      <c r="S5" s="76"/>
      <c r="T5" s="75"/>
      <c r="U5" s="75"/>
      <c r="V5" s="75"/>
      <c r="W5" s="74"/>
    </row>
    <row r="6" spans="1:24" ht="22.5" customHeight="1" x14ac:dyDescent="0.25">
      <c r="A6" s="292" t="s">
        <v>7</v>
      </c>
      <c r="B6" s="292" t="s">
        <v>8</v>
      </c>
      <c r="C6" s="283" t="s">
        <v>9</v>
      </c>
      <c r="D6" s="283" t="s">
        <v>10</v>
      </c>
      <c r="E6" s="283" t="s">
        <v>11</v>
      </c>
      <c r="F6" s="283" t="s">
        <v>12</v>
      </c>
      <c r="G6" s="283" t="s">
        <v>13</v>
      </c>
      <c r="H6" s="294" t="s">
        <v>57</v>
      </c>
      <c r="I6" s="295" t="s">
        <v>56</v>
      </c>
      <c r="J6" s="283" t="s">
        <v>14</v>
      </c>
      <c r="K6" s="285" t="s">
        <v>15</v>
      </c>
      <c r="L6" s="287" t="s">
        <v>16</v>
      </c>
      <c r="M6" s="306" t="s">
        <v>17</v>
      </c>
      <c r="N6" s="285" t="s">
        <v>18</v>
      </c>
      <c r="O6" s="285" t="s">
        <v>19</v>
      </c>
      <c r="P6" s="281" t="s">
        <v>20</v>
      </c>
      <c r="Q6" s="297" t="s">
        <v>21</v>
      </c>
      <c r="R6" s="297"/>
      <c r="S6" s="297"/>
      <c r="T6" s="297"/>
      <c r="U6" s="297"/>
      <c r="V6" s="281" t="s">
        <v>22</v>
      </c>
      <c r="W6" s="281" t="s">
        <v>23</v>
      </c>
    </row>
    <row r="7" spans="1:24" s="72" customFormat="1" ht="51" x14ac:dyDescent="0.25">
      <c r="A7" s="293"/>
      <c r="B7" s="293"/>
      <c r="C7" s="284"/>
      <c r="D7" s="284"/>
      <c r="E7" s="284"/>
      <c r="F7" s="284"/>
      <c r="G7" s="284"/>
      <c r="H7" s="294"/>
      <c r="I7" s="296"/>
      <c r="J7" s="284"/>
      <c r="K7" s="286"/>
      <c r="L7" s="288"/>
      <c r="M7" s="307"/>
      <c r="N7" s="289"/>
      <c r="O7" s="289"/>
      <c r="P7" s="282"/>
      <c r="Q7" s="24" t="s">
        <v>24</v>
      </c>
      <c r="R7" s="24" t="s">
        <v>25</v>
      </c>
      <c r="S7" s="24" t="s">
        <v>55</v>
      </c>
      <c r="T7" s="24" t="s">
        <v>54</v>
      </c>
      <c r="U7" s="24" t="s">
        <v>26</v>
      </c>
      <c r="V7" s="282"/>
      <c r="W7" s="282"/>
    </row>
    <row r="8" spans="1:24" s="95" customFormat="1" ht="22.5" customHeight="1" x14ac:dyDescent="0.25">
      <c r="A8" s="25" t="s">
        <v>27</v>
      </c>
      <c r="B8" s="96"/>
      <c r="C8" s="97"/>
      <c r="D8" s="97"/>
      <c r="E8" s="97"/>
      <c r="F8" s="97"/>
      <c r="G8" s="97"/>
      <c r="H8" s="98"/>
      <c r="I8" s="99"/>
      <c r="J8" s="97"/>
      <c r="K8" s="100"/>
      <c r="L8" s="101"/>
      <c r="M8" s="102"/>
      <c r="N8" s="105">
        <f>N9+N10</f>
        <v>33000</v>
      </c>
      <c r="O8" s="103"/>
      <c r="P8" s="106">
        <f t="shared" ref="P8:V8" si="0">P9+P10</f>
        <v>0</v>
      </c>
      <c r="Q8" s="107">
        <f t="shared" si="0"/>
        <v>16000</v>
      </c>
      <c r="R8" s="107">
        <f t="shared" si="0"/>
        <v>0</v>
      </c>
      <c r="S8" s="107">
        <f t="shared" si="0"/>
        <v>0</v>
      </c>
      <c r="T8" s="107">
        <f t="shared" si="0"/>
        <v>0</v>
      </c>
      <c r="U8" s="107">
        <f t="shared" si="0"/>
        <v>16000</v>
      </c>
      <c r="V8" s="106">
        <f t="shared" si="0"/>
        <v>17000</v>
      </c>
      <c r="W8" s="104"/>
    </row>
    <row r="9" spans="1:24" s="69" customFormat="1" ht="60" customHeight="1" x14ac:dyDescent="0.2">
      <c r="A9" s="247">
        <v>1</v>
      </c>
      <c r="B9" s="117" t="s">
        <v>50</v>
      </c>
      <c r="C9" s="210">
        <v>4350</v>
      </c>
      <c r="D9" s="210">
        <v>6121</v>
      </c>
      <c r="E9" s="210">
        <v>61</v>
      </c>
      <c r="F9" s="210">
        <v>11</v>
      </c>
      <c r="G9" s="268">
        <v>60002101582</v>
      </c>
      <c r="H9" s="267" t="s">
        <v>147</v>
      </c>
      <c r="I9" s="267" t="s">
        <v>148</v>
      </c>
      <c r="J9" s="111" t="s">
        <v>302</v>
      </c>
      <c r="K9" s="112" t="s">
        <v>149</v>
      </c>
      <c r="L9" s="112"/>
      <c r="M9" s="113"/>
      <c r="N9" s="114">
        <v>13000</v>
      </c>
      <c r="O9" s="117">
        <v>2023</v>
      </c>
      <c r="P9" s="113">
        <v>0</v>
      </c>
      <c r="Q9" s="115">
        <f>SUM(R9:U9)</f>
        <v>1000</v>
      </c>
      <c r="R9" s="114">
        <v>0</v>
      </c>
      <c r="S9" s="114">
        <v>0</v>
      </c>
      <c r="T9" s="114">
        <v>0</v>
      </c>
      <c r="U9" s="225">
        <v>1000</v>
      </c>
      <c r="V9" s="114">
        <f>N9-Q9</f>
        <v>12000</v>
      </c>
      <c r="W9" s="215" t="s">
        <v>153</v>
      </c>
      <c r="X9" s="121">
        <v>13022</v>
      </c>
    </row>
    <row r="10" spans="1:24" s="69" customFormat="1" ht="68.25" customHeight="1" x14ac:dyDescent="0.2">
      <c r="A10" s="247">
        <v>2</v>
      </c>
      <c r="B10" s="117"/>
      <c r="C10" s="210">
        <v>4350</v>
      </c>
      <c r="D10" s="210">
        <v>6121</v>
      </c>
      <c r="E10" s="210">
        <v>61</v>
      </c>
      <c r="F10" s="210">
        <v>11</v>
      </c>
      <c r="G10" s="269">
        <v>60002000000</v>
      </c>
      <c r="H10" s="267" t="s">
        <v>150</v>
      </c>
      <c r="I10" s="267" t="s">
        <v>143</v>
      </c>
      <c r="J10" s="116" t="s">
        <v>154</v>
      </c>
      <c r="K10" s="206" t="s">
        <v>262</v>
      </c>
      <c r="L10" s="112"/>
      <c r="M10" s="113"/>
      <c r="N10" s="114">
        <v>20000</v>
      </c>
      <c r="O10" s="117">
        <v>2023</v>
      </c>
      <c r="P10" s="113">
        <v>0</v>
      </c>
      <c r="Q10" s="115">
        <f t="shared" ref="Q10" si="1">SUM(R10:U10)</f>
        <v>15000</v>
      </c>
      <c r="R10" s="114">
        <v>0</v>
      </c>
      <c r="S10" s="114">
        <v>0</v>
      </c>
      <c r="T10" s="114">
        <v>0</v>
      </c>
      <c r="U10" s="225">
        <v>15000</v>
      </c>
      <c r="V10" s="114">
        <f t="shared" ref="V10" si="2">N10-Q10</f>
        <v>5000</v>
      </c>
      <c r="W10" s="110"/>
    </row>
    <row r="11" spans="1:24" s="120" customFormat="1" ht="32.25" customHeight="1" x14ac:dyDescent="0.35">
      <c r="A11" s="48" t="s">
        <v>233</v>
      </c>
      <c r="B11" s="48"/>
      <c r="C11" s="48"/>
      <c r="D11" s="48"/>
      <c r="E11" s="48"/>
      <c r="F11" s="48"/>
      <c r="G11" s="48"/>
      <c r="H11" s="48"/>
      <c r="I11" s="119"/>
      <c r="J11" s="119"/>
      <c r="K11" s="119"/>
      <c r="L11" s="119"/>
      <c r="M11" s="119"/>
      <c r="N11" s="118">
        <f>N8</f>
        <v>33000</v>
      </c>
      <c r="O11" s="118"/>
      <c r="P11" s="118">
        <f t="shared" ref="P11:U11" si="3">P8</f>
        <v>0</v>
      </c>
      <c r="Q11" s="118">
        <f t="shared" si="3"/>
        <v>16000</v>
      </c>
      <c r="R11" s="118">
        <f t="shared" si="3"/>
        <v>0</v>
      </c>
      <c r="S11" s="118">
        <f t="shared" si="3"/>
        <v>0</v>
      </c>
      <c r="T11" s="118">
        <f t="shared" si="3"/>
        <v>0</v>
      </c>
      <c r="U11" s="118">
        <f t="shared" si="3"/>
        <v>16000</v>
      </c>
      <c r="V11" s="118">
        <f t="shared" ref="V11" si="4">SUM(V10:V10)</f>
        <v>5000</v>
      </c>
      <c r="W11" s="118"/>
    </row>
    <row r="12" spans="1:24" x14ac:dyDescent="0.25">
      <c r="Q12" s="64"/>
      <c r="R12" s="64"/>
      <c r="S12" s="64"/>
      <c r="T12" s="64"/>
      <c r="U12" s="64"/>
    </row>
    <row r="13" spans="1:24" x14ac:dyDescent="0.25">
      <c r="Q13" s="64"/>
      <c r="R13" s="64"/>
      <c r="S13" s="64"/>
      <c r="T13" s="64"/>
      <c r="U13" s="64"/>
    </row>
  </sheetData>
  <mergeCells count="20">
    <mergeCell ref="V6:V7"/>
    <mergeCell ref="W6:W7"/>
    <mergeCell ref="J6:J7"/>
    <mergeCell ref="K6:K7"/>
    <mergeCell ref="L6:L7"/>
    <mergeCell ref="M6:M7"/>
    <mergeCell ref="N6:N7"/>
    <mergeCell ref="O6:O7"/>
    <mergeCell ref="A5:R5"/>
    <mergeCell ref="A6:A7"/>
    <mergeCell ref="B6:B7"/>
    <mergeCell ref="C6:C7"/>
    <mergeCell ref="D6:D7"/>
    <mergeCell ref="E6:E7"/>
    <mergeCell ref="F6:F7"/>
    <mergeCell ref="G6:G7"/>
    <mergeCell ref="H6:H7"/>
    <mergeCell ref="I6:I7"/>
    <mergeCell ref="P6:P7"/>
    <mergeCell ref="Q6:U6"/>
  </mergeCells>
  <pageMargins left="0.39370078740157483" right="0.39370078740157483" top="0.78740157480314965" bottom="0.78740157480314965" header="0.31496062992125984" footer="0.31496062992125984"/>
  <pageSetup paperSize="9" scale="54" firstPageNumber="136"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3"/>
  <sheetViews>
    <sheetView showGridLines="0" view="pageBreakPreview" zoomScale="70" zoomScaleNormal="66" zoomScaleSheetLayoutView="70" workbookViewId="0">
      <pane ySplit="7" topLeftCell="A8" activePane="bottomLeft" state="frozenSplit"/>
      <selection activeCell="B37" sqref="B37"/>
      <selection pane="bottomLeft" activeCell="R4" sqref="R4"/>
    </sheetView>
  </sheetViews>
  <sheetFormatPr defaultColWidth="9.140625" defaultRowHeight="12.75" outlineLevelCol="1" x14ac:dyDescent="0.2"/>
  <cols>
    <col min="1" max="1" width="5.42578125" style="12" customWidth="1"/>
    <col min="2" max="2" width="6.85546875" style="12" customWidth="1"/>
    <col min="3" max="4" width="5.5703125" style="12" hidden="1" customWidth="1" outlineLevel="1"/>
    <col min="5" max="5" width="6.7109375" style="12" customWidth="1" collapsed="1"/>
    <col min="6" max="6" width="3.7109375" style="12" hidden="1" customWidth="1" outlineLevel="1"/>
    <col min="7" max="7" width="13" style="12" hidden="1" customWidth="1" outlineLevel="1"/>
    <col min="8" max="8" width="70.7109375" style="12" customWidth="1" collapsed="1"/>
    <col min="9" max="9" width="70.7109375" style="12" customWidth="1"/>
    <col min="10" max="10" width="7.140625" style="12" customWidth="1"/>
    <col min="11" max="11" width="14.7109375" style="5" customWidth="1"/>
    <col min="12" max="12" width="15.710937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20.7109375" style="58" customWidth="1"/>
    <col min="20" max="20" width="9.140625" style="12" customWidth="1"/>
    <col min="21" max="16384" width="9.140625" style="12"/>
  </cols>
  <sheetData>
    <row r="1" spans="1:20" ht="20.25" x14ac:dyDescent="0.3">
      <c r="A1" s="1" t="s">
        <v>132</v>
      </c>
      <c r="B1" s="2"/>
      <c r="C1" s="2"/>
      <c r="D1" s="2"/>
      <c r="E1" s="2"/>
      <c r="F1" s="2"/>
      <c r="G1" s="2"/>
      <c r="H1" s="81"/>
      <c r="I1" s="4"/>
      <c r="J1" s="2"/>
      <c r="M1" s="7"/>
      <c r="N1" s="8"/>
      <c r="P1" s="8"/>
      <c r="Q1" s="8"/>
      <c r="R1" s="9"/>
      <c r="S1" s="10"/>
      <c r="T1" s="11"/>
    </row>
    <row r="2" spans="1:20" ht="15.75" x14ac:dyDescent="0.25">
      <c r="A2" s="14" t="s">
        <v>1</v>
      </c>
      <c r="B2" s="14"/>
      <c r="C2" s="14"/>
      <c r="D2" s="15"/>
      <c r="E2" s="14"/>
      <c r="F2" s="14"/>
      <c r="G2" s="14"/>
      <c r="H2" s="14" t="s">
        <v>2</v>
      </c>
      <c r="I2" s="16" t="s">
        <v>3</v>
      </c>
      <c r="J2" s="17"/>
      <c r="M2" s="18"/>
      <c r="N2" s="19"/>
      <c r="P2" s="19"/>
      <c r="Q2" s="19"/>
      <c r="R2" s="19"/>
      <c r="S2" s="20"/>
      <c r="T2" s="11"/>
    </row>
    <row r="3" spans="1:20" ht="17.25" customHeight="1" x14ac:dyDescent="0.2">
      <c r="A3" s="14"/>
      <c r="B3" s="14"/>
      <c r="C3" s="14"/>
      <c r="D3" s="15"/>
      <c r="E3" s="14"/>
      <c r="F3" s="14"/>
      <c r="G3" s="14"/>
      <c r="H3" s="14" t="s">
        <v>4</v>
      </c>
      <c r="I3" s="21"/>
      <c r="J3" s="13"/>
      <c r="M3" s="18"/>
      <c r="N3" s="19"/>
      <c r="P3" s="19"/>
      <c r="Q3" s="19"/>
      <c r="S3" s="20"/>
      <c r="T3" s="11"/>
    </row>
    <row r="4" spans="1:20" ht="17.25" customHeight="1" x14ac:dyDescent="0.2">
      <c r="A4" s="13"/>
      <c r="B4" s="13"/>
      <c r="C4" s="13"/>
      <c r="D4" s="13"/>
      <c r="E4" s="13"/>
      <c r="F4" s="13"/>
      <c r="G4" s="13"/>
      <c r="H4" s="13"/>
      <c r="I4" s="22"/>
      <c r="J4" s="13"/>
      <c r="M4" s="18"/>
      <c r="N4" s="19"/>
      <c r="P4" s="19"/>
      <c r="Q4" s="19"/>
      <c r="R4" s="277" t="s">
        <v>5</v>
      </c>
      <c r="S4" s="20"/>
      <c r="T4" s="11"/>
    </row>
    <row r="5" spans="1:20" ht="25.5" customHeight="1" x14ac:dyDescent="0.2">
      <c r="A5" s="303" t="s">
        <v>133</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134</v>
      </c>
      <c r="B8" s="25"/>
      <c r="C8" s="25"/>
      <c r="D8" s="25"/>
      <c r="E8" s="25"/>
      <c r="F8" s="25"/>
      <c r="G8" s="25"/>
      <c r="H8" s="25"/>
      <c r="I8" s="25"/>
      <c r="J8" s="25"/>
      <c r="K8" s="25"/>
      <c r="L8" s="26">
        <f>SUM(L9:L10)</f>
        <v>15600</v>
      </c>
      <c r="M8" s="26"/>
      <c r="N8" s="26">
        <f t="shared" ref="N8:Q8" si="0">SUM(N9:N10)</f>
        <v>600</v>
      </c>
      <c r="O8" s="26">
        <f t="shared" si="0"/>
        <v>15000</v>
      </c>
      <c r="P8" s="26">
        <f t="shared" si="0"/>
        <v>0</v>
      </c>
      <c r="Q8" s="26">
        <f t="shared" si="0"/>
        <v>15000</v>
      </c>
      <c r="R8" s="26">
        <f>SUM(R9)</f>
        <v>0</v>
      </c>
      <c r="S8" s="27"/>
    </row>
    <row r="9" spans="1:20" s="85" customFormat="1" ht="64.5" customHeight="1" x14ac:dyDescent="0.2">
      <c r="A9" s="29">
        <v>1</v>
      </c>
      <c r="B9" s="29" t="s">
        <v>28</v>
      </c>
      <c r="C9" s="29">
        <v>4351</v>
      </c>
      <c r="D9" s="29">
        <v>6121</v>
      </c>
      <c r="E9" s="29">
        <v>61</v>
      </c>
      <c r="F9" s="29">
        <v>11</v>
      </c>
      <c r="G9" s="40">
        <v>60002101533</v>
      </c>
      <c r="H9" s="32" t="s">
        <v>135</v>
      </c>
      <c r="I9" s="33" t="s">
        <v>136</v>
      </c>
      <c r="J9" s="29"/>
      <c r="K9" s="29" t="s">
        <v>32</v>
      </c>
      <c r="L9" s="34">
        <v>10600</v>
      </c>
      <c r="M9" s="94">
        <v>2023</v>
      </c>
      <c r="N9" s="36">
        <v>600</v>
      </c>
      <c r="O9" s="37">
        <f>P9+Q9</f>
        <v>10000</v>
      </c>
      <c r="P9" s="41">
        <v>0</v>
      </c>
      <c r="Q9" s="226">
        <v>10000</v>
      </c>
      <c r="R9" s="41">
        <f>L9-N9-O9</f>
        <v>0</v>
      </c>
      <c r="S9" s="43" t="s">
        <v>137</v>
      </c>
      <c r="T9" s="86">
        <f>Q9</f>
        <v>10000</v>
      </c>
    </row>
    <row r="10" spans="1:20" s="270" customFormat="1" ht="64.5" customHeight="1" x14ac:dyDescent="0.2">
      <c r="A10" s="29">
        <v>2</v>
      </c>
      <c r="B10" s="29" t="s">
        <v>50</v>
      </c>
      <c r="C10" s="29">
        <v>4350</v>
      </c>
      <c r="D10" s="29">
        <v>6121</v>
      </c>
      <c r="E10" s="29">
        <v>61</v>
      </c>
      <c r="F10" s="29">
        <v>11</v>
      </c>
      <c r="G10" s="40">
        <v>60002101590</v>
      </c>
      <c r="H10" s="32" t="s">
        <v>307</v>
      </c>
      <c r="I10" s="33" t="s">
        <v>184</v>
      </c>
      <c r="J10" s="29"/>
      <c r="K10" s="29" t="s">
        <v>32</v>
      </c>
      <c r="L10" s="34">
        <v>5000</v>
      </c>
      <c r="M10" s="94">
        <v>2023</v>
      </c>
      <c r="N10" s="36"/>
      <c r="O10" s="37">
        <f>P10+Q10</f>
        <v>5000</v>
      </c>
      <c r="P10" s="41">
        <v>0</v>
      </c>
      <c r="Q10" s="226">
        <v>5000</v>
      </c>
      <c r="R10" s="41">
        <f>L10-N10-O10</f>
        <v>0</v>
      </c>
      <c r="S10" s="84"/>
    </row>
    <row r="11" spans="1:20" ht="35.25" customHeight="1" x14ac:dyDescent="0.2">
      <c r="A11" s="298" t="s">
        <v>138</v>
      </c>
      <c r="B11" s="299"/>
      <c r="C11" s="299"/>
      <c r="D11" s="299"/>
      <c r="E11" s="299"/>
      <c r="F11" s="299"/>
      <c r="G11" s="299"/>
      <c r="H11" s="299"/>
      <c r="I11" s="299"/>
      <c r="J11" s="299"/>
      <c r="K11" s="300"/>
      <c r="L11" s="49">
        <f>+L8</f>
        <v>15600</v>
      </c>
      <c r="M11" s="50"/>
      <c r="N11" s="49">
        <f>+N8</f>
        <v>600</v>
      </c>
      <c r="O11" s="49">
        <f>+O8</f>
        <v>15000</v>
      </c>
      <c r="P11" s="49">
        <f>+P8</f>
        <v>0</v>
      </c>
      <c r="Q11" s="49">
        <f>+Q8</f>
        <v>15000</v>
      </c>
      <c r="R11" s="49">
        <f>+R8</f>
        <v>0</v>
      </c>
      <c r="S11" s="51"/>
    </row>
    <row r="12" spans="1:20" s="6" customFormat="1" x14ac:dyDescent="0.2">
      <c r="A12" s="5"/>
      <c r="B12" s="5"/>
      <c r="C12" s="5"/>
      <c r="D12" s="5"/>
      <c r="E12" s="5"/>
      <c r="F12" s="5"/>
      <c r="G12" s="5"/>
      <c r="H12" s="52"/>
      <c r="I12" s="5"/>
      <c r="J12" s="53"/>
      <c r="K12" s="54"/>
      <c r="L12" s="55"/>
      <c r="M12" s="56"/>
      <c r="N12" s="57"/>
      <c r="S12" s="58"/>
      <c r="T12" s="12"/>
    </row>
    <row r="13" spans="1:20" s="6" customFormat="1" x14ac:dyDescent="0.2">
      <c r="A13" s="5"/>
      <c r="B13" s="5"/>
      <c r="C13" s="5"/>
      <c r="D13" s="5"/>
      <c r="E13" s="5"/>
      <c r="F13" s="5"/>
      <c r="G13" s="5"/>
      <c r="H13" s="5"/>
      <c r="I13" s="5"/>
      <c r="J13" s="59"/>
      <c r="K13" s="60"/>
      <c r="L13" s="61"/>
      <c r="M13" s="62"/>
      <c r="S13" s="58"/>
      <c r="T13" s="12"/>
    </row>
    <row r="14" spans="1:20" s="6" customFormat="1" x14ac:dyDescent="0.2">
      <c r="A14" s="5"/>
      <c r="B14" s="5"/>
      <c r="C14" s="5"/>
      <c r="D14" s="5"/>
      <c r="E14" s="5"/>
      <c r="F14" s="5"/>
      <c r="G14" s="5"/>
      <c r="H14" s="5"/>
      <c r="I14" s="5"/>
      <c r="J14" s="59"/>
      <c r="K14" s="60"/>
      <c r="L14" s="61"/>
      <c r="M14" s="62"/>
      <c r="S14" s="58"/>
      <c r="T14" s="12"/>
    </row>
    <row r="15" spans="1:20" s="6" customFormat="1" x14ac:dyDescent="0.2">
      <c r="A15" s="5"/>
      <c r="B15" s="5"/>
      <c r="C15" s="5"/>
      <c r="D15" s="5"/>
      <c r="E15" s="5"/>
      <c r="F15" s="5"/>
      <c r="G15" s="5"/>
      <c r="H15" s="5"/>
      <c r="I15" s="5"/>
      <c r="J15" s="12"/>
      <c r="K15" s="60"/>
      <c r="L15" s="61"/>
      <c r="M15" s="62"/>
      <c r="S15" s="58"/>
      <c r="T15" s="12"/>
    </row>
    <row r="16" spans="1:20" s="6" customFormat="1" x14ac:dyDescent="0.2">
      <c r="A16" s="5"/>
      <c r="B16" s="5"/>
      <c r="C16" s="5"/>
      <c r="D16" s="5"/>
      <c r="E16" s="5"/>
      <c r="F16" s="5"/>
      <c r="G16" s="5"/>
      <c r="H16" s="5"/>
      <c r="I16" s="5"/>
      <c r="J16" s="12"/>
      <c r="K16" s="60"/>
      <c r="L16" s="61"/>
      <c r="M16" s="62"/>
      <c r="S16" s="58"/>
      <c r="T16" s="12"/>
    </row>
    <row r="17" spans="1:20" s="6" customFormat="1" x14ac:dyDescent="0.2">
      <c r="A17" s="5"/>
      <c r="B17" s="5"/>
      <c r="C17" s="5"/>
      <c r="D17" s="5"/>
      <c r="E17" s="5"/>
      <c r="F17" s="5"/>
      <c r="G17" s="5"/>
      <c r="H17" s="5"/>
      <c r="I17" s="5"/>
      <c r="J17" s="12"/>
      <c r="K17" s="60"/>
      <c r="L17" s="61"/>
      <c r="M17" s="62"/>
      <c r="S17" s="58"/>
      <c r="T17" s="12"/>
    </row>
    <row r="18" spans="1:20" s="6" customFormat="1" x14ac:dyDescent="0.2">
      <c r="A18" s="5"/>
      <c r="B18" s="5"/>
      <c r="C18" s="5"/>
      <c r="D18" s="5"/>
      <c r="E18" s="5"/>
      <c r="F18" s="5"/>
      <c r="G18" s="5"/>
      <c r="H18" s="5"/>
      <c r="I18" s="5"/>
      <c r="J18" s="12"/>
      <c r="K18" s="60"/>
      <c r="L18" s="61"/>
      <c r="M18" s="62"/>
      <c r="S18" s="58"/>
      <c r="T18" s="12"/>
    </row>
    <row r="19" spans="1:20" s="6" customFormat="1" x14ac:dyDescent="0.2">
      <c r="A19" s="5"/>
      <c r="B19" s="5"/>
      <c r="C19" s="5"/>
      <c r="D19" s="5"/>
      <c r="E19" s="5"/>
      <c r="F19" s="5"/>
      <c r="G19" s="5"/>
      <c r="H19" s="5"/>
      <c r="I19" s="5"/>
      <c r="J19" s="12"/>
      <c r="K19" s="60"/>
      <c r="L19" s="61"/>
      <c r="M19" s="62"/>
      <c r="S19" s="58"/>
      <c r="T19" s="12"/>
    </row>
    <row r="20" spans="1:20" s="6" customFormat="1" x14ac:dyDescent="0.2">
      <c r="A20" s="5"/>
      <c r="B20" s="5"/>
      <c r="C20" s="5"/>
      <c r="D20" s="5"/>
      <c r="E20" s="5"/>
      <c r="F20" s="5"/>
      <c r="G20" s="5"/>
      <c r="H20" s="5"/>
      <c r="I20" s="5"/>
      <c r="J20" s="12"/>
      <c r="K20" s="60"/>
      <c r="L20" s="61"/>
      <c r="M20" s="62"/>
      <c r="S20" s="58"/>
      <c r="T20" s="12"/>
    </row>
    <row r="21" spans="1:20" s="6" customFormat="1" x14ac:dyDescent="0.2">
      <c r="A21" s="5"/>
      <c r="B21" s="5"/>
      <c r="C21" s="5"/>
      <c r="D21" s="5"/>
      <c r="E21" s="5"/>
      <c r="F21" s="5"/>
      <c r="G21" s="5"/>
      <c r="H21" s="5"/>
      <c r="I21" s="5"/>
      <c r="J21" s="12"/>
      <c r="K21" s="60"/>
      <c r="L21" s="61"/>
      <c r="M21" s="62"/>
      <c r="S21" s="58"/>
      <c r="T21" s="12"/>
    </row>
    <row r="22" spans="1:20" s="6" customFormat="1" x14ac:dyDescent="0.2">
      <c r="A22" s="5"/>
      <c r="B22" s="5"/>
      <c r="C22" s="5"/>
      <c r="D22" s="5"/>
      <c r="E22" s="5"/>
      <c r="F22" s="5"/>
      <c r="G22" s="5"/>
      <c r="H22" s="5"/>
      <c r="I22" s="5"/>
      <c r="J22" s="12"/>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12"/>
      <c r="B32" s="12"/>
      <c r="C32" s="12"/>
      <c r="D32" s="12"/>
      <c r="E32" s="12"/>
      <c r="F32" s="12"/>
      <c r="G32" s="12"/>
      <c r="H32" s="12"/>
      <c r="I32" s="12"/>
      <c r="J32" s="12"/>
      <c r="K32" s="5"/>
      <c r="L32" s="61"/>
      <c r="M32" s="62"/>
      <c r="S32" s="58"/>
      <c r="T32" s="12"/>
    </row>
    <row r="33" spans="1:20" s="6" customFormat="1" x14ac:dyDescent="0.2">
      <c r="A33" s="12"/>
      <c r="B33" s="12"/>
      <c r="C33" s="12"/>
      <c r="D33" s="12"/>
      <c r="E33" s="12"/>
      <c r="F33" s="12"/>
      <c r="G33" s="12"/>
      <c r="H33" s="12"/>
      <c r="I33" s="12"/>
      <c r="J33" s="12"/>
      <c r="K33" s="5"/>
      <c r="L33" s="61"/>
      <c r="M33" s="62"/>
      <c r="S33" s="58"/>
      <c r="T33" s="12"/>
    </row>
  </sheetData>
  <mergeCells count="19">
    <mergeCell ref="S6:S7"/>
    <mergeCell ref="J6:J7"/>
    <mergeCell ref="K6:K7"/>
    <mergeCell ref="L6:L7"/>
    <mergeCell ref="M6:M7"/>
    <mergeCell ref="N6:N7"/>
    <mergeCell ref="O6:Q6"/>
    <mergeCell ref="A11:K11"/>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49" firstPageNumber="137"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4"/>
  <sheetViews>
    <sheetView showGridLines="0" view="pageBreakPreview" zoomScale="70" zoomScaleNormal="70" zoomScaleSheetLayoutView="70" workbookViewId="0">
      <pane ySplit="7" topLeftCell="A8" activePane="bottomLeft" state="frozenSplit"/>
      <selection activeCell="B37" sqref="B37"/>
      <selection pane="bottomLeft" activeCell="Q20" activeCellId="1" sqref="Q9:Q17 Q20"/>
    </sheetView>
  </sheetViews>
  <sheetFormatPr defaultColWidth="9.140625" defaultRowHeight="12.75" outlineLevelCol="1" x14ac:dyDescent="0.2"/>
  <cols>
    <col min="1" max="1" width="5.42578125" style="12" customWidth="1"/>
    <col min="2" max="2" width="6" style="12" customWidth="1"/>
    <col min="3" max="3" width="7.42578125" style="12" hidden="1" customWidth="1" outlineLevel="1"/>
    <col min="4" max="4" width="6.5703125" style="12" hidden="1" customWidth="1" outlineLevel="1"/>
    <col min="5" max="5" width="6.7109375" style="12" customWidth="1" collapsed="1"/>
    <col min="6" max="6" width="3.7109375" style="12" hidden="1" customWidth="1" outlineLevel="1"/>
    <col min="7" max="7" width="16.28515625" style="12" hidden="1" customWidth="1" outlineLevel="1"/>
    <col min="8" max="8" width="56.28515625" style="12" customWidth="1" collapsed="1"/>
    <col min="9" max="9" width="49.5703125" style="12" customWidth="1"/>
    <col min="10" max="10" width="7.140625" style="12" customWidth="1"/>
    <col min="11" max="11" width="14.7109375" style="5" customWidth="1"/>
    <col min="12" max="12" width="1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43.5703125" style="58" hidden="1" customWidth="1"/>
    <col min="20" max="20" width="0" style="12" hidden="1" customWidth="1"/>
    <col min="21" max="16384" width="9.140625" style="12"/>
  </cols>
  <sheetData>
    <row r="1" spans="1:20" ht="18" x14ac:dyDescent="0.25">
      <c r="A1" s="90" t="s">
        <v>163</v>
      </c>
      <c r="B1" s="2"/>
      <c r="C1" s="2"/>
      <c r="D1" s="2"/>
      <c r="E1" s="2"/>
      <c r="F1" s="2"/>
      <c r="G1" s="2"/>
      <c r="H1" s="3"/>
      <c r="I1" s="4"/>
      <c r="J1" s="2"/>
      <c r="M1" s="7"/>
      <c r="N1" s="8"/>
      <c r="P1" s="8"/>
      <c r="Q1" s="8"/>
      <c r="R1" s="9"/>
      <c r="S1" s="10"/>
      <c r="T1" s="11"/>
    </row>
    <row r="2" spans="1:20" ht="15.75" x14ac:dyDescent="0.25">
      <c r="A2" s="13" t="s">
        <v>1</v>
      </c>
      <c r="B2" s="13"/>
      <c r="C2" s="13"/>
      <c r="F2" s="13"/>
      <c r="G2" s="13"/>
      <c r="H2" s="13" t="s">
        <v>176</v>
      </c>
      <c r="I2" s="89" t="s">
        <v>164</v>
      </c>
      <c r="J2" s="17"/>
      <c r="M2" s="18"/>
      <c r="N2" s="19"/>
      <c r="P2" s="19"/>
      <c r="Q2" s="19"/>
      <c r="R2" s="19"/>
      <c r="S2" s="20"/>
      <c r="T2" s="11"/>
    </row>
    <row r="3" spans="1:20" ht="17.25" customHeight="1" x14ac:dyDescent="0.2">
      <c r="A3" s="13"/>
      <c r="B3" s="13"/>
      <c r="C3" s="13"/>
      <c r="E3" s="13"/>
      <c r="F3" s="13"/>
      <c r="G3" s="13"/>
      <c r="H3" s="13" t="s">
        <v>4</v>
      </c>
      <c r="I3" s="22"/>
      <c r="J3" s="13"/>
      <c r="M3" s="18"/>
      <c r="N3" s="19"/>
      <c r="P3" s="19"/>
      <c r="Q3" s="19"/>
      <c r="S3" s="20"/>
      <c r="T3" s="11"/>
    </row>
    <row r="4" spans="1:20" ht="17.25" customHeight="1" x14ac:dyDescent="0.2">
      <c r="A4" s="13"/>
      <c r="B4" s="13"/>
      <c r="C4" s="13"/>
      <c r="D4" s="13"/>
      <c r="E4" s="13"/>
      <c r="F4" s="13"/>
      <c r="G4" s="13"/>
      <c r="H4" s="13"/>
      <c r="I4" s="22"/>
      <c r="J4" s="13"/>
      <c r="M4" s="18"/>
      <c r="N4" s="19"/>
      <c r="P4" s="19"/>
      <c r="Q4" s="19"/>
      <c r="R4" s="277" t="s">
        <v>5</v>
      </c>
      <c r="S4" s="20"/>
      <c r="T4" s="11"/>
    </row>
    <row r="5" spans="1:20" ht="25.5" customHeight="1" x14ac:dyDescent="0.2">
      <c r="A5" s="303" t="s">
        <v>63</v>
      </c>
      <c r="B5" s="303"/>
      <c r="C5" s="303"/>
      <c r="D5" s="303"/>
      <c r="E5" s="303"/>
      <c r="F5" s="303"/>
      <c r="G5" s="303"/>
      <c r="H5" s="303"/>
      <c r="I5" s="303"/>
      <c r="J5" s="303"/>
      <c r="K5" s="303"/>
      <c r="L5" s="303"/>
      <c r="M5" s="303"/>
      <c r="N5" s="303"/>
      <c r="O5" s="303"/>
      <c r="P5" s="303"/>
      <c r="Q5" s="303"/>
      <c r="R5" s="303"/>
      <c r="S5" s="23"/>
    </row>
    <row r="6" spans="1:20"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0"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0" s="28" customFormat="1" ht="25.5" customHeight="1" x14ac:dyDescent="0.3">
      <c r="A8" s="25" t="s">
        <v>27</v>
      </c>
      <c r="B8" s="25"/>
      <c r="C8" s="25"/>
      <c r="D8" s="25"/>
      <c r="E8" s="25"/>
      <c r="F8" s="25"/>
      <c r="G8" s="25"/>
      <c r="H8" s="25"/>
      <c r="I8" s="25"/>
      <c r="J8" s="25"/>
      <c r="K8" s="25"/>
      <c r="L8" s="26">
        <f>SUM(L9:L17)</f>
        <v>202550</v>
      </c>
      <c r="M8" s="26"/>
      <c r="N8" s="26">
        <f t="shared" ref="N8:R8" si="0">SUM(N9:N17)</f>
        <v>0</v>
      </c>
      <c r="O8" s="26">
        <f t="shared" si="0"/>
        <v>202550</v>
      </c>
      <c r="P8" s="26">
        <f t="shared" si="0"/>
        <v>0</v>
      </c>
      <c r="Q8" s="26">
        <f>SUM(Q9:Q17)</f>
        <v>202550</v>
      </c>
      <c r="R8" s="26">
        <f t="shared" si="0"/>
        <v>0</v>
      </c>
      <c r="S8" s="27"/>
    </row>
    <row r="9" spans="1:20" s="85" customFormat="1" ht="59.25" customHeight="1" x14ac:dyDescent="0.2">
      <c r="A9" s="29">
        <v>1</v>
      </c>
      <c r="B9" s="29" t="s">
        <v>64</v>
      </c>
      <c r="C9" s="29">
        <v>2212</v>
      </c>
      <c r="D9" s="29">
        <v>6351</v>
      </c>
      <c r="E9" s="29">
        <v>63</v>
      </c>
      <c r="F9" s="29">
        <v>12</v>
      </c>
      <c r="G9" s="40">
        <v>66012001600</v>
      </c>
      <c r="H9" s="32" t="s">
        <v>165</v>
      </c>
      <c r="I9" s="33" t="s">
        <v>166</v>
      </c>
      <c r="J9" s="29" t="s">
        <v>167</v>
      </c>
      <c r="K9" s="29"/>
      <c r="L9" s="34">
        <v>31000</v>
      </c>
      <c r="M9" s="83">
        <v>2023</v>
      </c>
      <c r="N9" s="36">
        <v>0</v>
      </c>
      <c r="O9" s="37">
        <v>31000</v>
      </c>
      <c r="P9" s="41">
        <v>0</v>
      </c>
      <c r="Q9" s="226">
        <v>31000</v>
      </c>
      <c r="R9" s="41">
        <v>0</v>
      </c>
      <c r="S9" s="43"/>
    </row>
    <row r="10" spans="1:20" s="85" customFormat="1" ht="59.25" customHeight="1" x14ac:dyDescent="0.2">
      <c r="A10" s="29">
        <v>2</v>
      </c>
      <c r="B10" s="29" t="s">
        <v>69</v>
      </c>
      <c r="C10" s="29">
        <v>2212</v>
      </c>
      <c r="D10" s="29">
        <v>6351</v>
      </c>
      <c r="E10" s="29">
        <v>63</v>
      </c>
      <c r="F10" s="29">
        <v>12</v>
      </c>
      <c r="G10" s="40">
        <v>66012001600</v>
      </c>
      <c r="H10" s="32" t="s">
        <v>168</v>
      </c>
      <c r="I10" s="33" t="s">
        <v>169</v>
      </c>
      <c r="J10" s="29" t="s">
        <v>167</v>
      </c>
      <c r="K10" s="29"/>
      <c r="L10" s="34">
        <v>18000</v>
      </c>
      <c r="M10" s="83">
        <v>2023</v>
      </c>
      <c r="N10" s="36">
        <v>0</v>
      </c>
      <c r="O10" s="37">
        <v>18000</v>
      </c>
      <c r="P10" s="41">
        <v>0</v>
      </c>
      <c r="Q10" s="226">
        <v>18000</v>
      </c>
      <c r="R10" s="41">
        <v>0</v>
      </c>
      <c r="S10" s="43"/>
    </row>
    <row r="11" spans="1:20" s="85" customFormat="1" ht="59.25" customHeight="1" x14ac:dyDescent="0.2">
      <c r="A11" s="29">
        <v>3</v>
      </c>
      <c r="B11" s="29" t="s">
        <v>28</v>
      </c>
      <c r="C11" s="29">
        <v>2212</v>
      </c>
      <c r="D11" s="29">
        <v>6351</v>
      </c>
      <c r="E11" s="29">
        <v>63</v>
      </c>
      <c r="F11" s="29">
        <v>12</v>
      </c>
      <c r="G11" s="40">
        <v>66012001600</v>
      </c>
      <c r="H11" s="32" t="s">
        <v>170</v>
      </c>
      <c r="I11" s="33" t="s">
        <v>171</v>
      </c>
      <c r="J11" s="29" t="s">
        <v>167</v>
      </c>
      <c r="K11" s="29"/>
      <c r="L11" s="34">
        <v>38200</v>
      </c>
      <c r="M11" s="83">
        <v>2023</v>
      </c>
      <c r="N11" s="36">
        <v>0</v>
      </c>
      <c r="O11" s="37">
        <v>38200</v>
      </c>
      <c r="P11" s="41">
        <v>0</v>
      </c>
      <c r="Q11" s="226">
        <v>38200</v>
      </c>
      <c r="R11" s="41">
        <v>0</v>
      </c>
      <c r="S11" s="43"/>
    </row>
    <row r="12" spans="1:20" ht="59.25" customHeight="1" x14ac:dyDescent="0.2">
      <c r="A12" s="29">
        <v>4</v>
      </c>
      <c r="B12" s="29" t="s">
        <v>34</v>
      </c>
      <c r="C12" s="29">
        <v>2212</v>
      </c>
      <c r="D12" s="29">
        <v>6351</v>
      </c>
      <c r="E12" s="29">
        <v>63</v>
      </c>
      <c r="F12" s="29">
        <v>12</v>
      </c>
      <c r="G12" s="40">
        <v>66012001600</v>
      </c>
      <c r="H12" s="32" t="s">
        <v>172</v>
      </c>
      <c r="I12" s="33" t="s">
        <v>166</v>
      </c>
      <c r="J12" s="29" t="s">
        <v>167</v>
      </c>
      <c r="K12" s="29"/>
      <c r="L12" s="34">
        <v>23700</v>
      </c>
      <c r="M12" s="83">
        <v>2023</v>
      </c>
      <c r="N12" s="36">
        <v>0</v>
      </c>
      <c r="O12" s="37">
        <v>23700</v>
      </c>
      <c r="P12" s="36">
        <v>0</v>
      </c>
      <c r="Q12" s="227">
        <v>23700</v>
      </c>
      <c r="R12" s="34">
        <v>0</v>
      </c>
      <c r="S12" s="43" t="s">
        <v>80</v>
      </c>
      <c r="T12" s="12" t="s">
        <v>79</v>
      </c>
    </row>
    <row r="13" spans="1:20" ht="59.25" customHeight="1" x14ac:dyDescent="0.2">
      <c r="A13" s="29">
        <v>5</v>
      </c>
      <c r="B13" s="29" t="s">
        <v>50</v>
      </c>
      <c r="C13" s="29">
        <v>2212</v>
      </c>
      <c r="D13" s="29">
        <v>6351</v>
      </c>
      <c r="E13" s="29">
        <v>63</v>
      </c>
      <c r="F13" s="29">
        <v>12</v>
      </c>
      <c r="G13" s="40">
        <v>66012001600</v>
      </c>
      <c r="H13" s="32" t="s">
        <v>173</v>
      </c>
      <c r="I13" s="33" t="s">
        <v>169</v>
      </c>
      <c r="J13" s="29" t="s">
        <v>167</v>
      </c>
      <c r="K13" s="29"/>
      <c r="L13" s="34">
        <v>27000</v>
      </c>
      <c r="M13" s="83">
        <v>2023</v>
      </c>
      <c r="N13" s="36">
        <v>0</v>
      </c>
      <c r="O13" s="37">
        <v>27000</v>
      </c>
      <c r="P13" s="36">
        <v>0</v>
      </c>
      <c r="Q13" s="227">
        <v>27000</v>
      </c>
      <c r="R13" s="34">
        <v>0</v>
      </c>
      <c r="S13" s="43"/>
    </row>
    <row r="14" spans="1:20" ht="59.25" customHeight="1" x14ac:dyDescent="0.2">
      <c r="A14" s="29">
        <v>6</v>
      </c>
      <c r="B14" s="29" t="s">
        <v>64</v>
      </c>
      <c r="C14" s="29">
        <v>2212</v>
      </c>
      <c r="D14" s="29">
        <v>6351</v>
      </c>
      <c r="E14" s="29">
        <v>63</v>
      </c>
      <c r="F14" s="29">
        <v>12</v>
      </c>
      <c r="G14" s="40">
        <v>66012001600</v>
      </c>
      <c r="H14" s="32" t="s">
        <v>271</v>
      </c>
      <c r="I14" s="33" t="s">
        <v>169</v>
      </c>
      <c r="J14" s="29" t="s">
        <v>167</v>
      </c>
      <c r="K14" s="29"/>
      <c r="L14" s="34">
        <v>15000</v>
      </c>
      <c r="M14" s="83">
        <v>2023</v>
      </c>
      <c r="N14" s="36">
        <v>0</v>
      </c>
      <c r="O14" s="37">
        <v>15000</v>
      </c>
      <c r="P14" s="36">
        <v>0</v>
      </c>
      <c r="Q14" s="227">
        <v>15000</v>
      </c>
      <c r="R14" s="34">
        <v>0</v>
      </c>
      <c r="S14" s="43"/>
    </row>
    <row r="15" spans="1:20" s="240" customFormat="1" ht="59.25" customHeight="1" x14ac:dyDescent="0.2">
      <c r="A15" s="29">
        <v>7</v>
      </c>
      <c r="B15" s="29" t="s">
        <v>28</v>
      </c>
      <c r="C15" s="29">
        <v>2212</v>
      </c>
      <c r="D15" s="29">
        <v>6351</v>
      </c>
      <c r="E15" s="29">
        <v>63</v>
      </c>
      <c r="F15" s="29">
        <v>12</v>
      </c>
      <c r="G15" s="40">
        <v>66012001600</v>
      </c>
      <c r="H15" s="32" t="s">
        <v>272</v>
      </c>
      <c r="I15" s="33" t="s">
        <v>169</v>
      </c>
      <c r="J15" s="29" t="s">
        <v>167</v>
      </c>
      <c r="K15" s="29"/>
      <c r="L15" s="34">
        <v>15000</v>
      </c>
      <c r="M15" s="94">
        <v>2023</v>
      </c>
      <c r="N15" s="36">
        <v>0</v>
      </c>
      <c r="O15" s="37">
        <v>15000</v>
      </c>
      <c r="P15" s="36">
        <v>0</v>
      </c>
      <c r="Q15" s="227">
        <v>15000</v>
      </c>
      <c r="R15" s="34">
        <v>0</v>
      </c>
      <c r="S15" s="43"/>
    </row>
    <row r="16" spans="1:20" s="240" customFormat="1" ht="59.25" customHeight="1" x14ac:dyDescent="0.2">
      <c r="A16" s="29">
        <v>8</v>
      </c>
      <c r="B16" s="29" t="s">
        <v>64</v>
      </c>
      <c r="C16" s="29">
        <v>2212</v>
      </c>
      <c r="D16" s="29">
        <v>6351</v>
      </c>
      <c r="E16" s="29">
        <v>63</v>
      </c>
      <c r="F16" s="29">
        <v>12</v>
      </c>
      <c r="G16" s="40">
        <v>66012001600</v>
      </c>
      <c r="H16" s="32" t="s">
        <v>273</v>
      </c>
      <c r="I16" s="33" t="s">
        <v>274</v>
      </c>
      <c r="J16" s="29" t="s">
        <v>167</v>
      </c>
      <c r="K16" s="29"/>
      <c r="L16" s="34">
        <v>25000</v>
      </c>
      <c r="M16" s="94">
        <v>2023</v>
      </c>
      <c r="N16" s="36">
        <v>0</v>
      </c>
      <c r="O16" s="37">
        <v>25000</v>
      </c>
      <c r="P16" s="36">
        <v>0</v>
      </c>
      <c r="Q16" s="227">
        <v>25000</v>
      </c>
      <c r="R16" s="34">
        <v>0</v>
      </c>
      <c r="S16" s="43"/>
    </row>
    <row r="17" spans="1:20" s="240" customFormat="1" ht="59.25" customHeight="1" x14ac:dyDescent="0.2">
      <c r="A17" s="29">
        <v>9</v>
      </c>
      <c r="B17" s="29" t="s">
        <v>64</v>
      </c>
      <c r="C17" s="29">
        <v>2212</v>
      </c>
      <c r="D17" s="29">
        <v>6351</v>
      </c>
      <c r="E17" s="29">
        <v>63</v>
      </c>
      <c r="F17" s="29">
        <v>12</v>
      </c>
      <c r="G17" s="40">
        <v>66012001600</v>
      </c>
      <c r="H17" s="32" t="s">
        <v>275</v>
      </c>
      <c r="I17" s="33" t="s">
        <v>169</v>
      </c>
      <c r="J17" s="29" t="s">
        <v>167</v>
      </c>
      <c r="K17" s="29"/>
      <c r="L17" s="34">
        <v>9650</v>
      </c>
      <c r="M17" s="94">
        <v>2023</v>
      </c>
      <c r="N17" s="36">
        <v>0</v>
      </c>
      <c r="O17" s="37">
        <v>9650</v>
      </c>
      <c r="P17" s="36">
        <v>0</v>
      </c>
      <c r="Q17" s="227">
        <v>9650</v>
      </c>
      <c r="R17" s="34">
        <v>0</v>
      </c>
      <c r="S17" s="43"/>
    </row>
    <row r="18" spans="1:20" ht="34.9" hidden="1" customHeight="1" x14ac:dyDescent="0.2">
      <c r="A18" s="191" t="s">
        <v>174</v>
      </c>
      <c r="B18" s="190"/>
      <c r="C18" s="190"/>
      <c r="D18" s="190"/>
      <c r="E18" s="190"/>
      <c r="F18" s="190"/>
      <c r="G18" s="190"/>
      <c r="H18" s="190"/>
      <c r="I18" s="190"/>
      <c r="J18" s="190"/>
      <c r="K18" s="189"/>
      <c r="L18" s="26">
        <f>L19</f>
        <v>0</v>
      </c>
      <c r="M18" s="82"/>
      <c r="N18" s="26">
        <f>N19</f>
        <v>0</v>
      </c>
      <c r="O18" s="26">
        <f>O19</f>
        <v>20000</v>
      </c>
      <c r="P18" s="26">
        <f t="shared" ref="P18:R20" si="1">P19</f>
        <v>0</v>
      </c>
      <c r="Q18" s="26">
        <f t="shared" si="1"/>
        <v>0</v>
      </c>
      <c r="R18" s="26">
        <f t="shared" si="1"/>
        <v>0</v>
      </c>
      <c r="S18" s="43"/>
    </row>
    <row r="19" spans="1:20" ht="45" hidden="1" customHeight="1" x14ac:dyDescent="0.2">
      <c r="A19" s="29">
        <v>1</v>
      </c>
      <c r="B19" s="29"/>
      <c r="C19" s="29">
        <v>2212</v>
      </c>
      <c r="D19" s="29">
        <v>6351</v>
      </c>
      <c r="E19" s="29">
        <v>63</v>
      </c>
      <c r="F19" s="29">
        <v>12</v>
      </c>
      <c r="G19" s="46">
        <v>66012001600</v>
      </c>
      <c r="H19" s="32" t="s">
        <v>175</v>
      </c>
      <c r="I19" s="33" t="s">
        <v>300</v>
      </c>
      <c r="J19" s="29"/>
      <c r="K19" s="29"/>
      <c r="L19" s="34">
        <v>0</v>
      </c>
      <c r="M19" s="83">
        <v>2023</v>
      </c>
      <c r="N19" s="36">
        <v>0</v>
      </c>
      <c r="O19" s="37">
        <v>20000</v>
      </c>
      <c r="P19" s="36">
        <v>0</v>
      </c>
      <c r="Q19" s="227">
        <v>0</v>
      </c>
      <c r="R19" s="34">
        <v>0</v>
      </c>
      <c r="S19" s="43"/>
    </row>
    <row r="20" spans="1:20" ht="34.9" customHeight="1" x14ac:dyDescent="0.2">
      <c r="A20" s="191" t="s">
        <v>278</v>
      </c>
      <c r="B20" s="190"/>
      <c r="C20" s="190"/>
      <c r="D20" s="190"/>
      <c r="E20" s="190"/>
      <c r="F20" s="190"/>
      <c r="G20" s="190"/>
      <c r="H20" s="190"/>
      <c r="I20" s="190"/>
      <c r="J20" s="190"/>
      <c r="K20" s="189"/>
      <c r="L20" s="26">
        <f>L21</f>
        <v>5500</v>
      </c>
      <c r="M20" s="82"/>
      <c r="N20" s="26">
        <f>N21</f>
        <v>0</v>
      </c>
      <c r="O20" s="26">
        <f>O21</f>
        <v>5500</v>
      </c>
      <c r="P20" s="26">
        <f t="shared" si="1"/>
        <v>0</v>
      </c>
      <c r="Q20" s="26">
        <f t="shared" si="1"/>
        <v>5500</v>
      </c>
      <c r="R20" s="26">
        <f t="shared" si="1"/>
        <v>0</v>
      </c>
      <c r="S20" s="43"/>
    </row>
    <row r="21" spans="1:20" s="240" customFormat="1" ht="381" customHeight="1" x14ac:dyDescent="0.2">
      <c r="A21" s="29">
        <v>1</v>
      </c>
      <c r="B21" s="30"/>
      <c r="C21" s="30">
        <v>2299</v>
      </c>
      <c r="D21" s="30">
        <v>6123</v>
      </c>
      <c r="E21" s="30">
        <v>61</v>
      </c>
      <c r="F21" s="30">
        <v>12</v>
      </c>
      <c r="G21" s="31">
        <v>30406000000</v>
      </c>
      <c r="H21" s="32" t="s">
        <v>276</v>
      </c>
      <c r="I21" s="33" t="s">
        <v>277</v>
      </c>
      <c r="J21" s="29"/>
      <c r="K21" s="29"/>
      <c r="L21" s="34">
        <v>5500</v>
      </c>
      <c r="M21" s="94">
        <v>2023</v>
      </c>
      <c r="N21" s="36">
        <v>0</v>
      </c>
      <c r="O21" s="37">
        <f>SUM(Q21)</f>
        <v>5500</v>
      </c>
      <c r="P21" s="36">
        <v>0</v>
      </c>
      <c r="Q21" s="227">
        <v>5500</v>
      </c>
      <c r="R21" s="34">
        <v>0</v>
      </c>
      <c r="S21" s="43"/>
    </row>
    <row r="22" spans="1:20" ht="35.25" customHeight="1" x14ac:dyDescent="0.2">
      <c r="A22" s="298" t="s">
        <v>75</v>
      </c>
      <c r="B22" s="299"/>
      <c r="C22" s="299"/>
      <c r="D22" s="299"/>
      <c r="E22" s="299"/>
      <c r="F22" s="299"/>
      <c r="G22" s="299"/>
      <c r="H22" s="299"/>
      <c r="I22" s="299"/>
      <c r="J22" s="299"/>
      <c r="K22" s="300"/>
      <c r="L22" s="49">
        <f>L8+L18+L20</f>
        <v>208050</v>
      </c>
      <c r="M22" s="50"/>
      <c r="N22" s="49">
        <f t="shared" ref="N22:R22" si="2">N8+N18+N20</f>
        <v>0</v>
      </c>
      <c r="O22" s="49">
        <f t="shared" si="2"/>
        <v>228050</v>
      </c>
      <c r="P22" s="49">
        <f t="shared" si="2"/>
        <v>0</v>
      </c>
      <c r="Q22" s="49">
        <f>Q8+Q18+Q20</f>
        <v>208050</v>
      </c>
      <c r="R22" s="49">
        <f t="shared" si="2"/>
        <v>0</v>
      </c>
      <c r="S22" s="51"/>
    </row>
    <row r="23" spans="1:20" s="6" customFormat="1" x14ac:dyDescent="0.2">
      <c r="A23" s="5"/>
      <c r="B23" s="5"/>
      <c r="C23" s="5"/>
      <c r="D23" s="5"/>
      <c r="E23" s="5"/>
      <c r="F23" s="5"/>
      <c r="G23" s="5"/>
      <c r="H23" s="52"/>
      <c r="I23" s="5"/>
      <c r="J23" s="53"/>
      <c r="K23" s="54"/>
      <c r="L23" s="55"/>
      <c r="M23" s="56"/>
      <c r="N23" s="57"/>
      <c r="S23" s="58"/>
      <c r="T23" s="12"/>
    </row>
    <row r="24" spans="1:20" s="6" customFormat="1" x14ac:dyDescent="0.2">
      <c r="A24" s="5"/>
      <c r="B24" s="5"/>
      <c r="C24" s="5"/>
      <c r="D24" s="5"/>
      <c r="E24" s="5"/>
      <c r="F24" s="5"/>
      <c r="G24" s="5"/>
      <c r="H24" s="5"/>
      <c r="I24" s="5"/>
      <c r="J24" s="59"/>
      <c r="K24" s="60"/>
      <c r="L24" s="61"/>
      <c r="M24" s="62"/>
      <c r="S24" s="58"/>
      <c r="T24" s="12"/>
    </row>
    <row r="25" spans="1:20" s="6" customFormat="1" x14ac:dyDescent="0.2">
      <c r="A25" s="5"/>
      <c r="B25" s="5"/>
      <c r="C25" s="5"/>
      <c r="D25" s="5"/>
      <c r="E25" s="5"/>
      <c r="F25" s="5"/>
      <c r="G25" s="5"/>
      <c r="H25" s="5"/>
      <c r="I25" s="5"/>
      <c r="J25" s="59"/>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5"/>
      <c r="B33" s="5"/>
      <c r="C33" s="5"/>
      <c r="D33" s="5"/>
      <c r="E33" s="5"/>
      <c r="F33" s="5"/>
      <c r="G33" s="5"/>
      <c r="H33" s="5"/>
      <c r="I33" s="5"/>
      <c r="J33" s="12"/>
      <c r="K33" s="60"/>
      <c r="L33" s="61"/>
      <c r="M33" s="62"/>
      <c r="S33" s="58"/>
      <c r="T33" s="12"/>
    </row>
    <row r="34" spans="1:20" s="6" customFormat="1" x14ac:dyDescent="0.2">
      <c r="A34" s="5"/>
      <c r="B34" s="5"/>
      <c r="C34" s="5"/>
      <c r="D34" s="5"/>
      <c r="E34" s="5"/>
      <c r="F34" s="5"/>
      <c r="G34" s="5"/>
      <c r="H34" s="5"/>
      <c r="I34" s="5"/>
      <c r="J34" s="12"/>
      <c r="K34" s="60"/>
      <c r="L34" s="61"/>
      <c r="M34" s="62"/>
      <c r="S34" s="58"/>
      <c r="T34" s="12"/>
    </row>
    <row r="35" spans="1:20" s="6" customFormat="1" x14ac:dyDescent="0.2">
      <c r="A35" s="5"/>
      <c r="B35" s="5"/>
      <c r="C35" s="5"/>
      <c r="D35" s="5"/>
      <c r="E35" s="5"/>
      <c r="F35" s="5"/>
      <c r="G35" s="5"/>
      <c r="H35" s="5"/>
      <c r="I35" s="5"/>
      <c r="J35" s="12"/>
      <c r="K35" s="60"/>
      <c r="L35" s="61"/>
      <c r="M35" s="62"/>
      <c r="S35" s="58"/>
      <c r="T35" s="12"/>
    </row>
    <row r="36" spans="1:20" s="6" customFormat="1" x14ac:dyDescent="0.2">
      <c r="A36" s="5"/>
      <c r="B36" s="5"/>
      <c r="C36" s="5"/>
      <c r="D36" s="5"/>
      <c r="E36" s="5"/>
      <c r="F36" s="5"/>
      <c r="G36" s="5"/>
      <c r="H36" s="5"/>
      <c r="I36" s="5"/>
      <c r="J36" s="12"/>
      <c r="K36" s="60"/>
      <c r="L36" s="61"/>
      <c r="M36" s="62"/>
      <c r="S36" s="58"/>
      <c r="T36" s="12"/>
    </row>
    <row r="37" spans="1:20" s="6" customFormat="1" x14ac:dyDescent="0.2">
      <c r="A37" s="5"/>
      <c r="B37" s="5"/>
      <c r="C37" s="5"/>
      <c r="D37" s="5"/>
      <c r="E37" s="5"/>
      <c r="F37" s="5"/>
      <c r="G37" s="5"/>
      <c r="H37" s="5"/>
      <c r="I37" s="5"/>
      <c r="J37" s="12"/>
      <c r="K37" s="60"/>
      <c r="L37" s="61"/>
      <c r="M37" s="62"/>
      <c r="S37" s="58"/>
      <c r="T37" s="12"/>
    </row>
    <row r="38" spans="1:20" s="6" customFormat="1" x14ac:dyDescent="0.2">
      <c r="A38" s="5"/>
      <c r="B38" s="5"/>
      <c r="C38" s="5"/>
      <c r="D38" s="5"/>
      <c r="E38" s="5"/>
      <c r="F38" s="5"/>
      <c r="G38" s="5"/>
      <c r="H38" s="5"/>
      <c r="I38" s="5"/>
      <c r="J38" s="12"/>
      <c r="K38" s="60"/>
      <c r="L38" s="61"/>
      <c r="M38" s="62"/>
      <c r="S38" s="58"/>
      <c r="T38" s="12"/>
    </row>
    <row r="39" spans="1:20" s="6" customFormat="1" x14ac:dyDescent="0.2">
      <c r="A39" s="5"/>
      <c r="B39" s="5"/>
      <c r="C39" s="5"/>
      <c r="D39" s="5"/>
      <c r="E39" s="5"/>
      <c r="F39" s="5"/>
      <c r="G39" s="5"/>
      <c r="H39" s="5"/>
      <c r="I39" s="5"/>
      <c r="J39" s="12"/>
      <c r="K39" s="60"/>
      <c r="L39" s="61"/>
      <c r="M39" s="62"/>
      <c r="S39" s="58"/>
      <c r="T39" s="12"/>
    </row>
    <row r="40" spans="1:20" s="6" customFormat="1" x14ac:dyDescent="0.2">
      <c r="A40" s="5"/>
      <c r="B40" s="5"/>
      <c r="C40" s="5"/>
      <c r="D40" s="5"/>
      <c r="E40" s="5"/>
      <c r="F40" s="5"/>
      <c r="G40" s="5"/>
      <c r="H40" s="5"/>
      <c r="I40" s="5"/>
      <c r="J40" s="12"/>
      <c r="K40" s="60"/>
      <c r="L40" s="61"/>
      <c r="M40" s="62"/>
      <c r="S40" s="58"/>
      <c r="T40" s="12"/>
    </row>
    <row r="41" spans="1:20" s="6" customFormat="1" x14ac:dyDescent="0.2">
      <c r="A41" s="5"/>
      <c r="B41" s="5"/>
      <c r="C41" s="5"/>
      <c r="D41" s="5"/>
      <c r="E41" s="5"/>
      <c r="F41" s="5"/>
      <c r="G41" s="5"/>
      <c r="H41" s="5"/>
      <c r="I41" s="5"/>
      <c r="J41" s="12"/>
      <c r="K41" s="60"/>
      <c r="L41" s="61"/>
      <c r="M41" s="62"/>
      <c r="S41" s="58"/>
      <c r="T41" s="12"/>
    </row>
    <row r="42" spans="1:20" s="6" customFormat="1" x14ac:dyDescent="0.2">
      <c r="A42" s="5"/>
      <c r="B42" s="5"/>
      <c r="C42" s="5"/>
      <c r="D42" s="5"/>
      <c r="E42" s="5"/>
      <c r="F42" s="5"/>
      <c r="G42" s="5"/>
      <c r="H42" s="5"/>
      <c r="I42" s="5"/>
      <c r="J42" s="12"/>
      <c r="K42" s="60"/>
      <c r="L42" s="61"/>
      <c r="M42" s="62"/>
      <c r="S42" s="58"/>
      <c r="T42" s="12"/>
    </row>
    <row r="43" spans="1:20" s="6" customFormat="1" x14ac:dyDescent="0.2">
      <c r="A43" s="12"/>
      <c r="B43" s="12"/>
      <c r="C43" s="12"/>
      <c r="D43" s="12"/>
      <c r="E43" s="12"/>
      <c r="F43" s="12"/>
      <c r="G43" s="12"/>
      <c r="H43" s="12"/>
      <c r="I43" s="12"/>
      <c r="J43" s="12"/>
      <c r="K43" s="5"/>
      <c r="L43" s="61"/>
      <c r="M43" s="62"/>
      <c r="S43" s="58"/>
      <c r="T43" s="12"/>
    </row>
    <row r="44" spans="1:20" s="6" customFormat="1" x14ac:dyDescent="0.2">
      <c r="A44" s="12"/>
      <c r="B44" s="12"/>
      <c r="C44" s="12"/>
      <c r="D44" s="12"/>
      <c r="E44" s="12"/>
      <c r="F44" s="12"/>
      <c r="G44" s="12"/>
      <c r="H44" s="12"/>
      <c r="I44" s="12"/>
      <c r="J44" s="12"/>
      <c r="K44" s="5"/>
      <c r="L44" s="61"/>
      <c r="M44" s="62"/>
      <c r="S44" s="58"/>
      <c r="T44" s="12"/>
    </row>
  </sheetData>
  <mergeCells count="19">
    <mergeCell ref="S6:S7"/>
    <mergeCell ref="J6:J7"/>
    <mergeCell ref="K6:K7"/>
    <mergeCell ref="L6:L7"/>
    <mergeCell ref="M6:M7"/>
    <mergeCell ref="N6:N7"/>
    <mergeCell ref="O6:Q6"/>
    <mergeCell ref="A22:K22"/>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57" firstPageNumber="138"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rowBreaks count="1" manualBreakCount="1">
    <brk id="19" max="1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35"/>
  <sheetViews>
    <sheetView showGridLines="0" view="pageBreakPreview" zoomScale="70" zoomScaleNormal="66" zoomScaleSheetLayoutView="70" workbookViewId="0">
      <pane ySplit="7" topLeftCell="A8" activePane="bottomLeft" state="frozenSplit"/>
      <selection activeCell="B37" sqref="B37"/>
      <selection pane="bottomLeft" activeCell="R4" sqref="R4"/>
    </sheetView>
  </sheetViews>
  <sheetFormatPr defaultColWidth="9.140625" defaultRowHeight="12.75" outlineLevelCol="1" x14ac:dyDescent="0.2"/>
  <cols>
    <col min="1" max="1" width="5.42578125" style="12" customWidth="1"/>
    <col min="2" max="2" width="6" style="12" customWidth="1"/>
    <col min="3" max="4" width="6.42578125" style="12" hidden="1" customWidth="1" outlineLevel="1"/>
    <col min="5" max="5" width="7.5703125" style="12" customWidth="1" collapsed="1"/>
    <col min="6" max="6" width="3.7109375" style="12" hidden="1" customWidth="1" outlineLevel="1"/>
    <col min="7" max="7" width="15.5703125" style="12" hidden="1" customWidth="1" outlineLevel="1"/>
    <col min="8" max="8" width="70.7109375" style="12" customWidth="1" collapsed="1"/>
    <col min="9" max="9" width="70.7109375" style="12" customWidth="1"/>
    <col min="10" max="10" width="7.140625" style="12" customWidth="1"/>
    <col min="11" max="11" width="14.7109375" style="5" customWidth="1"/>
    <col min="12" max="12" width="14.28515625" style="6" customWidth="1"/>
    <col min="13" max="13" width="13.7109375" style="62" customWidth="1"/>
    <col min="14" max="14" width="15.140625" style="6" customWidth="1"/>
    <col min="15" max="15" width="14.85546875" style="6" customWidth="1"/>
    <col min="16" max="16" width="13.140625" style="6" customWidth="1"/>
    <col min="17" max="17" width="14.85546875" style="6" customWidth="1"/>
    <col min="18" max="18" width="14.42578125" style="6" customWidth="1"/>
    <col min="19" max="19" width="43.5703125" style="58" hidden="1" customWidth="1"/>
    <col min="20" max="20" width="0" style="12" hidden="1" customWidth="1"/>
    <col min="21" max="16384" width="9.140625" style="12"/>
  </cols>
  <sheetData>
    <row r="1" spans="1:21" ht="20.25" x14ac:dyDescent="0.3">
      <c r="A1" s="1" t="s">
        <v>62</v>
      </c>
      <c r="B1" s="2"/>
      <c r="C1" s="2"/>
      <c r="D1" s="2"/>
      <c r="E1" s="2"/>
      <c r="F1" s="2"/>
      <c r="G1" s="2"/>
      <c r="H1" s="3"/>
      <c r="I1" s="4"/>
      <c r="J1" s="2"/>
      <c r="M1" s="7"/>
      <c r="N1" s="8"/>
      <c r="P1" s="8"/>
      <c r="Q1" s="8"/>
      <c r="R1" s="9"/>
      <c r="S1" s="10"/>
      <c r="T1" s="11"/>
    </row>
    <row r="2" spans="1:21" ht="15.75" x14ac:dyDescent="0.25">
      <c r="A2" s="14" t="s">
        <v>1</v>
      </c>
      <c r="B2" s="14"/>
      <c r="C2" s="14"/>
      <c r="D2" s="15"/>
      <c r="E2" s="14"/>
      <c r="F2" s="14"/>
      <c r="G2" s="14"/>
      <c r="H2" s="14" t="s">
        <v>2</v>
      </c>
      <c r="I2" s="16" t="s">
        <v>3</v>
      </c>
      <c r="J2" s="17"/>
      <c r="M2" s="18"/>
      <c r="N2" s="19"/>
      <c r="P2" s="19"/>
      <c r="Q2" s="19"/>
      <c r="R2" s="19"/>
      <c r="S2" s="20"/>
      <c r="T2" s="11"/>
    </row>
    <row r="3" spans="1:21" ht="17.25" customHeight="1" x14ac:dyDescent="0.2">
      <c r="A3" s="14"/>
      <c r="B3" s="14"/>
      <c r="C3" s="14"/>
      <c r="D3" s="15"/>
      <c r="E3" s="14"/>
      <c r="F3" s="14"/>
      <c r="G3" s="14"/>
      <c r="H3" s="14" t="s">
        <v>4</v>
      </c>
      <c r="I3" s="21"/>
      <c r="J3" s="14"/>
      <c r="M3" s="18"/>
      <c r="N3" s="19"/>
      <c r="P3" s="19"/>
      <c r="Q3" s="19"/>
      <c r="S3" s="20"/>
      <c r="T3" s="11"/>
    </row>
    <row r="4" spans="1:21" ht="17.25" customHeight="1" x14ac:dyDescent="0.2">
      <c r="A4" s="14"/>
      <c r="B4" s="14"/>
      <c r="C4" s="14"/>
      <c r="D4" s="14"/>
      <c r="E4" s="14"/>
      <c r="F4" s="14"/>
      <c r="G4" s="14"/>
      <c r="H4" s="14"/>
      <c r="I4" s="21"/>
      <c r="J4" s="14"/>
      <c r="M4" s="18"/>
      <c r="N4" s="19"/>
      <c r="P4" s="19"/>
      <c r="Q4" s="19"/>
      <c r="R4" s="277" t="s">
        <v>5</v>
      </c>
      <c r="S4" s="20"/>
      <c r="T4" s="11"/>
    </row>
    <row r="5" spans="1:21" ht="25.5" customHeight="1" x14ac:dyDescent="0.2">
      <c r="A5" s="303" t="s">
        <v>244</v>
      </c>
      <c r="B5" s="303"/>
      <c r="C5" s="303"/>
      <c r="D5" s="303"/>
      <c r="E5" s="303"/>
      <c r="F5" s="303"/>
      <c r="G5" s="303"/>
      <c r="H5" s="303"/>
      <c r="I5" s="303"/>
      <c r="J5" s="303"/>
      <c r="K5" s="303"/>
      <c r="L5" s="303"/>
      <c r="M5" s="303"/>
      <c r="N5" s="303"/>
      <c r="O5" s="303"/>
      <c r="P5" s="303"/>
      <c r="Q5" s="303"/>
      <c r="R5" s="303"/>
      <c r="S5" s="23"/>
    </row>
    <row r="6" spans="1:21" ht="25.5" customHeight="1" x14ac:dyDescent="0.2">
      <c r="A6" s="304" t="s">
        <v>7</v>
      </c>
      <c r="B6" s="304" t="s">
        <v>8</v>
      </c>
      <c r="C6" s="305" t="s">
        <v>9</v>
      </c>
      <c r="D6" s="305" t="s">
        <v>10</v>
      </c>
      <c r="E6" s="305" t="s">
        <v>11</v>
      </c>
      <c r="F6" s="305" t="s">
        <v>12</v>
      </c>
      <c r="G6" s="305" t="s">
        <v>13</v>
      </c>
      <c r="H6" s="305" t="s">
        <v>14</v>
      </c>
      <c r="I6" s="289" t="s">
        <v>15</v>
      </c>
      <c r="J6" s="301" t="s">
        <v>16</v>
      </c>
      <c r="K6" s="289" t="s">
        <v>17</v>
      </c>
      <c r="L6" s="289" t="s">
        <v>18</v>
      </c>
      <c r="M6" s="289" t="s">
        <v>19</v>
      </c>
      <c r="N6" s="282" t="s">
        <v>20</v>
      </c>
      <c r="O6" s="302" t="s">
        <v>21</v>
      </c>
      <c r="P6" s="302"/>
      <c r="Q6" s="302"/>
      <c r="R6" s="282" t="s">
        <v>22</v>
      </c>
      <c r="S6" s="282" t="s">
        <v>23</v>
      </c>
    </row>
    <row r="7" spans="1:21" ht="58.7" customHeight="1" x14ac:dyDescent="0.2">
      <c r="A7" s="304"/>
      <c r="B7" s="304"/>
      <c r="C7" s="305"/>
      <c r="D7" s="305"/>
      <c r="E7" s="305"/>
      <c r="F7" s="305"/>
      <c r="G7" s="305"/>
      <c r="H7" s="305"/>
      <c r="I7" s="289"/>
      <c r="J7" s="301"/>
      <c r="K7" s="289"/>
      <c r="L7" s="289"/>
      <c r="M7" s="289"/>
      <c r="N7" s="282"/>
      <c r="O7" s="24" t="s">
        <v>24</v>
      </c>
      <c r="P7" s="24" t="s">
        <v>25</v>
      </c>
      <c r="Q7" s="24" t="s">
        <v>26</v>
      </c>
      <c r="R7" s="282"/>
      <c r="S7" s="282"/>
    </row>
    <row r="8" spans="1:21" s="28" customFormat="1" ht="25.5" customHeight="1" x14ac:dyDescent="0.3">
      <c r="A8" s="25" t="s">
        <v>27</v>
      </c>
      <c r="B8" s="25"/>
      <c r="C8" s="25"/>
      <c r="D8" s="25"/>
      <c r="E8" s="25"/>
      <c r="F8" s="25"/>
      <c r="G8" s="25"/>
      <c r="H8" s="25"/>
      <c r="I8" s="25"/>
      <c r="J8" s="25"/>
      <c r="K8" s="25"/>
      <c r="L8" s="26">
        <f>SUM(L9)</f>
        <v>25076</v>
      </c>
      <c r="M8" s="82"/>
      <c r="N8" s="26">
        <f t="shared" ref="N8:R8" si="0">SUM(N9)</f>
        <v>1528</v>
      </c>
      <c r="O8" s="26">
        <f t="shared" si="0"/>
        <v>23548</v>
      </c>
      <c r="P8" s="26">
        <f t="shared" si="0"/>
        <v>0</v>
      </c>
      <c r="Q8" s="26">
        <f t="shared" si="0"/>
        <v>23548</v>
      </c>
      <c r="R8" s="26">
        <f t="shared" si="0"/>
        <v>0</v>
      </c>
      <c r="S8" s="27"/>
    </row>
    <row r="9" spans="1:21" s="85" customFormat="1" ht="64.5" customHeight="1" x14ac:dyDescent="0.2">
      <c r="A9" s="29">
        <v>1</v>
      </c>
      <c r="B9" s="30" t="s">
        <v>64</v>
      </c>
      <c r="C9" s="30">
        <v>2212</v>
      </c>
      <c r="D9" s="30">
        <v>6121</v>
      </c>
      <c r="E9" s="30">
        <v>61</v>
      </c>
      <c r="F9" s="30">
        <v>12</v>
      </c>
      <c r="G9" s="31">
        <v>60004101460</v>
      </c>
      <c r="H9" s="32" t="s">
        <v>65</v>
      </c>
      <c r="I9" s="33" t="s">
        <v>66</v>
      </c>
      <c r="J9" s="29" t="s">
        <v>31</v>
      </c>
      <c r="K9" s="29" t="s">
        <v>32</v>
      </c>
      <c r="L9" s="34">
        <v>25076</v>
      </c>
      <c r="M9" s="83">
        <v>2023</v>
      </c>
      <c r="N9" s="36">
        <v>1528</v>
      </c>
      <c r="O9" s="37">
        <f t="shared" ref="O9" si="1">P9+Q9</f>
        <v>23548</v>
      </c>
      <c r="P9" s="41">
        <v>0</v>
      </c>
      <c r="Q9" s="226">
        <v>23548</v>
      </c>
      <c r="R9" s="41">
        <f t="shared" ref="R9" si="2">L9-N9-O9</f>
        <v>0</v>
      </c>
      <c r="S9" s="84" t="s">
        <v>67</v>
      </c>
    </row>
    <row r="10" spans="1:21" s="28" customFormat="1" ht="25.5" customHeight="1" x14ac:dyDescent="0.3">
      <c r="A10" s="25" t="s">
        <v>68</v>
      </c>
      <c r="B10" s="25"/>
      <c r="C10" s="25"/>
      <c r="D10" s="25"/>
      <c r="E10" s="25"/>
      <c r="F10" s="25"/>
      <c r="G10" s="25"/>
      <c r="H10" s="25"/>
      <c r="I10" s="25"/>
      <c r="J10" s="25"/>
      <c r="K10" s="25"/>
      <c r="L10" s="26">
        <f>SUM(L11:L12)</f>
        <v>35550</v>
      </c>
      <c r="M10" s="82"/>
      <c r="N10" s="26">
        <f t="shared" ref="N10:R10" si="3">SUM(N11:N12)</f>
        <v>0</v>
      </c>
      <c r="O10" s="26">
        <f t="shared" si="3"/>
        <v>1550</v>
      </c>
      <c r="P10" s="26">
        <f t="shared" si="3"/>
        <v>0</v>
      </c>
      <c r="Q10" s="26">
        <f t="shared" si="3"/>
        <v>1550</v>
      </c>
      <c r="R10" s="26">
        <f t="shared" si="3"/>
        <v>34000</v>
      </c>
      <c r="S10" s="27"/>
    </row>
    <row r="11" spans="1:21" s="85" customFormat="1" ht="63.75" customHeight="1" x14ac:dyDescent="0.2">
      <c r="A11" s="29">
        <v>1</v>
      </c>
      <c r="B11" s="30" t="s">
        <v>69</v>
      </c>
      <c r="C11" s="30">
        <v>2219</v>
      </c>
      <c r="D11" s="30">
        <v>6121</v>
      </c>
      <c r="E11" s="30">
        <v>61</v>
      </c>
      <c r="F11" s="30">
        <v>12</v>
      </c>
      <c r="G11" s="31">
        <v>60004101575</v>
      </c>
      <c r="H11" s="32" t="s">
        <v>70</v>
      </c>
      <c r="I11" s="33" t="s">
        <v>71</v>
      </c>
      <c r="J11" s="30"/>
      <c r="K11" s="29" t="s">
        <v>72</v>
      </c>
      <c r="L11" s="34">
        <v>4300</v>
      </c>
      <c r="M11" s="45"/>
      <c r="N11" s="36">
        <v>0</v>
      </c>
      <c r="O11" s="37">
        <f>SUM(P11:Q11)</f>
        <v>300</v>
      </c>
      <c r="P11" s="41">
        <v>0</v>
      </c>
      <c r="Q11" s="226">
        <v>300</v>
      </c>
      <c r="R11" s="41">
        <f>L11-N11-O11</f>
        <v>4000</v>
      </c>
      <c r="S11" s="43"/>
      <c r="U11" s="86"/>
    </row>
    <row r="12" spans="1:21" s="85" customFormat="1" ht="82.5" customHeight="1" x14ac:dyDescent="0.2">
      <c r="A12" s="29">
        <v>2</v>
      </c>
      <c r="B12" s="30" t="s">
        <v>50</v>
      </c>
      <c r="C12" s="30">
        <v>2219</v>
      </c>
      <c r="D12" s="30">
        <v>6121</v>
      </c>
      <c r="E12" s="30">
        <v>61</v>
      </c>
      <c r="F12" s="30">
        <v>12</v>
      </c>
      <c r="G12" s="31">
        <v>60004101576</v>
      </c>
      <c r="H12" s="32" t="s">
        <v>73</v>
      </c>
      <c r="I12" s="33" t="s">
        <v>74</v>
      </c>
      <c r="J12" s="30"/>
      <c r="K12" s="29" t="s">
        <v>72</v>
      </c>
      <c r="L12" s="34">
        <v>31250</v>
      </c>
      <c r="M12" s="45"/>
      <c r="N12" s="36">
        <v>0</v>
      </c>
      <c r="O12" s="37">
        <f>SUM(P12:Q12)</f>
        <v>1250</v>
      </c>
      <c r="P12" s="41">
        <v>0</v>
      </c>
      <c r="Q12" s="226">
        <v>1250</v>
      </c>
      <c r="R12" s="41">
        <f>L12-N12-O12</f>
        <v>30000</v>
      </c>
      <c r="S12" s="43"/>
      <c r="U12" s="86"/>
    </row>
    <row r="13" spans="1:21" ht="35.25" customHeight="1" x14ac:dyDescent="0.2">
      <c r="A13" s="298" t="s">
        <v>245</v>
      </c>
      <c r="B13" s="299"/>
      <c r="C13" s="299"/>
      <c r="D13" s="299"/>
      <c r="E13" s="299"/>
      <c r="F13" s="299"/>
      <c r="G13" s="299"/>
      <c r="H13" s="299"/>
      <c r="I13" s="299"/>
      <c r="J13" s="299"/>
      <c r="K13" s="300"/>
      <c r="L13" s="49">
        <f>+L10+L8</f>
        <v>60626</v>
      </c>
      <c r="M13" s="50"/>
      <c r="N13" s="49">
        <f t="shared" ref="N13:R13" si="4">+N10+N8</f>
        <v>1528</v>
      </c>
      <c r="O13" s="49">
        <f t="shared" si="4"/>
        <v>25098</v>
      </c>
      <c r="P13" s="49">
        <f t="shared" si="4"/>
        <v>0</v>
      </c>
      <c r="Q13" s="49">
        <f>+Q10+Q8</f>
        <v>25098</v>
      </c>
      <c r="R13" s="49">
        <f t="shared" si="4"/>
        <v>34000</v>
      </c>
      <c r="S13" s="51"/>
    </row>
    <row r="14" spans="1:21" s="6" customFormat="1" x14ac:dyDescent="0.2">
      <c r="A14" s="5"/>
      <c r="B14" s="5"/>
      <c r="C14" s="5"/>
      <c r="D14" s="5"/>
      <c r="E14" s="5"/>
      <c r="F14" s="5"/>
      <c r="G14" s="5"/>
      <c r="H14" s="52"/>
      <c r="I14" s="5"/>
      <c r="J14" s="53"/>
      <c r="K14" s="54"/>
      <c r="L14" s="55"/>
      <c r="M14" s="56"/>
      <c r="N14" s="57"/>
      <c r="S14" s="58"/>
      <c r="T14" s="12"/>
    </row>
    <row r="15" spans="1:21" s="6" customFormat="1" x14ac:dyDescent="0.2">
      <c r="A15" s="5"/>
      <c r="B15" s="5"/>
      <c r="C15" s="5"/>
      <c r="D15" s="5"/>
      <c r="E15" s="5"/>
      <c r="F15" s="5"/>
      <c r="G15" s="5"/>
      <c r="H15" s="5"/>
      <c r="I15" s="5"/>
      <c r="J15" s="59"/>
      <c r="K15" s="60"/>
      <c r="L15" s="61"/>
      <c r="M15" s="62"/>
      <c r="S15" s="58"/>
      <c r="T15" s="12"/>
    </row>
    <row r="16" spans="1:21" s="6" customFormat="1" x14ac:dyDescent="0.2">
      <c r="A16" s="5"/>
      <c r="B16" s="5"/>
      <c r="C16" s="5"/>
      <c r="D16" s="5"/>
      <c r="E16" s="5"/>
      <c r="F16" s="5"/>
      <c r="G16" s="5"/>
      <c r="H16" s="5"/>
      <c r="I16" s="5"/>
      <c r="J16" s="59"/>
      <c r="K16" s="60"/>
      <c r="L16" s="61"/>
      <c r="M16" s="62"/>
      <c r="S16" s="58"/>
      <c r="T16" s="12"/>
    </row>
    <row r="17" spans="1:20" s="6" customFormat="1" x14ac:dyDescent="0.2">
      <c r="A17" s="5"/>
      <c r="B17" s="5"/>
      <c r="C17" s="5"/>
      <c r="D17" s="5"/>
      <c r="E17" s="5"/>
      <c r="F17" s="5"/>
      <c r="G17" s="5"/>
      <c r="H17" s="5"/>
      <c r="I17" s="5"/>
      <c r="J17" s="12"/>
      <c r="K17" s="60"/>
      <c r="L17" s="61"/>
      <c r="M17" s="62"/>
      <c r="S17" s="58"/>
      <c r="T17" s="12"/>
    </row>
    <row r="18" spans="1:20" s="6" customFormat="1" x14ac:dyDescent="0.2">
      <c r="A18" s="5"/>
      <c r="B18" s="5"/>
      <c r="C18" s="5"/>
      <c r="D18" s="5"/>
      <c r="E18" s="5"/>
      <c r="F18" s="5"/>
      <c r="G18" s="5"/>
      <c r="H18" s="5"/>
      <c r="I18" s="5"/>
      <c r="J18" s="12"/>
      <c r="K18" s="60"/>
      <c r="L18" s="61"/>
      <c r="M18" s="62"/>
      <c r="S18" s="58"/>
      <c r="T18" s="12"/>
    </row>
    <row r="19" spans="1:20" s="6" customFormat="1" x14ac:dyDescent="0.2">
      <c r="A19" s="5"/>
      <c r="B19" s="5"/>
      <c r="C19" s="5"/>
      <c r="D19" s="5"/>
      <c r="E19" s="5"/>
      <c r="F19" s="5"/>
      <c r="G19" s="5"/>
      <c r="H19" s="5"/>
      <c r="I19" s="5"/>
      <c r="J19" s="12"/>
      <c r="K19" s="60"/>
      <c r="L19" s="61"/>
      <c r="M19" s="62"/>
      <c r="S19" s="58"/>
      <c r="T19" s="12"/>
    </row>
    <row r="20" spans="1:20" s="6" customFormat="1" x14ac:dyDescent="0.2">
      <c r="A20" s="5"/>
      <c r="B20" s="5"/>
      <c r="C20" s="5"/>
      <c r="D20" s="5"/>
      <c r="E20" s="5"/>
      <c r="F20" s="5"/>
      <c r="G20" s="5"/>
      <c r="H20" s="5"/>
      <c r="I20" s="5"/>
      <c r="J20" s="12"/>
      <c r="K20" s="60"/>
      <c r="L20" s="61"/>
      <c r="M20" s="62"/>
      <c r="S20" s="58"/>
      <c r="T20" s="12"/>
    </row>
    <row r="21" spans="1:20" s="6" customFormat="1" x14ac:dyDescent="0.2">
      <c r="A21" s="5"/>
      <c r="B21" s="5"/>
      <c r="C21" s="5"/>
      <c r="D21" s="5"/>
      <c r="E21" s="5"/>
      <c r="F21" s="5"/>
      <c r="G21" s="5"/>
      <c r="H21" s="5"/>
      <c r="I21" s="5"/>
      <c r="J21" s="12"/>
      <c r="K21" s="60"/>
      <c r="L21" s="61"/>
      <c r="M21" s="62"/>
      <c r="S21" s="58"/>
      <c r="T21" s="12"/>
    </row>
    <row r="22" spans="1:20" s="6" customFormat="1" x14ac:dyDescent="0.2">
      <c r="A22" s="5"/>
      <c r="B22" s="5"/>
      <c r="C22" s="5"/>
      <c r="D22" s="5"/>
      <c r="E22" s="5"/>
      <c r="F22" s="5"/>
      <c r="G22" s="5"/>
      <c r="H22" s="5"/>
      <c r="I22" s="5"/>
      <c r="J22" s="12"/>
      <c r="K22" s="60"/>
      <c r="L22" s="61"/>
      <c r="M22" s="62"/>
      <c r="S22" s="58"/>
      <c r="T22" s="12"/>
    </row>
    <row r="23" spans="1:20" s="6" customFormat="1" x14ac:dyDescent="0.2">
      <c r="A23" s="5"/>
      <c r="B23" s="5"/>
      <c r="C23" s="5"/>
      <c r="D23" s="5"/>
      <c r="E23" s="5"/>
      <c r="F23" s="5"/>
      <c r="G23" s="5"/>
      <c r="H23" s="5"/>
      <c r="I23" s="5"/>
      <c r="J23" s="12"/>
      <c r="K23" s="60"/>
      <c r="L23" s="61"/>
      <c r="M23" s="62"/>
      <c r="S23" s="58"/>
      <c r="T23" s="12"/>
    </row>
    <row r="24" spans="1:20" s="6" customFormat="1" x14ac:dyDescent="0.2">
      <c r="A24" s="5"/>
      <c r="B24" s="5"/>
      <c r="C24" s="5"/>
      <c r="D24" s="5"/>
      <c r="E24" s="5"/>
      <c r="F24" s="5"/>
      <c r="G24" s="5"/>
      <c r="H24" s="5"/>
      <c r="I24" s="5"/>
      <c r="J24" s="12"/>
      <c r="K24" s="60"/>
      <c r="L24" s="61"/>
      <c r="M24" s="62"/>
      <c r="S24" s="58"/>
      <c r="T24" s="12"/>
    </row>
    <row r="25" spans="1:20" s="6" customFormat="1" x14ac:dyDescent="0.2">
      <c r="A25" s="5"/>
      <c r="B25" s="5"/>
      <c r="C25" s="5"/>
      <c r="D25" s="5"/>
      <c r="E25" s="5"/>
      <c r="F25" s="5"/>
      <c r="G25" s="5"/>
      <c r="H25" s="5"/>
      <c r="I25" s="5"/>
      <c r="J25" s="12"/>
      <c r="K25" s="60"/>
      <c r="L25" s="61"/>
      <c r="M25" s="62"/>
      <c r="S25" s="58"/>
      <c r="T25" s="12"/>
    </row>
    <row r="26" spans="1:20" s="6" customFormat="1" x14ac:dyDescent="0.2">
      <c r="A26" s="5"/>
      <c r="B26" s="5"/>
      <c r="C26" s="5"/>
      <c r="D26" s="5"/>
      <c r="E26" s="5"/>
      <c r="F26" s="5"/>
      <c r="G26" s="5"/>
      <c r="H26" s="5"/>
      <c r="I26" s="5"/>
      <c r="J26" s="12"/>
      <c r="K26" s="60"/>
      <c r="L26" s="61"/>
      <c r="M26" s="62"/>
      <c r="S26" s="58"/>
      <c r="T26" s="12"/>
    </row>
    <row r="27" spans="1:20" s="6" customFormat="1" x14ac:dyDescent="0.2">
      <c r="A27" s="5"/>
      <c r="B27" s="5"/>
      <c r="C27" s="5"/>
      <c r="D27" s="5"/>
      <c r="E27" s="5"/>
      <c r="F27" s="5"/>
      <c r="G27" s="5"/>
      <c r="H27" s="5"/>
      <c r="I27" s="5"/>
      <c r="J27" s="12"/>
      <c r="K27" s="60"/>
      <c r="L27" s="61"/>
      <c r="M27" s="62"/>
      <c r="S27" s="58"/>
      <c r="T27" s="12"/>
    </row>
    <row r="28" spans="1:20" s="6" customFormat="1" x14ac:dyDescent="0.2">
      <c r="A28" s="5"/>
      <c r="B28" s="5"/>
      <c r="C28" s="5"/>
      <c r="D28" s="5"/>
      <c r="E28" s="5"/>
      <c r="F28" s="5"/>
      <c r="G28" s="5"/>
      <c r="H28" s="5"/>
      <c r="I28" s="5"/>
      <c r="J28" s="12"/>
      <c r="K28" s="60"/>
      <c r="L28" s="61"/>
      <c r="M28" s="62"/>
      <c r="S28" s="58"/>
      <c r="T28" s="12"/>
    </row>
    <row r="29" spans="1:20" s="6" customFormat="1" x14ac:dyDescent="0.2">
      <c r="A29" s="5"/>
      <c r="B29" s="5"/>
      <c r="C29" s="5"/>
      <c r="D29" s="5"/>
      <c r="E29" s="5"/>
      <c r="F29" s="5"/>
      <c r="G29" s="5"/>
      <c r="H29" s="5"/>
      <c r="I29" s="5"/>
      <c r="J29" s="12"/>
      <c r="K29" s="60"/>
      <c r="L29" s="61"/>
      <c r="M29" s="62"/>
      <c r="S29" s="58"/>
      <c r="T29" s="12"/>
    </row>
    <row r="30" spans="1:20" s="6" customFormat="1" x14ac:dyDescent="0.2">
      <c r="A30" s="5"/>
      <c r="B30" s="5"/>
      <c r="C30" s="5"/>
      <c r="D30" s="5"/>
      <c r="E30" s="5"/>
      <c r="F30" s="5"/>
      <c r="G30" s="5"/>
      <c r="H30" s="5"/>
      <c r="I30" s="5"/>
      <c r="J30" s="12"/>
      <c r="K30" s="60"/>
      <c r="L30" s="61"/>
      <c r="M30" s="62"/>
      <c r="S30" s="58"/>
      <c r="T30" s="12"/>
    </row>
    <row r="31" spans="1:20" s="6" customFormat="1" x14ac:dyDescent="0.2">
      <c r="A31" s="5"/>
      <c r="B31" s="5"/>
      <c r="C31" s="5"/>
      <c r="D31" s="5"/>
      <c r="E31" s="5"/>
      <c r="F31" s="5"/>
      <c r="G31" s="5"/>
      <c r="H31" s="5"/>
      <c r="I31" s="5"/>
      <c r="J31" s="12"/>
      <c r="K31" s="60"/>
      <c r="L31" s="61"/>
      <c r="M31" s="62"/>
      <c r="S31" s="58"/>
      <c r="T31" s="12"/>
    </row>
    <row r="32" spans="1:20" s="6" customFormat="1" x14ac:dyDescent="0.2">
      <c r="A32" s="5"/>
      <c r="B32" s="5"/>
      <c r="C32" s="5"/>
      <c r="D32" s="5"/>
      <c r="E32" s="5"/>
      <c r="F32" s="5"/>
      <c r="G32" s="5"/>
      <c r="H32" s="5"/>
      <c r="I32" s="5"/>
      <c r="J32" s="12"/>
      <c r="K32" s="60"/>
      <c r="L32" s="61"/>
      <c r="M32" s="62"/>
      <c r="S32" s="58"/>
      <c r="T32" s="12"/>
    </row>
    <row r="33" spans="1:20" s="6" customFormat="1" x14ac:dyDescent="0.2">
      <c r="A33" s="5"/>
      <c r="B33" s="5"/>
      <c r="C33" s="5"/>
      <c r="D33" s="5"/>
      <c r="E33" s="5"/>
      <c r="F33" s="5"/>
      <c r="G33" s="5"/>
      <c r="H33" s="5"/>
      <c r="I33" s="5"/>
      <c r="J33" s="12"/>
      <c r="K33" s="60"/>
      <c r="L33" s="61"/>
      <c r="M33" s="62"/>
      <c r="S33" s="58"/>
      <c r="T33" s="12"/>
    </row>
    <row r="34" spans="1:20" s="6" customFormat="1" x14ac:dyDescent="0.2">
      <c r="A34" s="12"/>
      <c r="B34" s="12"/>
      <c r="C34" s="12"/>
      <c r="D34" s="12"/>
      <c r="E34" s="12"/>
      <c r="F34" s="12"/>
      <c r="G34" s="12"/>
      <c r="H34" s="12"/>
      <c r="I34" s="12"/>
      <c r="J34" s="12"/>
      <c r="K34" s="5"/>
      <c r="L34" s="61"/>
      <c r="M34" s="62"/>
      <c r="S34" s="58"/>
      <c r="T34" s="12"/>
    </row>
    <row r="35" spans="1:20" s="6" customFormat="1" x14ac:dyDescent="0.2">
      <c r="A35" s="12"/>
      <c r="B35" s="12"/>
      <c r="C35" s="12"/>
      <c r="D35" s="12"/>
      <c r="E35" s="12"/>
      <c r="F35" s="12"/>
      <c r="G35" s="12"/>
      <c r="H35" s="12"/>
      <c r="I35" s="12"/>
      <c r="J35" s="12"/>
      <c r="K35" s="5"/>
      <c r="L35" s="61"/>
      <c r="M35" s="62"/>
      <c r="S35" s="58"/>
      <c r="T35" s="12"/>
    </row>
  </sheetData>
  <mergeCells count="19">
    <mergeCell ref="S6:S7"/>
    <mergeCell ref="J6:J7"/>
    <mergeCell ref="K6:K7"/>
    <mergeCell ref="L6:L7"/>
    <mergeCell ref="M6:M7"/>
    <mergeCell ref="N6:N7"/>
    <mergeCell ref="O6:Q6"/>
    <mergeCell ref="A13:K13"/>
    <mergeCell ref="A5:R5"/>
    <mergeCell ref="A6:A7"/>
    <mergeCell ref="B6:B7"/>
    <mergeCell ref="C6:C7"/>
    <mergeCell ref="D6:D7"/>
    <mergeCell ref="E6:E7"/>
    <mergeCell ref="F6:F7"/>
    <mergeCell ref="G6:G7"/>
    <mergeCell ref="H6:H7"/>
    <mergeCell ref="I6:I7"/>
    <mergeCell ref="R6:R7"/>
  </mergeCells>
  <pageMargins left="0.39370078740157483" right="0.39370078740157483" top="0.78740157480314965" bottom="0.78740157480314965" header="0.31496062992125984" footer="0.31496062992125984"/>
  <pageSetup paperSize="9" scale="50" firstPageNumber="140" fitToHeight="0" orientation="landscape" useFirstPageNumber="1" r:id="rId1"/>
  <headerFooter>
    <oddFooter xml:space="preserve">&amp;L&amp;"Arial,Kurzíva"&amp;11Zastupitelstvo Olomouckého kraje 12.12.2022
11.1. - Rozpočet OK na rok  2023 - návrh rozpočtu  
Příloha č. 5d) - Nové investice&amp;R&amp;"Arial,Kurzíva"&amp;11Strana &amp;P (celkem 193)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29</vt:i4>
      </vt:variant>
    </vt:vector>
  </HeadingPairs>
  <TitlesOfParts>
    <vt:vector size="44" baseType="lpstr">
      <vt:lpstr>Souhrn</vt:lpstr>
      <vt:lpstr>Oblast školství - ORJ 10 ž </vt:lpstr>
      <vt:lpstr>Oblast školství - ORJ 17 ž </vt:lpstr>
      <vt:lpstr>Oblast školství - ORJ 17  </vt:lpstr>
      <vt:lpstr>Oblast sociální - ORJ 11 ž</vt:lpstr>
      <vt:lpstr>Oblast sociální - ORJ 17  ž</vt:lpstr>
      <vt:lpstr>Oblast sociální - ORJ 17</vt:lpstr>
      <vt:lpstr>Oblast dopravy - ORJ 12 </vt:lpstr>
      <vt:lpstr>Oblast dopravy - ORJ 17</vt:lpstr>
      <vt:lpstr>Oblast kultury - ORJ 17</vt:lpstr>
      <vt:lpstr>Oblast zdravotnictví - ORJ 14 ž</vt:lpstr>
      <vt:lpstr>Oblast zdravotnictví - ORJ 17</vt:lpstr>
      <vt:lpstr>Oblast KÚOK - ORJ 03</vt:lpstr>
      <vt:lpstr>Oblast IT - ORJ 06 </vt:lpstr>
      <vt:lpstr>Oblast krizého řízení-ORJ 18 </vt:lpstr>
      <vt:lpstr>'Oblast dopravy - ORJ 12 '!Názvy_tisku</vt:lpstr>
      <vt:lpstr>'Oblast dopravy - ORJ 17'!Názvy_tisku</vt:lpstr>
      <vt:lpstr>'Oblast IT - ORJ 06 '!Názvy_tisku</vt:lpstr>
      <vt:lpstr>'Oblast krizého řízení-ORJ 18 '!Názvy_tisku</vt:lpstr>
      <vt:lpstr>'Oblast kultury - ORJ 17'!Názvy_tisku</vt:lpstr>
      <vt:lpstr>'Oblast KÚOK - ORJ 03'!Názvy_tisku</vt:lpstr>
      <vt:lpstr>'Oblast sociální - ORJ 11 ž'!Názvy_tisku</vt:lpstr>
      <vt:lpstr>'Oblast sociální - ORJ 17'!Názvy_tisku</vt:lpstr>
      <vt:lpstr>'Oblast sociální - ORJ 17  ž'!Názvy_tisku</vt:lpstr>
      <vt:lpstr>'Oblast školství - ORJ 10 ž '!Názvy_tisku</vt:lpstr>
      <vt:lpstr>'Oblast školství - ORJ 17  '!Názvy_tisku</vt:lpstr>
      <vt:lpstr>'Oblast školství - ORJ 17 ž '!Názvy_tisku</vt:lpstr>
      <vt:lpstr>'Oblast zdravotnictví - ORJ 14 ž'!Názvy_tisku</vt:lpstr>
      <vt:lpstr>'Oblast zdravotnictví - ORJ 17'!Názvy_tisku</vt:lpstr>
      <vt:lpstr>'Oblast dopravy - ORJ 12 '!Oblast_tisku</vt:lpstr>
      <vt:lpstr>'Oblast dopravy - ORJ 17'!Oblast_tisku</vt:lpstr>
      <vt:lpstr>'Oblast IT - ORJ 06 '!Oblast_tisku</vt:lpstr>
      <vt:lpstr>'Oblast krizého řízení-ORJ 18 '!Oblast_tisku</vt:lpstr>
      <vt:lpstr>'Oblast kultury - ORJ 17'!Oblast_tisku</vt:lpstr>
      <vt:lpstr>'Oblast KÚOK - ORJ 03'!Oblast_tisku</vt:lpstr>
      <vt:lpstr>'Oblast sociální - ORJ 11 ž'!Oblast_tisku</vt:lpstr>
      <vt:lpstr>'Oblast sociální - ORJ 17'!Oblast_tisku</vt:lpstr>
      <vt:lpstr>'Oblast sociální - ORJ 17  ž'!Oblast_tisku</vt:lpstr>
      <vt:lpstr>'Oblast školství - ORJ 10 ž '!Oblast_tisku</vt:lpstr>
      <vt:lpstr>'Oblast školství - ORJ 17  '!Oblast_tisku</vt:lpstr>
      <vt:lpstr>'Oblast školství - ORJ 17 ž '!Oblast_tisku</vt:lpstr>
      <vt:lpstr>'Oblast zdravotnictví - ORJ 14 ž'!Oblast_tisku</vt:lpstr>
      <vt:lpstr>'Oblast zdravotnictví - ORJ 17'!Oblast_tisku</vt:lpstr>
      <vt:lpstr>Souhrn!Oblast_tisku</vt:lpstr>
    </vt:vector>
  </TitlesOfParts>
  <Company>VDI0101W10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Vítková Petra</cp:lastModifiedBy>
  <cp:lastPrinted>2022-11-24T05:36:09Z</cp:lastPrinted>
  <dcterms:created xsi:type="dcterms:W3CDTF">2022-07-29T05:55:09Z</dcterms:created>
  <dcterms:modified xsi:type="dcterms:W3CDTF">2022-11-24T05:37:12Z</dcterms:modified>
</cp:coreProperties>
</file>