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0" windowWidth="28800" windowHeight="12300" activeTab="3"/>
  </bookViews>
  <sheets>
    <sheet name="Souhrn" sheetId="7" r:id="rId1"/>
    <sheet name="Oblast školství - ORJ 10 ž " sheetId="6" r:id="rId2"/>
    <sheet name="Oblast školství - ORJ 17" sheetId="5" r:id="rId3"/>
    <sheet name="Oblast sociální - ORJ 11 ž" sheetId="4" r:id="rId4"/>
    <sheet name="Oblast kultury - ORJ 13 ž" sheetId="1" r:id="rId5"/>
    <sheet name="Oblast zdravotnictví - ORJ 17" sheetId="9" r:id="rId6"/>
    <sheet name="Oblast KÚOK - ORJ 03" sheetId="2" r:id="rId7"/>
  </sheets>
  <definedNames>
    <definedName name="_xlnm._FilterDatabase" localSheetId="6" hidden="1">'Oblast KÚOK - ORJ 03'!$B$1:$B$33</definedName>
    <definedName name="_xlnm._FilterDatabase" localSheetId="3" hidden="1">'Oblast sociální - ORJ 11 ž'!$H$7:$W$11</definedName>
    <definedName name="_xlnm._FilterDatabase" localSheetId="1" hidden="1">'Oblast školství - ORJ 10 ž '!$H$7:$W$11</definedName>
    <definedName name="_xlnm._FilterDatabase" localSheetId="2" hidden="1">'Oblast školství - ORJ 17'!$B$11:$B$32</definedName>
    <definedName name="_xlnm._FilterDatabase" localSheetId="5" hidden="1">'Oblast zdravotnictví - ORJ 17'!$B$1:$B$44</definedName>
    <definedName name="_xlnm.Print_Titles" localSheetId="6">'Oblast KÚOK - ORJ 03'!$1:$7</definedName>
    <definedName name="_xlnm.Print_Titles" localSheetId="3">'Oblast sociální - ORJ 11 ž'!$1:$7</definedName>
    <definedName name="_xlnm.Print_Titles" localSheetId="1">'Oblast školství - ORJ 10 ž '!$1:$7</definedName>
    <definedName name="_xlnm.Print_Titles" localSheetId="5">'Oblast zdravotnictví - ORJ 17'!$1:$7</definedName>
    <definedName name="_xlnm.Print_Area" localSheetId="4">'Oblast kultury - ORJ 13 ž'!$A$1:$V$11</definedName>
    <definedName name="_xlnm.Print_Area" localSheetId="6">'Oblast KÚOK - ORJ 03'!$A$1:$R$11</definedName>
    <definedName name="_xlnm.Print_Area" localSheetId="3">'Oblast sociální - ORJ 11 ž'!$A$1:$V$11</definedName>
    <definedName name="_xlnm.Print_Area" localSheetId="1">'Oblast školství - ORJ 10 ž '!$A$1:$V$11</definedName>
    <definedName name="_xlnm.Print_Area" localSheetId="2">'Oblast školství - ORJ 17'!$A$1:$R$10</definedName>
    <definedName name="_xlnm.Print_Area" localSheetId="5">'Oblast zdravotnictví - ORJ 17'!$A$1:$R$22</definedName>
    <definedName name="_xlnm.Print_Area" localSheetId="0">Souhrn!$A$1:$H$15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6" l="1"/>
  <c r="Q10" i="6"/>
  <c r="V10" i="6" s="1"/>
  <c r="F15" i="7" l="1"/>
  <c r="H13" i="7" l="1"/>
  <c r="H12" i="7"/>
  <c r="H11" i="7"/>
  <c r="H10" i="7"/>
  <c r="H9" i="7"/>
  <c r="H8" i="7"/>
  <c r="H7" i="7"/>
  <c r="H6" i="7"/>
  <c r="L21" i="9" l="1"/>
  <c r="U8" i="1" l="1"/>
  <c r="T8" i="1"/>
  <c r="S8" i="1"/>
  <c r="R8" i="1"/>
  <c r="P8" i="1"/>
  <c r="N8" i="1"/>
  <c r="U8" i="4"/>
  <c r="T8" i="4"/>
  <c r="S8" i="4"/>
  <c r="R8" i="4"/>
  <c r="P8" i="4"/>
  <c r="N8" i="4"/>
  <c r="Q8" i="5"/>
  <c r="P8" i="5"/>
  <c r="N8" i="5"/>
  <c r="L8" i="5"/>
  <c r="T8" i="6" l="1"/>
  <c r="S8" i="6"/>
  <c r="R8" i="6"/>
  <c r="P8" i="6"/>
  <c r="N8" i="6"/>
  <c r="Q8" i="2" l="1"/>
  <c r="L8" i="2"/>
  <c r="G12" i="7" l="1"/>
  <c r="O21" i="9"/>
  <c r="R21" i="9" s="1"/>
  <c r="L13" i="9"/>
  <c r="Q13" i="9"/>
  <c r="P13" i="9"/>
  <c r="N13" i="9"/>
  <c r="R8" i="9"/>
  <c r="Q8" i="9"/>
  <c r="P8" i="9"/>
  <c r="N8" i="9"/>
  <c r="N22" i="9" s="1"/>
  <c r="L8" i="9"/>
  <c r="P22" i="9" l="1"/>
  <c r="F12" i="7" s="1"/>
  <c r="Q22" i="9"/>
  <c r="L22" i="9"/>
  <c r="O8" i="9"/>
  <c r="O13" i="9"/>
  <c r="R13" i="9"/>
  <c r="R22" i="9" s="1"/>
  <c r="O22" i="9" l="1"/>
  <c r="D15" i="7"/>
  <c r="C15" i="7"/>
  <c r="U11" i="6"/>
  <c r="G5" i="7" s="1"/>
  <c r="G15" i="7" s="1"/>
  <c r="T11" i="6"/>
  <c r="S11" i="6"/>
  <c r="P11" i="6"/>
  <c r="N11" i="6"/>
  <c r="Q9" i="6"/>
  <c r="R11" i="6"/>
  <c r="E5" i="7" l="1"/>
  <c r="E15" i="7"/>
  <c r="H5" i="7"/>
  <c r="H15" i="7" s="1"/>
  <c r="V9" i="6"/>
  <c r="V8" i="6" s="1"/>
  <c r="V11" i="6" s="1"/>
  <c r="Q8" i="6"/>
  <c r="Q11" i="6" s="1"/>
  <c r="T9" i="5" l="1"/>
  <c r="O9" i="5"/>
  <c r="O8" i="5" s="1"/>
  <c r="Q10" i="5"/>
  <c r="G6" i="7" s="1"/>
  <c r="P10" i="5"/>
  <c r="N10" i="5"/>
  <c r="L10" i="5"/>
  <c r="R9" i="5" l="1"/>
  <c r="O10" i="5"/>
  <c r="R8" i="5" l="1"/>
  <c r="R10" i="5" s="1"/>
  <c r="U11" i="4"/>
  <c r="G7" i="7" s="1"/>
  <c r="T11" i="4"/>
  <c r="S11" i="4"/>
  <c r="R11" i="4"/>
  <c r="P11" i="4"/>
  <c r="N11" i="4"/>
  <c r="Q10" i="4"/>
  <c r="V10" i="4" s="1"/>
  <c r="Q9" i="4"/>
  <c r="V9" i="4" l="1"/>
  <c r="V8" i="4" s="1"/>
  <c r="V11" i="4" s="1"/>
  <c r="Q8" i="4"/>
  <c r="Q11" i="4" s="1"/>
  <c r="O10" i="2" l="1"/>
  <c r="R10" i="2" s="1"/>
  <c r="O9" i="2"/>
  <c r="O8" i="2" s="1"/>
  <c r="Q11" i="2"/>
  <c r="P8" i="2"/>
  <c r="P11" i="2" s="1"/>
  <c r="N8" i="2"/>
  <c r="N11" i="2" s="1"/>
  <c r="L11" i="2"/>
  <c r="R9" i="2" l="1"/>
  <c r="R8" i="2" s="1"/>
  <c r="R11" i="2" s="1"/>
  <c r="O11" i="2"/>
  <c r="G14" i="7" s="1"/>
  <c r="H14" i="7" s="1"/>
  <c r="Q10" i="1" l="1"/>
  <c r="V10" i="1" s="1"/>
  <c r="Q9" i="1"/>
  <c r="U11" i="1"/>
  <c r="G10" i="7" s="1"/>
  <c r="T11" i="1"/>
  <c r="S11" i="1"/>
  <c r="R11" i="1"/>
  <c r="P11" i="1"/>
  <c r="N11" i="1"/>
  <c r="V9" i="1" l="1"/>
  <c r="V8" i="1" s="1"/>
  <c r="Q8" i="1"/>
  <c r="Q11" i="1" s="1"/>
  <c r="V11" i="1"/>
  <c r="X10" i="1" l="1"/>
</calcChain>
</file>

<file path=xl/sharedStrings.xml><?xml version="1.0" encoding="utf-8"?>
<sst xmlns="http://schemas.openxmlformats.org/spreadsheetml/2006/main" count="270" uniqueCount="127">
  <si>
    <t xml:space="preserve">Odbor sportu, kultury a památkové péče                                                                                                                                              </t>
  </si>
  <si>
    <t>Správce:</t>
  </si>
  <si>
    <t>ORJ 13</t>
  </si>
  <si>
    <t>vedoucí odboru</t>
  </si>
  <si>
    <t>v tis. Kč</t>
  </si>
  <si>
    <t>Poř. číslo</t>
  </si>
  <si>
    <t>Oblast</t>
  </si>
  <si>
    <t>§</t>
  </si>
  <si>
    <t>pol.</t>
  </si>
  <si>
    <t>Sesk. pol.</t>
  </si>
  <si>
    <t>UZ</t>
  </si>
  <si>
    <t>ORG</t>
  </si>
  <si>
    <t>Kód investiční žádanky</t>
  </si>
  <si>
    <t>Správa kód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</si>
  <si>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</si>
  <si>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</si>
  <si>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</si>
  <si>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</si>
  <si>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</si>
  <si>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Termín realizace</t>
  </si>
  <si>
    <t>Vynaloženo k 31. 12. 2022 v tis. Kč</t>
  </si>
  <si>
    <t>Návrh na rok 2023</t>
  </si>
  <si>
    <t>Pokračování v roce 2024 a dalších</t>
  </si>
  <si>
    <t>poznámka</t>
  </si>
  <si>
    <t xml:space="preserve">Celkem               v tis. Kč    </t>
  </si>
  <si>
    <t>z toho spolufinan. PO z FI</t>
  </si>
  <si>
    <t>z toho rezervní fond</t>
  </si>
  <si>
    <t>z toho jiné zdroje</t>
  </si>
  <si>
    <t>z toho rozpočet OK</t>
  </si>
  <si>
    <t>Realizace</t>
  </si>
  <si>
    <t>2022/00496</t>
  </si>
  <si>
    <t>1601</t>
  </si>
  <si>
    <t>Vědecká knihovna v Olomouci - Oprava vstupu do hlavní budovy VKOL</t>
  </si>
  <si>
    <t>renovace vstupních dveří a následujících dveří v prostoru před schodištěm a vrátnicí (celkem 3 ks dveří), osazení vstupních dveří elektrohydralickým pohonem a čidlem, výměna čistících zón, výmalba prostoru vstupu
cena stanovena na základě jednání s potencionálními dodavateli</t>
  </si>
  <si>
    <t>2022/00360</t>
  </si>
  <si>
    <t>1606</t>
  </si>
  <si>
    <t>Muzeum Komenského v Přerově, příspěvková organizace - Oprava střechy na 2. bráně hradu Helfštýn</t>
  </si>
  <si>
    <t>Jedná se o opravu střechy na 2. bráně hradu Helfštýn.
Výměna střešní krytiny, střešních latí, hromosvodu a oplechování.
Oprava krovu a zateplení stropu nad 4.NP.</t>
  </si>
  <si>
    <t>ORJ 13 - Oblast kultury - nové opravy - stavební - požadavky PO</t>
  </si>
  <si>
    <t>OL</t>
  </si>
  <si>
    <t>PR</t>
  </si>
  <si>
    <t>ORJ 03</t>
  </si>
  <si>
    <t>Výměna generálního klíče</t>
  </si>
  <si>
    <t>Výměna venkovních klima jednotek v 5. NP budovy KÚOK</t>
  </si>
  <si>
    <t>2017 DPS a st. povolení</t>
  </si>
  <si>
    <t>Urbánek</t>
  </si>
  <si>
    <t>Odbor kancelář ředitele</t>
  </si>
  <si>
    <t xml:space="preserve">vedoucí odboru: </t>
  </si>
  <si>
    <t xml:space="preserve">Správce: </t>
  </si>
  <si>
    <t>Ing. Svatava Špalková</t>
  </si>
  <si>
    <t>Ing. Miroslav Kubín</t>
  </si>
  <si>
    <t>ORJ 17</t>
  </si>
  <si>
    <t>PD</t>
  </si>
  <si>
    <t>realizace opravy</t>
  </si>
  <si>
    <t xml:space="preserve">Odbor sociálních věcí                                                                                                                                              </t>
  </si>
  <si>
    <t>ORJ 11</t>
  </si>
  <si>
    <t>2022/00665</t>
  </si>
  <si>
    <t>1656</t>
  </si>
  <si>
    <t>Centrum sociálních služeb Prostějov, p.o. - Výměna vodovodního potrubí HAVÁRIE</t>
  </si>
  <si>
    <t>Mezi budovami nové pečovatelské služby a budovou Ergo domku došlo k havárii vodovodního řádu. Při výkopových prací došlo ke zjištění, že v tomto místě není vyměněno (rekonstruováno) vodovodní potrubí. Havárie byla částečně opravena, voda nyní neteče, je však nutná výměna celého potrubí v této části areálu. Dle předběžné cenové kalkulace vyjde tato oprava 700 tis. Kč.</t>
  </si>
  <si>
    <t>2022/00602</t>
  </si>
  <si>
    <t>Centrum sociálních služeb Prostějov, p.o. - Oprava rozvodů vody SO-08</t>
  </si>
  <si>
    <t>V budově SO-08 je nutné opravit stávající hlavní rozvod vody. Cenu jsme stanovili na základě konzultace vedoucího provozního úseku s potencionálním dodavatelem.</t>
  </si>
  <si>
    <t>PV</t>
  </si>
  <si>
    <t>Celkem za ORJ 13 - Oblast kultury - nové opravy - stavební - požadavky PO</t>
  </si>
  <si>
    <t>Stávající GK je překonán o několik generací, nemá podporu, nelze již přidávat vložky, aniž by se neopakovaly, vložky a klíče se ve FABu vyrábí na zakázku za vyšší náklad. Zásoby odlitku pro výrobu klíčů u výrobce docházejí.</t>
  </si>
  <si>
    <t>Jednotky jsou z roku 2003, zvyšuje se poruchovost. Chlazení obsahuje dnes již zakázané chladivo, které lze používat jen do doby větší opravy na systému chlazení.. Moderní jednotky mají lepší účinnost a  jsou energeticky úspornější.</t>
  </si>
  <si>
    <t xml:space="preserve">Odbor investic                                                                                                                                                        </t>
  </si>
  <si>
    <t xml:space="preserve">ORJ 17 - Oblast školství - nové opravy hrazené z rozpočtu </t>
  </si>
  <si>
    <t xml:space="preserve">Střední průmyslová škola, Přerov, Havlíčkova 2 - Výměna oken v budově "B" </t>
  </si>
  <si>
    <t xml:space="preserve">Výměna oken v budově "B" Střední průmyslové školy, Přerov, která spadá pod památkovou péči. V roce 2017 byla provedena výměna oken v budově "A", na tuto budovu navazuje část "B", která je v havarijním stavu. </t>
  </si>
  <si>
    <t>Celkem za ORJ 17 - oblast školství - nové opravy</t>
  </si>
  <si>
    <t xml:space="preserve">Odbor školství a mládeže                                                                                                                                             </t>
  </si>
  <si>
    <t>Mgr. Miroslav Gajdůšek, MBA</t>
  </si>
  <si>
    <t>ORJ 10</t>
  </si>
  <si>
    <t>Plně hrazeno PO - doporučeno k realizaci</t>
  </si>
  <si>
    <t>2022/00494</t>
  </si>
  <si>
    <t>1128</t>
  </si>
  <si>
    <t>Střední průmyslová škola Hranice - Renovace podlahy ve sportovní hale</t>
  </si>
  <si>
    <t>Renovace (vybroušení, nalakování) stávající parketové podlahy ve sportovní hale školy</t>
  </si>
  <si>
    <t>ORJ 10 - Oblast školství - nové opravy - stavební - požadavky PO</t>
  </si>
  <si>
    <t>Celkem za ORJ 10 - Oblast školství - nové opravy - stavební - požadavky PO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</si>
  <si>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</si>
  <si>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</si>
  <si>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</si>
  <si>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</si>
  <si>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</si>
  <si>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</si>
  <si>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2023</t>
  </si>
  <si>
    <t>školství</t>
  </si>
  <si>
    <t>Odbor investic - ORJ 17</t>
  </si>
  <si>
    <t>sociální</t>
  </si>
  <si>
    <t>dopravy</t>
  </si>
  <si>
    <t>kultury</t>
  </si>
  <si>
    <t>zdravotnictví</t>
  </si>
  <si>
    <t>ostatní</t>
  </si>
  <si>
    <t>CELKEM</t>
  </si>
  <si>
    <t>c) Nové opravy</t>
  </si>
  <si>
    <t xml:space="preserve">Odbor školství a mládeže - ORJ 10 </t>
  </si>
  <si>
    <t>Odbor sociálních věcí - ORJ 11</t>
  </si>
  <si>
    <t>Odbor sportu, kultury a památkové péče - ORJ 13</t>
  </si>
  <si>
    <t>KÚOK</t>
  </si>
  <si>
    <t>Odbor kancelář ředitele - ORJ 03</t>
  </si>
  <si>
    <t>PD z 2019,  indexováno 8/2022</t>
  </si>
  <si>
    <t xml:space="preserve">realizace </t>
  </si>
  <si>
    <t>Celkem za ORJ 11 - Oblast sociální - nové opravy - stavební - požadavky PO</t>
  </si>
  <si>
    <t xml:space="preserve">Odbor investic                                                                                                                                                          </t>
  </si>
  <si>
    <t>z toho nájemné SMN</t>
  </si>
  <si>
    <t>Realizace - nájemné SMN</t>
  </si>
  <si>
    <t>PD připravena AGEL SMN a.s.</t>
  </si>
  <si>
    <t>AGEL SMN a.s. - o.z. Nemocnice Přerov – výměna střešního pláště pavilonu E</t>
  </si>
  <si>
    <t xml:space="preserve">Odbor zdravotnictví - ORJ 14 </t>
  </si>
  <si>
    <t>výměna střešního pláště pavilonu E</t>
  </si>
  <si>
    <t>ORJ 17 - Oblast zdravotnictví - nové opravy hrazené z rozpočtu (připravené PD)</t>
  </si>
  <si>
    <t>Celkem za ORJ 17 - oblast zdravotnictví - nové opravy</t>
  </si>
  <si>
    <t>Ing. Petr Flora</t>
  </si>
  <si>
    <t>JE</t>
  </si>
  <si>
    <t>2022/00184</t>
  </si>
  <si>
    <t>1225</t>
  </si>
  <si>
    <t>Střední škola řemesel a Odborné učiliště Lipová - lázně - Oprava střechy na budově F - dílny</t>
  </si>
  <si>
    <t>V zimě 2022 začalo do budovy dílen zatékat. Zatéká na více místech a situace se zhoršuje. Současná krytina je Alukryt. Cena opravy je odhadnuta, nemáme žádnou cenovou nabídku.</t>
  </si>
  <si>
    <t>15/23</t>
  </si>
  <si>
    <t>ORJ 11 - Oblast sociální - nové opravy - stavební - požadavky PO</t>
  </si>
  <si>
    <t xml:space="preserve">5. Opravy, investice, projekty a nákupy </t>
  </si>
  <si>
    <t>ORJ 03 - Oblast KÚOK - nové opravy hrazené z rozpočtu</t>
  </si>
  <si>
    <t>Celkem za ORJ 03 - oblast KÚOK - nové opravy</t>
  </si>
  <si>
    <t>Mgr. Bc. Zbyněk Vočka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</si>
</sst>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#,##0;[Red]#,##0"/>
  </numFmts>
  <fonts count="3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Calibri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4"/>
      <name val="Calibri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family val="2"/>
      <charset val="238"/>
    </font>
    <font>
      <b/>
      <sz val="14"/>
      <color rgb="FFFF0000"/>
      <name val="Arial CE"/>
      <charset val="238"/>
    </font>
    <font>
      <sz val="18"/>
      <name val="Calibri"/>
      <family val="2"/>
      <charset val="238"/>
    </font>
    <font>
      <sz val="18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rgb="FF0070C0"/>
      <name val="Arial CE"/>
      <family val="2"/>
      <charset val="238"/>
    </font>
    <font>
      <sz val="12"/>
      <name val="Arial CE"/>
      <charset val="238"/>
    </font>
    <font>
      <sz val="12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DDEF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wrapText="1"/>
    </xf>
    <xf numFmtId="0" fontId="1" fillId="0" borderId="0"/>
    <xf numFmtId="0" fontId="3" fillId="0" borderId="0"/>
  </cellStyleXfs>
  <cellXfs count="274">
    <xf numFmtId="0" fontId="0" fillId="0" borderId="0" xfId="0"/>
    <xf numFmtId="0" fontId="2" fillId="0" borderId="0" xfId="1" applyFont="1" applyFill="1"/>
    <xf numFmtId="0" fontId="1" fillId="0" borderId="0" xfId="1" applyFill="1"/>
    <xf numFmtId="0" fontId="3" fillId="0" borderId="0" xfId="1" applyFont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2" applyFont="1" applyFill="1"/>
    <xf numFmtId="0" fontId="5" fillId="0" borderId="0" xfId="0" applyFont="1" applyFill="1"/>
    <xf numFmtId="0" fontId="3" fillId="0" borderId="0" xfId="0" applyFont="1" applyFill="1"/>
    <xf numFmtId="0" fontId="6" fillId="0" borderId="0" xfId="2" applyFont="1" applyFill="1" applyAlignment="1">
      <alignment horizontal="right"/>
    </xf>
    <xf numFmtId="3" fontId="7" fillId="0" borderId="0" xfId="2" applyNumberFormat="1" applyFont="1" applyFill="1" applyAlignment="1">
      <alignment horizontal="center" vertical="center"/>
    </xf>
    <xf numFmtId="3" fontId="7" fillId="0" borderId="0" xfId="2" applyNumberFormat="1" applyFont="1" applyFill="1" applyAlignment="1">
      <alignment horizontal="right" vertical="center"/>
    </xf>
    <xf numFmtId="0" fontId="7" fillId="0" borderId="0" xfId="2" applyFont="1" applyFill="1" applyAlignment="1">
      <alignment vertical="center" wrapText="1"/>
    </xf>
    <xf numFmtId="3" fontId="5" fillId="0" borderId="0" xfId="2" applyNumberFormat="1" applyFont="1" applyFill="1"/>
    <xf numFmtId="0" fontId="7" fillId="0" borderId="0" xfId="2" applyFont="1" applyFill="1"/>
    <xf numFmtId="3" fontId="7" fillId="0" borderId="0" xfId="2" applyNumberFormat="1" applyFont="1" applyFill="1"/>
    <xf numFmtId="0" fontId="0" fillId="2" borderId="2" xfId="0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3" fontId="4" fillId="3" borderId="6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6" xfId="4" applyFont="1" applyFill="1" applyBorder="1" applyAlignment="1">
      <alignment vertical="center"/>
    </xf>
    <xf numFmtId="0" fontId="4" fillId="5" borderId="7" xfId="4" applyFont="1" applyFill="1" applyBorder="1" applyAlignment="1">
      <alignment horizontal="center" vertical="center" textRotation="90" wrapText="1"/>
    </xf>
    <xf numFmtId="0" fontId="4" fillId="5" borderId="7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164" fontId="4" fillId="5" borderId="7" xfId="4" applyNumberFormat="1" applyFont="1" applyFill="1" applyBorder="1" applyAlignment="1">
      <alignment horizontal="center" vertical="center" wrapText="1"/>
    </xf>
    <xf numFmtId="164" fontId="4" fillId="5" borderId="6" xfId="4" applyNumberFormat="1" applyFont="1" applyFill="1" applyBorder="1" applyAlignment="1">
      <alignment horizontal="center" vertical="center" textRotation="90" wrapText="1"/>
    </xf>
    <xf numFmtId="164" fontId="4" fillId="5" borderId="8" xfId="4" applyNumberFormat="1" applyFont="1" applyFill="1" applyBorder="1" applyAlignment="1">
      <alignment horizontal="center" vertical="center" wrapText="1"/>
    </xf>
    <xf numFmtId="165" fontId="6" fillId="5" borderId="6" xfId="4" applyNumberFormat="1" applyFont="1" applyFill="1" applyBorder="1" applyAlignment="1">
      <alignment horizontal="right" vertical="center" wrapText="1"/>
    </xf>
    <xf numFmtId="164" fontId="4" fillId="5" borderId="6" xfId="4" applyNumberFormat="1" applyFont="1" applyFill="1" applyBorder="1" applyAlignment="1">
      <alignment horizontal="center" vertical="center" wrapText="1"/>
    </xf>
    <xf numFmtId="3" fontId="6" fillId="5" borderId="6" xfId="4" applyNumberFormat="1" applyFont="1" applyFill="1" applyBorder="1" applyAlignment="1">
      <alignment horizontal="right" vertical="center" wrapText="1"/>
    </xf>
    <xf numFmtId="3" fontId="6" fillId="5" borderId="6" xfId="5" applyNumberFormat="1" applyFont="1" applyFill="1" applyBorder="1" applyAlignment="1">
      <alignment horizontal="right" vertical="center" wrapText="1"/>
    </xf>
    <xf numFmtId="3" fontId="4" fillId="5" borderId="6" xfId="4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6" xfId="0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0" fontId="13" fillId="0" borderId="0" xfId="0" applyFont="1"/>
    <xf numFmtId="0" fontId="3" fillId="0" borderId="0" xfId="0" applyFont="1"/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1" applyFill="1" applyAlignment="1"/>
    <xf numFmtId="0" fontId="6" fillId="0" borderId="0" xfId="2" applyFont="1" applyFill="1" applyAlignment="1">
      <alignment horizontal="center"/>
    </xf>
    <xf numFmtId="0" fontId="0" fillId="2" borderId="6" xfId="0" applyFill="1" applyBorder="1" applyAlignment="1">
      <alignment vertical="center" wrapText="1"/>
    </xf>
    <xf numFmtId="3" fontId="11" fillId="4" borderId="6" xfId="4" applyNumberFormat="1" applyFont="1" applyFill="1" applyBorder="1" applyAlignment="1">
      <alignment horizontal="right" vertical="center" wrapText="1"/>
    </xf>
    <xf numFmtId="3" fontId="11" fillId="4" borderId="6" xfId="4" applyNumberFormat="1" applyFont="1" applyFill="1" applyBorder="1" applyAlignment="1">
      <alignment horizontal="center" vertical="center" wrapText="1"/>
    </xf>
    <xf numFmtId="0" fontId="11" fillId="4" borderId="6" xfId="5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vertical="center" wrapText="1"/>
      <protection locked="0"/>
    </xf>
    <xf numFmtId="3" fontId="5" fillId="0" borderId="6" xfId="0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center" vertical="center"/>
    </xf>
    <xf numFmtId="3" fontId="17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3" fontId="5" fillId="0" borderId="6" xfId="6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vertical="center"/>
    </xf>
    <xf numFmtId="3" fontId="8" fillId="4" borderId="6" xfId="5" applyNumberFormat="1" applyFont="1" applyFill="1" applyBorder="1" applyAlignment="1">
      <alignment horizontal="right" vertical="center" wrapText="1"/>
    </xf>
    <xf numFmtId="3" fontId="8" fillId="4" borderId="6" xfId="5" applyNumberFormat="1" applyFont="1" applyFill="1" applyBorder="1" applyAlignment="1">
      <alignment horizontal="center" vertical="center" wrapText="1"/>
    </xf>
    <xf numFmtId="0" fontId="4" fillId="4" borderId="6" xfId="5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/>
    <xf numFmtId="3" fontId="18" fillId="0" borderId="0" xfId="0" applyNumberFormat="1" applyFont="1" applyFill="1" applyAlignment="1">
      <alignment horizontal="right" wrapText="1"/>
    </xf>
    <xf numFmtId="3" fontId="18" fillId="0" borderId="0" xfId="0" applyNumberFormat="1" applyFont="1" applyFill="1" applyAlignment="1">
      <alignment horizontal="right" vertical="center" indent="1"/>
    </xf>
    <xf numFmtId="3" fontId="18" fillId="0" borderId="0" xfId="0" applyNumberFormat="1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5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0" fillId="0" borderId="0" xfId="0" applyNumberFormat="1" applyFill="1" applyAlignment="1">
      <alignment horizontal="center" vertical="center"/>
    </xf>
    <xf numFmtId="3" fontId="6" fillId="0" borderId="6" xfId="6" applyNumberFormat="1" applyFont="1" applyFill="1" applyBorder="1" applyAlignment="1">
      <alignment horizontal="right" vertical="center"/>
    </xf>
    <xf numFmtId="0" fontId="0" fillId="0" borderId="0" xfId="1" applyFont="1" applyFill="1" applyAlignment="1"/>
    <xf numFmtId="0" fontId="3" fillId="0" borderId="0" xfId="8" applyFill="1" applyAlignment="1">
      <alignment wrapText="1"/>
    </xf>
    <xf numFmtId="3" fontId="3" fillId="0" borderId="0" xfId="8" applyNumberFormat="1" applyFill="1" applyAlignment="1">
      <alignment horizontal="right" vertical="center"/>
    </xf>
    <xf numFmtId="0" fontId="4" fillId="0" borderId="0" xfId="8" applyFont="1" applyFill="1" applyAlignment="1">
      <alignment horizontal="center"/>
    </xf>
    <xf numFmtId="0" fontId="3" fillId="0" borderId="0" xfId="8" applyFill="1"/>
    <xf numFmtId="0" fontId="5" fillId="0" borderId="0" xfId="8" applyFont="1" applyFill="1"/>
    <xf numFmtId="0" fontId="3" fillId="2" borderId="2" xfId="8" applyFill="1" applyBorder="1" applyAlignment="1">
      <alignment vertical="center" wrapText="1"/>
    </xf>
    <xf numFmtId="0" fontId="3" fillId="2" borderId="2" xfId="8" applyFill="1" applyBorder="1"/>
    <xf numFmtId="0" fontId="3" fillId="2" borderId="3" xfId="8" applyFill="1" applyBorder="1"/>
    <xf numFmtId="0" fontId="3" fillId="0" borderId="0" xfId="8"/>
    <xf numFmtId="0" fontId="3" fillId="0" borderId="0" xfId="8" applyAlignment="1">
      <alignment wrapText="1"/>
    </xf>
    <xf numFmtId="0" fontId="3" fillId="0" borderId="0" xfId="8" applyAlignment="1">
      <alignment vertical="center"/>
    </xf>
    <xf numFmtId="0" fontId="13" fillId="0" borderId="0" xfId="8" applyFont="1"/>
    <xf numFmtId="0" fontId="3" fillId="0" borderId="0" xfId="8" applyBorder="1" applyAlignment="1">
      <alignment vertical="center"/>
    </xf>
    <xf numFmtId="0" fontId="7" fillId="0" borderId="6" xfId="8" applyFont="1" applyBorder="1" applyAlignment="1">
      <alignment vertical="center"/>
    </xf>
    <xf numFmtId="3" fontId="1" fillId="0" borderId="6" xfId="8" applyNumberFormat="1" applyFont="1" applyBorder="1" applyAlignment="1">
      <alignment vertical="center" wrapText="1"/>
    </xf>
    <xf numFmtId="0" fontId="6" fillId="0" borderId="6" xfId="8" applyFont="1" applyBorder="1" applyAlignment="1">
      <alignment vertical="center" wrapText="1"/>
    </xf>
    <xf numFmtId="0" fontId="5" fillId="0" borderId="6" xfId="8" applyFont="1" applyBorder="1" applyAlignment="1">
      <alignment vertical="center" wrapText="1"/>
    </xf>
    <xf numFmtId="0" fontId="5" fillId="0" borderId="6" xfId="8" applyFont="1" applyBorder="1" applyAlignment="1">
      <alignment vertical="center"/>
    </xf>
    <xf numFmtId="3" fontId="5" fillId="0" borderId="6" xfId="8" applyNumberFormat="1" applyFont="1" applyBorder="1" applyAlignment="1">
      <alignment vertical="center"/>
    </xf>
    <xf numFmtId="3" fontId="6" fillId="0" borderId="6" xfId="8" applyNumberFormat="1" applyFont="1" applyBorder="1" applyAlignment="1">
      <alignment vertical="center"/>
    </xf>
    <xf numFmtId="0" fontId="1" fillId="0" borderId="6" xfId="8" applyFont="1" applyBorder="1" applyAlignment="1">
      <alignment horizontal="center" vertical="center"/>
    </xf>
    <xf numFmtId="0" fontId="1" fillId="0" borderId="6" xfId="8" applyFont="1" applyFill="1" applyBorder="1" applyAlignment="1">
      <alignment horizontal="center" vertical="center"/>
    </xf>
    <xf numFmtId="3" fontId="3" fillId="0" borderId="0" xfId="8" applyNumberFormat="1" applyAlignment="1">
      <alignment vertical="center"/>
    </xf>
    <xf numFmtId="0" fontId="0" fillId="0" borderId="0" xfId="1" applyFont="1" applyFill="1"/>
    <xf numFmtId="3" fontId="0" fillId="0" borderId="0" xfId="1" applyNumberFormat="1" applyFont="1" applyFill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center" vertical="center"/>
    </xf>
    <xf numFmtId="0" fontId="0" fillId="0" borderId="0" xfId="1" applyFont="1" applyFill="1" applyAlignment="1">
      <alignment vertical="center" wrapText="1"/>
    </xf>
    <xf numFmtId="0" fontId="0" fillId="0" borderId="0" xfId="0" applyFont="1" applyFill="1"/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right" vertical="center"/>
    </xf>
    <xf numFmtId="0" fontId="0" fillId="2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vertical="center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0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1" fillId="0" borderId="0" xfId="0" applyFont="1" applyFill="1"/>
    <xf numFmtId="3" fontId="21" fillId="0" borderId="0" xfId="0" applyNumberFormat="1" applyFont="1" applyFill="1" applyAlignment="1">
      <alignment horizontal="right" wrapText="1"/>
    </xf>
    <xf numFmtId="3" fontId="21" fillId="0" borderId="0" xfId="0" applyNumberFormat="1" applyFont="1" applyFill="1" applyAlignment="1">
      <alignment horizontal="right" vertical="center" indent="1"/>
    </xf>
    <xf numFmtId="3" fontId="21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/>
    <xf numFmtId="0" fontId="19" fillId="0" borderId="0" xfId="0" applyFont="1" applyFill="1"/>
    <xf numFmtId="0" fontId="20" fillId="0" borderId="0" xfId="0" applyFont="1" applyFill="1" applyAlignment="1">
      <alignment horizontal="right" wrapText="1"/>
    </xf>
    <xf numFmtId="3" fontId="20" fillId="0" borderId="0" xfId="0" applyNumberFormat="1" applyFont="1" applyFill="1" applyAlignment="1">
      <alignment horizontal="right" vertical="center" indent="1"/>
    </xf>
    <xf numFmtId="3" fontId="20" fillId="0" borderId="0" xfId="0" applyNumberFormat="1" applyFont="1" applyFill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6" borderId="14" xfId="0" applyFont="1" applyFill="1" applyBorder="1"/>
    <xf numFmtId="0" fontId="5" fillId="6" borderId="4" xfId="0" applyFont="1" applyFill="1" applyBorder="1"/>
    <xf numFmtId="4" fontId="5" fillId="6" borderId="4" xfId="0" applyNumberFormat="1" applyFont="1" applyFill="1" applyBorder="1"/>
    <xf numFmtId="3" fontId="5" fillId="6" borderId="4" xfId="0" applyNumberFormat="1" applyFont="1" applyFill="1" applyBorder="1"/>
    <xf numFmtId="3" fontId="5" fillId="6" borderId="9" xfId="0" applyNumberFormat="1" applyFont="1" applyFill="1" applyBorder="1"/>
    <xf numFmtId="3" fontId="5" fillId="6" borderId="15" xfId="0" applyNumberFormat="1" applyFont="1" applyFill="1" applyBorder="1"/>
    <xf numFmtId="3" fontId="0" fillId="0" borderId="0" xfId="0" applyNumberFormat="1"/>
    <xf numFmtId="0" fontId="5" fillId="7" borderId="16" xfId="0" applyFont="1" applyFill="1" applyBorder="1"/>
    <xf numFmtId="0" fontId="5" fillId="7" borderId="6" xfId="0" applyFont="1" applyFill="1" applyBorder="1"/>
    <xf numFmtId="4" fontId="5" fillId="7" borderId="6" xfId="0" applyNumberFormat="1" applyFont="1" applyFill="1" applyBorder="1"/>
    <xf numFmtId="3" fontId="5" fillId="7" borderId="6" xfId="0" applyNumberFormat="1" applyFont="1" applyFill="1" applyBorder="1"/>
    <xf numFmtId="3" fontId="5" fillId="7" borderId="1" xfId="0" applyNumberFormat="1" applyFont="1" applyFill="1" applyBorder="1"/>
    <xf numFmtId="3" fontId="5" fillId="7" borderId="17" xfId="0" applyNumberFormat="1" applyFont="1" applyFill="1" applyBorder="1"/>
    <xf numFmtId="0" fontId="5" fillId="8" borderId="16" xfId="0" applyFont="1" applyFill="1" applyBorder="1"/>
    <xf numFmtId="0" fontId="5" fillId="8" borderId="6" xfId="0" applyFont="1" applyFill="1" applyBorder="1"/>
    <xf numFmtId="4" fontId="5" fillId="8" borderId="6" xfId="0" applyNumberFormat="1" applyFont="1" applyFill="1" applyBorder="1"/>
    <xf numFmtId="3" fontId="5" fillId="8" borderId="6" xfId="0" applyNumberFormat="1" applyFont="1" applyFill="1" applyBorder="1"/>
    <xf numFmtId="3" fontId="5" fillId="8" borderId="1" xfId="0" applyNumberFormat="1" applyFont="1" applyFill="1" applyBorder="1"/>
    <xf numFmtId="3" fontId="5" fillId="8" borderId="17" xfId="0" applyNumberFormat="1" applyFont="1" applyFill="1" applyBorder="1"/>
    <xf numFmtId="0" fontId="5" fillId="9" borderId="16" xfId="0" applyFont="1" applyFill="1" applyBorder="1"/>
    <xf numFmtId="0" fontId="5" fillId="9" borderId="6" xfId="0" applyFont="1" applyFill="1" applyBorder="1"/>
    <xf numFmtId="4" fontId="5" fillId="9" borderId="6" xfId="0" applyNumberFormat="1" applyFont="1" applyFill="1" applyBorder="1"/>
    <xf numFmtId="3" fontId="5" fillId="9" borderId="6" xfId="0" applyNumberFormat="1" applyFont="1" applyFill="1" applyBorder="1"/>
    <xf numFmtId="3" fontId="5" fillId="9" borderId="1" xfId="0" applyNumberFormat="1" applyFont="1" applyFill="1" applyBorder="1"/>
    <xf numFmtId="3" fontId="5" fillId="9" borderId="17" xfId="0" applyNumberFormat="1" applyFont="1" applyFill="1" applyBorder="1"/>
    <xf numFmtId="0" fontId="5" fillId="10" borderId="16" xfId="0" applyFont="1" applyFill="1" applyBorder="1"/>
    <xf numFmtId="0" fontId="5" fillId="10" borderId="6" xfId="0" applyFont="1" applyFill="1" applyBorder="1"/>
    <xf numFmtId="4" fontId="5" fillId="10" borderId="6" xfId="0" applyNumberFormat="1" applyFont="1" applyFill="1" applyBorder="1"/>
    <xf numFmtId="3" fontId="5" fillId="10" borderId="6" xfId="0" applyNumberFormat="1" applyFont="1" applyFill="1" applyBorder="1"/>
    <xf numFmtId="3" fontId="5" fillId="10" borderId="1" xfId="0" applyNumberFormat="1" applyFont="1" applyFill="1" applyBorder="1"/>
    <xf numFmtId="3" fontId="5" fillId="10" borderId="17" xfId="0" applyNumberFormat="1" applyFont="1" applyFill="1" applyBorder="1"/>
    <xf numFmtId="0" fontId="5" fillId="0" borderId="6" xfId="0" applyFont="1" applyFill="1" applyBorder="1"/>
    <xf numFmtId="3" fontId="0" fillId="0" borderId="0" xfId="0" applyNumberFormat="1" applyFill="1"/>
    <xf numFmtId="0" fontId="5" fillId="11" borderId="18" xfId="0" applyFont="1" applyFill="1" applyBorder="1"/>
    <xf numFmtId="0" fontId="5" fillId="11" borderId="6" xfId="0" applyFont="1" applyFill="1" applyBorder="1"/>
    <xf numFmtId="4" fontId="5" fillId="11" borderId="7" xfId="0" applyNumberFormat="1" applyFont="1" applyFill="1" applyBorder="1"/>
    <xf numFmtId="3" fontId="5" fillId="11" borderId="7" xfId="0" applyNumberFormat="1" applyFont="1" applyFill="1" applyBorder="1"/>
    <xf numFmtId="3" fontId="5" fillId="11" borderId="19" xfId="0" applyNumberFormat="1" applyFont="1" applyFill="1" applyBorder="1"/>
    <xf numFmtId="3" fontId="5" fillId="11" borderId="20" xfId="0" applyNumberFormat="1" applyFont="1" applyFill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0" fontId="5" fillId="0" borderId="18" xfId="0" applyFont="1" applyFill="1" applyBorder="1"/>
    <xf numFmtId="4" fontId="5" fillId="0" borderId="7" xfId="0" applyNumberFormat="1" applyFont="1" applyFill="1" applyBorder="1"/>
    <xf numFmtId="3" fontId="5" fillId="0" borderId="7" xfId="0" applyNumberFormat="1" applyFont="1" applyFill="1" applyBorder="1"/>
    <xf numFmtId="3" fontId="5" fillId="0" borderId="19" xfId="0" applyNumberFormat="1" applyFont="1" applyFill="1" applyBorder="1"/>
    <xf numFmtId="3" fontId="5" fillId="0" borderId="20" xfId="0" applyNumberFormat="1" applyFont="1" applyFill="1" applyBorder="1"/>
    <xf numFmtId="0" fontId="7" fillId="0" borderId="6" xfId="8" applyFont="1" applyBorder="1" applyAlignment="1">
      <alignment vertical="center" wrapText="1"/>
    </xf>
    <xf numFmtId="0" fontId="23" fillId="4" borderId="2" xfId="8" applyFont="1" applyFill="1" applyBorder="1"/>
    <xf numFmtId="3" fontId="8" fillId="4" borderId="6" xfId="4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9" fillId="5" borderId="4" xfId="0" applyFont="1" applyFill="1" applyBorder="1" applyAlignment="1">
      <alignment horizontal="center" wrapText="1"/>
    </xf>
    <xf numFmtId="0" fontId="6" fillId="0" borderId="6" xfId="8" applyFont="1" applyFill="1" applyBorder="1" applyAlignment="1">
      <alignment vertical="center" wrapText="1"/>
    </xf>
    <xf numFmtId="0" fontId="24" fillId="4" borderId="2" xfId="8" applyFont="1" applyFill="1" applyBorder="1"/>
    <xf numFmtId="3" fontId="25" fillId="3" borderId="6" xfId="5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vertical="center"/>
    </xf>
    <xf numFmtId="3" fontId="27" fillId="0" borderId="6" xfId="0" applyNumberFormat="1" applyFont="1" applyFill="1" applyBorder="1" applyAlignment="1">
      <alignment horizontal="right" vertical="center"/>
    </xf>
    <xf numFmtId="3" fontId="6" fillId="4" borderId="6" xfId="8" applyNumberFormat="1" applyFont="1" applyFill="1" applyBorder="1" applyAlignment="1">
      <alignment vertical="center"/>
    </xf>
    <xf numFmtId="3" fontId="6" fillId="4" borderId="6" xfId="6" applyNumberFormat="1" applyFont="1" applyFill="1" applyBorder="1" applyAlignment="1">
      <alignment horizontal="right" vertical="center"/>
    </xf>
    <xf numFmtId="3" fontId="6" fillId="4" borderId="6" xfId="0" applyNumberFormat="1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vertical="center"/>
    </xf>
    <xf numFmtId="0" fontId="5" fillId="0" borderId="6" xfId="8" applyFont="1" applyFill="1" applyBorder="1" applyAlignment="1">
      <alignment vertical="center" wrapText="1"/>
    </xf>
    <xf numFmtId="0" fontId="7" fillId="0" borderId="6" xfId="8" applyFont="1" applyFill="1" applyBorder="1" applyAlignment="1">
      <alignment vertical="center" wrapText="1"/>
    </xf>
    <xf numFmtId="3" fontId="5" fillId="0" borderId="6" xfId="8" applyNumberFormat="1" applyFont="1" applyFill="1" applyBorder="1" applyAlignment="1">
      <alignment vertical="center"/>
    </xf>
    <xf numFmtId="0" fontId="5" fillId="0" borderId="6" xfId="8" applyFont="1" applyFill="1" applyBorder="1" applyAlignment="1">
      <alignment vertical="center"/>
    </xf>
    <xf numFmtId="3" fontId="6" fillId="0" borderId="6" xfId="8" applyNumberFormat="1" applyFont="1" applyFill="1" applyBorder="1" applyAlignment="1">
      <alignment vertical="center"/>
    </xf>
    <xf numFmtId="3" fontId="7" fillId="0" borderId="6" xfId="8" applyNumberFormat="1" applyFont="1" applyFill="1" applyBorder="1" applyAlignment="1">
      <alignment vertical="center"/>
    </xf>
    <xf numFmtId="0" fontId="3" fillId="6" borderId="0" xfId="8" applyFont="1" applyFill="1" applyAlignment="1">
      <alignment vertical="center"/>
    </xf>
    <xf numFmtId="3" fontId="7" fillId="0" borderId="6" xfId="8" applyNumberFormat="1" applyFont="1" applyBorder="1" applyAlignment="1">
      <alignment vertical="center" wrapText="1"/>
    </xf>
    <xf numFmtId="0" fontId="23" fillId="4" borderId="2" xfId="0" applyFont="1" applyFill="1" applyBorder="1"/>
    <xf numFmtId="0" fontId="28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29" fillId="0" borderId="0" xfId="8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4" fillId="3" borderId="4" xfId="4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7" xfId="4" applyFont="1" applyFill="1" applyBorder="1" applyAlignment="1">
      <alignment horizontal="center" vertical="center" wrapText="1"/>
    </xf>
    <xf numFmtId="164" fontId="4" fillId="3" borderId="4" xfId="4" applyNumberFormat="1" applyFont="1" applyFill="1" applyBorder="1" applyAlignment="1">
      <alignment horizontal="center" vertical="center" wrapText="1"/>
    </xf>
    <xf numFmtId="164" fontId="4" fillId="3" borderId="7" xfId="4" applyNumberFormat="1" applyFont="1" applyFill="1" applyBorder="1" applyAlignment="1">
      <alignment horizontal="center" vertical="center" wrapText="1"/>
    </xf>
    <xf numFmtId="164" fontId="4" fillId="3" borderId="5" xfId="4" applyNumberFormat="1" applyFont="1" applyFill="1" applyBorder="1" applyAlignment="1">
      <alignment horizontal="center" vertical="center" textRotation="90" wrapText="1"/>
    </xf>
    <xf numFmtId="164" fontId="4" fillId="3" borderId="9" xfId="4" applyNumberFormat="1" applyFont="1" applyFill="1" applyBorder="1" applyAlignment="1">
      <alignment horizontal="center" vertical="center" textRotation="90" wrapText="1"/>
    </xf>
    <xf numFmtId="164" fontId="4" fillId="3" borderId="6" xfId="4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4" fillId="3" borderId="4" xfId="4" applyFont="1" applyFill="1" applyBorder="1" applyAlignment="1">
      <alignment horizontal="center" vertical="center" textRotation="90" wrapText="1"/>
    </xf>
    <xf numFmtId="0" fontId="4" fillId="3" borderId="7" xfId="4" applyFont="1" applyFill="1" applyBorder="1" applyAlignment="1">
      <alignment horizontal="center" vertical="center" textRotation="90" wrapText="1"/>
    </xf>
    <xf numFmtId="0" fontId="9" fillId="3" borderId="19" xfId="8" applyFont="1" applyFill="1" applyBorder="1" applyAlignment="1">
      <alignment horizontal="center" vertical="center" wrapText="1"/>
    </xf>
    <xf numFmtId="0" fontId="9" fillId="3" borderId="9" xfId="8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horizontal="center" vertical="center" wrapText="1"/>
    </xf>
    <xf numFmtId="3" fontId="10" fillId="3" borderId="4" xfId="2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/>
    </xf>
    <xf numFmtId="0" fontId="8" fillId="4" borderId="2" xfId="4" applyFont="1" applyFill="1" applyBorder="1" applyAlignment="1">
      <alignment vertical="center"/>
    </xf>
    <xf numFmtId="0" fontId="8" fillId="4" borderId="3" xfId="4" applyFont="1" applyFill="1" applyBorder="1" applyAlignment="1">
      <alignment vertical="center"/>
    </xf>
    <xf numFmtId="0" fontId="5" fillId="0" borderId="0" xfId="2" applyFont="1" applyFill="1" applyAlignment="1"/>
    <xf numFmtId="0" fontId="5" fillId="0" borderId="0" xfId="0" applyFont="1" applyAlignment="1"/>
    <xf numFmtId="0" fontId="8" fillId="2" borderId="6" xfId="3" applyFont="1" applyFill="1" applyBorder="1" applyAlignment="1">
      <alignment horizontal="left" vertical="center"/>
    </xf>
    <xf numFmtId="0" fontId="4" fillId="3" borderId="6" xfId="4" applyFont="1" applyFill="1" applyBorder="1" applyAlignment="1">
      <alignment horizontal="center" vertical="center" textRotation="90" wrapText="1"/>
    </xf>
    <xf numFmtId="0" fontId="4" fillId="3" borderId="6" xfId="4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10" fillId="3" borderId="6" xfId="2" applyNumberFormat="1" applyFont="1" applyFill="1" applyBorder="1" applyAlignment="1">
      <alignment horizontal="center" vertical="center"/>
    </xf>
    <xf numFmtId="164" fontId="4" fillId="3" borderId="6" xfId="4" applyNumberFormat="1" applyFont="1" applyFill="1" applyBorder="1" applyAlignment="1">
      <alignment horizontal="center" vertical="center" textRotation="90" wrapText="1"/>
    </xf>
    <xf numFmtId="0" fontId="9" fillId="3" borderId="5" xfId="8" applyFont="1" applyFill="1" applyBorder="1" applyAlignment="1">
      <alignment horizontal="center" wrapText="1"/>
    </xf>
    <xf numFmtId="0" fontId="9" fillId="3" borderId="4" xfId="8" applyFont="1" applyFill="1" applyBorder="1" applyAlignment="1">
      <alignment horizontal="center" wrapText="1"/>
    </xf>
    <xf numFmtId="0" fontId="9" fillId="3" borderId="6" xfId="8" applyFont="1" applyFill="1" applyBorder="1" applyAlignment="1">
      <alignment horizontal="center" wrapText="1"/>
    </xf>
    <xf numFmtId="164" fontId="4" fillId="3" borderId="7" xfId="4" applyNumberFormat="1" applyFont="1" applyFill="1" applyBorder="1" applyAlignment="1">
      <alignment horizontal="center" vertical="center" textRotation="90" wrapText="1"/>
    </xf>
    <xf numFmtId="164" fontId="4" fillId="3" borderId="4" xfId="4" applyNumberFormat="1" applyFont="1" applyFill="1" applyBorder="1" applyAlignment="1">
      <alignment horizontal="center" vertical="center" textRotation="90" wrapText="1"/>
    </xf>
    <xf numFmtId="164" fontId="4" fillId="3" borderId="0" xfId="4" applyNumberFormat="1" applyFont="1" applyFill="1" applyBorder="1" applyAlignment="1">
      <alignment horizontal="center" vertical="center" wrapText="1"/>
    </xf>
    <xf numFmtId="164" fontId="4" fillId="3" borderId="8" xfId="4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9">
    <cellStyle name="Normální" xfId="0" builtinId="0"/>
    <cellStyle name="Normální 2" xfId="7"/>
    <cellStyle name="Normální 2 2" xfId="8"/>
    <cellStyle name="Normální 5" xfId="6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view="pageBreakPreview" zoomScaleNormal="100" zoomScaleSheetLayoutView="100" workbookViewId="0">
      <selection activeCell="H3" sqref="H3"/>
    </sheetView>
  </sheetViews>
  <sheetFormatPr defaultRowHeight="12.75" x14ac:dyDescent="0.2"/>
  <cols>
    <col min="1" max="1" width="15.7109375" customWidth="1"/>
    <col min="2" max="2" width="49.7109375" customWidth="1"/>
    <col min="3" max="3" width="19.5703125" customWidth="1"/>
    <col min="4" max="4" width="19.42578125" customWidth="1"/>
    <col min="5" max="8" width="18.5703125" customWidth="1"/>
    <col min="9" max="9" width="1.28515625" customWidth="1"/>
  </cols>
  <sheetData>
    <row r="1" spans="1:9" ht="18" x14ac:dyDescent="0.25">
      <c r="A1" s="140" t="s">
        <v>123</v>
      </c>
    </row>
    <row r="2" spans="1:9" ht="18" x14ac:dyDescent="0.25">
      <c r="A2" s="140" t="s">
        <v>97</v>
      </c>
    </row>
    <row r="3" spans="1:9" ht="13.5" thickBot="1" x14ac:dyDescent="0.25">
      <c r="H3" s="229" t="s">
        <v>4</v>
      </c>
    </row>
    <row r="4" spans="1:9" ht="47.25" customHeight="1" thickBot="1" x14ac:dyDescent="0.25">
      <c r="A4" s="141" t="s">
        <v>6</v>
      </c>
      <c r="B4" s="142" t="s">
        <v>82</v>
      </c>
      <c r="C4" s="143" t="s">
        <v>83</v>
      </c>
      <c r="D4" s="143" t="s">
        <v>84</v>
      </c>
      <c r="E4" s="143" t="s">
        <v>85</v>
      </c>
      <c r="F4" s="143" t="s">
        <v>86</v>
      </c>
      <c r="G4" s="144" t="s">
        <v>87</v>
      </c>
      <c r="H4" s="145" t="s">
        <v>88</v>
      </c>
    </row>
    <row r="5" spans="1:9" ht="15" x14ac:dyDescent="0.2">
      <c r="A5" s="146" t="s">
        <v>89</v>
      </c>
      <c r="B5" s="147" t="s">
        <v>98</v>
      </c>
      <c r="C5" s="148"/>
      <c r="D5" s="148"/>
      <c r="E5" s="149">
        <f>'Oblast školství - ORJ 10 ž '!S11+'Oblast školství - ORJ 10 ž '!T11</f>
        <v>280</v>
      </c>
      <c r="F5" s="149"/>
      <c r="G5" s="150">
        <f>'Oblast školství - ORJ 10 ž '!U11</f>
        <v>1000</v>
      </c>
      <c r="H5" s="151">
        <f>SUM(C5:G5)</f>
        <v>1280</v>
      </c>
      <c r="I5" s="152"/>
    </row>
    <row r="6" spans="1:9" ht="15" x14ac:dyDescent="0.2">
      <c r="A6" s="146" t="s">
        <v>89</v>
      </c>
      <c r="B6" s="147" t="s">
        <v>90</v>
      </c>
      <c r="C6" s="148"/>
      <c r="D6" s="148"/>
      <c r="E6" s="149"/>
      <c r="F6" s="149"/>
      <c r="G6" s="150">
        <f>'Oblast školství - ORJ 17'!Q10</f>
        <v>13279</v>
      </c>
      <c r="H6" s="151">
        <f t="shared" ref="H6:H14" si="0">SUM(C6:G6)</f>
        <v>13279</v>
      </c>
      <c r="I6" s="152"/>
    </row>
    <row r="7" spans="1:9" ht="15" x14ac:dyDescent="0.2">
      <c r="A7" s="153" t="s">
        <v>91</v>
      </c>
      <c r="B7" s="154" t="s">
        <v>99</v>
      </c>
      <c r="C7" s="155"/>
      <c r="D7" s="155"/>
      <c r="E7" s="156"/>
      <c r="F7" s="156"/>
      <c r="G7" s="157">
        <f>'Oblast sociální - ORJ 11 ž'!U11</f>
        <v>1400</v>
      </c>
      <c r="H7" s="158">
        <f t="shared" si="0"/>
        <v>1400</v>
      </c>
      <c r="I7" s="152"/>
    </row>
    <row r="8" spans="1:9" ht="15" hidden="1" x14ac:dyDescent="0.2">
      <c r="A8" s="153" t="s">
        <v>91</v>
      </c>
      <c r="B8" s="154" t="s">
        <v>90</v>
      </c>
      <c r="C8" s="155"/>
      <c r="D8" s="155"/>
      <c r="E8" s="156"/>
      <c r="F8" s="156"/>
      <c r="G8" s="157">
        <v>0</v>
      </c>
      <c r="H8" s="158">
        <f t="shared" si="0"/>
        <v>0</v>
      </c>
      <c r="I8" s="152"/>
    </row>
    <row r="9" spans="1:9" ht="15" hidden="1" x14ac:dyDescent="0.2">
      <c r="A9" s="159" t="s">
        <v>92</v>
      </c>
      <c r="B9" s="160" t="s">
        <v>90</v>
      </c>
      <c r="C9" s="161"/>
      <c r="D9" s="161"/>
      <c r="E9" s="162"/>
      <c r="F9" s="162"/>
      <c r="G9" s="163">
        <v>0</v>
      </c>
      <c r="H9" s="164">
        <f t="shared" si="0"/>
        <v>0</v>
      </c>
      <c r="I9" s="152"/>
    </row>
    <row r="10" spans="1:9" ht="15" x14ac:dyDescent="0.2">
      <c r="A10" s="165" t="s">
        <v>93</v>
      </c>
      <c r="B10" s="166" t="s">
        <v>100</v>
      </c>
      <c r="C10" s="167"/>
      <c r="D10" s="167"/>
      <c r="E10" s="168"/>
      <c r="F10" s="168"/>
      <c r="G10" s="169">
        <f>'Oblast kultury - ORJ 13 ž'!U11</f>
        <v>3869</v>
      </c>
      <c r="H10" s="170">
        <f t="shared" si="0"/>
        <v>3869</v>
      </c>
      <c r="I10" s="152"/>
    </row>
    <row r="11" spans="1:9" ht="15" hidden="1" x14ac:dyDescent="0.2">
      <c r="A11" s="171" t="s">
        <v>94</v>
      </c>
      <c r="B11" s="172" t="s">
        <v>111</v>
      </c>
      <c r="C11" s="173"/>
      <c r="D11" s="173"/>
      <c r="E11" s="174"/>
      <c r="F11" s="174">
        <v>0</v>
      </c>
      <c r="G11" s="175">
        <v>0</v>
      </c>
      <c r="H11" s="176">
        <f t="shared" si="0"/>
        <v>0</v>
      </c>
      <c r="I11" s="152"/>
    </row>
    <row r="12" spans="1:9" s="12" customFormat="1" ht="15" x14ac:dyDescent="0.2">
      <c r="A12" s="171" t="s">
        <v>94</v>
      </c>
      <c r="B12" s="172" t="s">
        <v>90</v>
      </c>
      <c r="C12" s="173"/>
      <c r="D12" s="173"/>
      <c r="E12" s="174"/>
      <c r="F12" s="174">
        <f>'Oblast zdravotnictví - ORJ 17'!P22</f>
        <v>1937</v>
      </c>
      <c r="G12" s="175">
        <f>'Oblast zdravotnictví - ORJ 17'!Q22</f>
        <v>95</v>
      </c>
      <c r="H12" s="176">
        <f t="shared" si="0"/>
        <v>2032</v>
      </c>
      <c r="I12" s="178"/>
    </row>
    <row r="13" spans="1:9" ht="15" hidden="1" x14ac:dyDescent="0.2">
      <c r="A13" s="179" t="s">
        <v>95</v>
      </c>
      <c r="B13" s="180" t="s">
        <v>90</v>
      </c>
      <c r="C13" s="181"/>
      <c r="D13" s="181"/>
      <c r="E13" s="182"/>
      <c r="F13" s="182"/>
      <c r="G13" s="183">
        <v>0</v>
      </c>
      <c r="H13" s="184">
        <f t="shared" si="0"/>
        <v>0</v>
      </c>
      <c r="I13" s="152"/>
    </row>
    <row r="14" spans="1:9" ht="15.75" thickBot="1" x14ac:dyDescent="0.25">
      <c r="A14" s="188" t="s">
        <v>101</v>
      </c>
      <c r="B14" s="177" t="s">
        <v>102</v>
      </c>
      <c r="C14" s="189"/>
      <c r="D14" s="189"/>
      <c r="E14" s="190"/>
      <c r="F14" s="190"/>
      <c r="G14" s="191">
        <f>'Oblast KÚOK - ORJ 03'!O11</f>
        <v>10400</v>
      </c>
      <c r="H14" s="192">
        <f t="shared" si="0"/>
        <v>10400</v>
      </c>
      <c r="I14" s="152"/>
    </row>
    <row r="15" spans="1:9" ht="16.5" thickBot="1" x14ac:dyDescent="0.3">
      <c r="A15" s="233" t="s">
        <v>96</v>
      </c>
      <c r="B15" s="234"/>
      <c r="C15" s="185">
        <f>SUM(C5:C14)</f>
        <v>0</v>
      </c>
      <c r="D15" s="185">
        <f t="shared" ref="D15" si="1">SUM(D5:D14)</f>
        <v>0</v>
      </c>
      <c r="E15" s="185">
        <f>SUM(E5:E14)</f>
        <v>280</v>
      </c>
      <c r="F15" s="185">
        <f>SUM(F5:F14)</f>
        <v>1937</v>
      </c>
      <c r="G15" s="186">
        <f>SUM(G5:G14)</f>
        <v>30043</v>
      </c>
      <c r="H15" s="187">
        <f>SUM(H5:H14)</f>
        <v>32260</v>
      </c>
      <c r="I15" s="152"/>
    </row>
  </sheetData>
  <mergeCells count="1">
    <mergeCell ref="A15:B15"/>
  </mergeCells>
  <printOptions horizontalCentered="1"/>
  <pageMargins left="0.39370078740157483" right="0.39370078740157483" top="0.6692913385826772" bottom="0.86614173228346458" header="0.27559055118110237" footer="0.39370078740157483"/>
  <pageSetup paperSize="9" scale="79" firstPageNumber="124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13"/>
  <sheetViews>
    <sheetView showGridLines="0" view="pageBreakPreview" zoomScale="70" zoomScaleNormal="90" zoomScaleSheetLayoutView="70" workbookViewId="0">
      <selection activeCell="V5" sqref="V5"/>
    </sheetView>
  </sheetViews>
  <sheetFormatPr defaultColWidth="8.85546875" defaultRowHeight="15" outlineLevelCol="1" x14ac:dyDescent="0.25"/>
  <cols>
    <col min="1" max="1" width="4.140625" style="95" customWidth="1"/>
    <col min="2" max="2" width="4.85546875" style="95" customWidth="1"/>
    <col min="3" max="4" width="9.140625" style="95" hidden="1" customWidth="1" outlineLevel="1"/>
    <col min="5" max="5" width="6.28515625" style="95" customWidth="1" collapsed="1"/>
    <col min="6" max="6" width="9.140625" style="95" hidden="1" customWidth="1" outlineLevel="1"/>
    <col min="7" max="7" width="14.85546875" style="95" hidden="1" customWidth="1" outlineLevel="1"/>
    <col min="8" max="8" width="12" style="95" hidden="1" customWidth="1" outlineLevel="1"/>
    <col min="9" max="9" width="7.28515625" style="95" hidden="1" customWidth="1" outlineLevel="1"/>
    <col min="10" max="10" width="67.5703125" style="95" customWidth="1" collapsed="1"/>
    <col min="11" max="11" width="45.140625" style="95" customWidth="1"/>
    <col min="12" max="12" width="6.85546875" style="95" customWidth="1"/>
    <col min="13" max="13" width="13.42578125" style="95" customWidth="1"/>
    <col min="14" max="14" width="10.7109375" style="95" customWidth="1"/>
    <col min="15" max="16" width="9.7109375" style="95" customWidth="1"/>
    <col min="17" max="17" width="11.42578125" style="95" customWidth="1"/>
    <col min="18" max="18" width="11.5703125" style="95" customWidth="1"/>
    <col min="19" max="20" width="9.7109375" style="95" customWidth="1"/>
    <col min="21" max="21" width="12.42578125" style="95" customWidth="1"/>
    <col min="22" max="22" width="13" style="95" customWidth="1"/>
    <col min="23" max="23" width="17.28515625" style="95" customWidth="1"/>
    <col min="24" max="250" width="15" style="95" customWidth="1"/>
    <col min="251" max="16384" width="8.85546875" style="95"/>
  </cols>
  <sheetData>
    <row r="1" spans="1:23" s="90" customFormat="1" ht="26.25" customHeight="1" x14ac:dyDescent="0.3">
      <c r="A1" s="1" t="s">
        <v>72</v>
      </c>
      <c r="B1" s="2"/>
      <c r="C1" s="2"/>
      <c r="D1" s="2"/>
      <c r="E1" s="2"/>
      <c r="F1" s="2"/>
      <c r="G1" s="2"/>
      <c r="H1" s="86"/>
      <c r="I1" s="4"/>
      <c r="J1" s="2"/>
      <c r="K1" s="87"/>
      <c r="L1" s="88"/>
      <c r="M1" s="7"/>
      <c r="N1" s="8"/>
      <c r="O1" s="88"/>
      <c r="P1" s="8"/>
      <c r="Q1" s="8"/>
      <c r="R1" s="9"/>
      <c r="S1" s="10"/>
      <c r="T1" s="89"/>
    </row>
    <row r="2" spans="1:23" s="90" customFormat="1" ht="15.75" x14ac:dyDescent="0.25">
      <c r="A2" s="13" t="s">
        <v>1</v>
      </c>
      <c r="B2" s="13"/>
      <c r="C2" s="13"/>
      <c r="D2" s="91"/>
      <c r="E2" s="13"/>
      <c r="F2" s="13"/>
      <c r="G2" s="13"/>
      <c r="J2" s="13" t="s">
        <v>73</v>
      </c>
      <c r="K2" s="16" t="s">
        <v>74</v>
      </c>
      <c r="L2" s="88"/>
      <c r="M2" s="17"/>
      <c r="N2" s="18"/>
      <c r="O2" s="88"/>
      <c r="P2" s="18"/>
      <c r="Q2" s="18"/>
      <c r="R2" s="18"/>
      <c r="S2" s="19"/>
      <c r="T2" s="89"/>
    </row>
    <row r="3" spans="1:23" s="90" customFormat="1" ht="17.25" customHeight="1" x14ac:dyDescent="0.25">
      <c r="A3" s="13"/>
      <c r="B3" s="13"/>
      <c r="C3" s="13"/>
      <c r="D3" s="91"/>
      <c r="E3" s="13"/>
      <c r="F3" s="13"/>
      <c r="G3" s="13"/>
      <c r="I3" s="20"/>
      <c r="J3" s="13" t="s">
        <v>3</v>
      </c>
      <c r="K3" s="87"/>
      <c r="L3" s="88"/>
      <c r="M3" s="17"/>
      <c r="N3" s="18"/>
      <c r="O3" s="88"/>
      <c r="P3" s="18"/>
      <c r="Q3" s="18"/>
      <c r="R3" s="88"/>
      <c r="S3" s="19"/>
      <c r="T3" s="89"/>
    </row>
    <row r="4" spans="1:23" s="90" customFormat="1" ht="17.25" customHeight="1" x14ac:dyDescent="0.25">
      <c r="A4" s="21"/>
      <c r="B4" s="21"/>
      <c r="C4" s="21"/>
      <c r="D4" s="21"/>
      <c r="E4" s="21"/>
      <c r="F4" s="21"/>
      <c r="G4" s="21"/>
      <c r="H4" s="21"/>
      <c r="I4" s="22"/>
      <c r="J4" s="21"/>
      <c r="K4" s="87"/>
      <c r="L4" s="88"/>
      <c r="M4" s="17"/>
      <c r="N4" s="18"/>
      <c r="O4" s="88"/>
      <c r="P4" s="18"/>
      <c r="Q4" s="18"/>
      <c r="S4" s="19"/>
      <c r="T4" s="89"/>
      <c r="V4" s="230" t="s">
        <v>4</v>
      </c>
    </row>
    <row r="5" spans="1:23" s="90" customFormat="1" ht="25.5" customHeight="1" x14ac:dyDescent="0.25">
      <c r="A5" s="244" t="s">
        <v>80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92"/>
      <c r="T5" s="93"/>
      <c r="U5" s="93"/>
      <c r="V5" s="94"/>
      <c r="W5" s="94"/>
    </row>
    <row r="6" spans="1:23" ht="22.5" customHeight="1" x14ac:dyDescent="0.25">
      <c r="A6" s="246" t="s">
        <v>5</v>
      </c>
      <c r="B6" s="246" t="s">
        <v>6</v>
      </c>
      <c r="C6" s="237" t="s">
        <v>7</v>
      </c>
      <c r="D6" s="237" t="s">
        <v>8</v>
      </c>
      <c r="E6" s="237" t="s">
        <v>9</v>
      </c>
      <c r="F6" s="237" t="s">
        <v>10</v>
      </c>
      <c r="G6" s="237" t="s">
        <v>11</v>
      </c>
      <c r="H6" s="248" t="s">
        <v>12</v>
      </c>
      <c r="I6" s="250" t="s">
        <v>13</v>
      </c>
      <c r="J6" s="237" t="s">
        <v>14</v>
      </c>
      <c r="K6" s="239" t="s">
        <v>15</v>
      </c>
      <c r="L6" s="241" t="s">
        <v>16</v>
      </c>
      <c r="M6" s="240" t="s">
        <v>17</v>
      </c>
      <c r="N6" s="239" t="s">
        <v>18</v>
      </c>
      <c r="O6" s="239" t="s">
        <v>19</v>
      </c>
      <c r="P6" s="235" t="s">
        <v>20</v>
      </c>
      <c r="Q6" s="251" t="s">
        <v>21</v>
      </c>
      <c r="R6" s="251"/>
      <c r="S6" s="251"/>
      <c r="T6" s="251"/>
      <c r="U6" s="251"/>
      <c r="V6" s="235" t="s">
        <v>22</v>
      </c>
      <c r="W6" s="235" t="s">
        <v>23</v>
      </c>
    </row>
    <row r="7" spans="1:23" s="96" customFormat="1" ht="38.25" x14ac:dyDescent="0.25">
      <c r="A7" s="247"/>
      <c r="B7" s="247"/>
      <c r="C7" s="238"/>
      <c r="D7" s="238"/>
      <c r="E7" s="238"/>
      <c r="F7" s="238"/>
      <c r="G7" s="238"/>
      <c r="H7" s="249"/>
      <c r="I7" s="250"/>
      <c r="J7" s="238"/>
      <c r="K7" s="240"/>
      <c r="L7" s="242"/>
      <c r="M7" s="239"/>
      <c r="N7" s="243"/>
      <c r="O7" s="243"/>
      <c r="P7" s="236"/>
      <c r="Q7" s="26" t="s">
        <v>24</v>
      </c>
      <c r="R7" s="26" t="s">
        <v>25</v>
      </c>
      <c r="S7" s="26" t="s">
        <v>26</v>
      </c>
      <c r="T7" s="26" t="s">
        <v>27</v>
      </c>
      <c r="U7" s="26" t="s">
        <v>28</v>
      </c>
      <c r="V7" s="236"/>
      <c r="W7" s="236"/>
    </row>
    <row r="8" spans="1:23" s="27" customFormat="1" ht="22.5" customHeight="1" x14ac:dyDescent="0.25">
      <c r="A8" s="28" t="s">
        <v>29</v>
      </c>
      <c r="B8" s="29"/>
      <c r="C8" s="30"/>
      <c r="D8" s="30"/>
      <c r="E8" s="30"/>
      <c r="F8" s="30"/>
      <c r="G8" s="30"/>
      <c r="H8" s="31"/>
      <c r="I8" s="201"/>
      <c r="J8" s="30"/>
      <c r="K8" s="33"/>
      <c r="L8" s="34"/>
      <c r="M8" s="35"/>
      <c r="N8" s="36">
        <f>SUM(N9:N10)</f>
        <v>1280</v>
      </c>
      <c r="O8" s="37"/>
      <c r="P8" s="38">
        <f t="shared" ref="P8:V8" si="0">SUM(P9:P10)</f>
        <v>0</v>
      </c>
      <c r="Q8" s="39">
        <f t="shared" si="0"/>
        <v>1280</v>
      </c>
      <c r="R8" s="39">
        <f t="shared" si="0"/>
        <v>0</v>
      </c>
      <c r="S8" s="39">
        <f t="shared" si="0"/>
        <v>280</v>
      </c>
      <c r="T8" s="39">
        <f t="shared" si="0"/>
        <v>0</v>
      </c>
      <c r="U8" s="39">
        <f t="shared" si="0"/>
        <v>1000</v>
      </c>
      <c r="V8" s="38">
        <f t="shared" si="0"/>
        <v>0</v>
      </c>
      <c r="W8" s="40"/>
    </row>
    <row r="9" spans="1:23" s="97" customFormat="1" ht="57" x14ac:dyDescent="0.2">
      <c r="A9" s="216">
        <v>1</v>
      </c>
      <c r="B9" s="108" t="s">
        <v>40</v>
      </c>
      <c r="C9" s="217">
        <v>3127</v>
      </c>
      <c r="D9" s="217">
        <v>5331</v>
      </c>
      <c r="E9" s="107">
        <v>53</v>
      </c>
      <c r="F9" s="217">
        <v>10</v>
      </c>
      <c r="G9" s="217">
        <v>33010001128</v>
      </c>
      <c r="H9" s="100" t="s">
        <v>76</v>
      </c>
      <c r="I9" s="100" t="s">
        <v>77</v>
      </c>
      <c r="J9" s="202" t="s">
        <v>78</v>
      </c>
      <c r="K9" s="103" t="s">
        <v>79</v>
      </c>
      <c r="L9" s="193"/>
      <c r="M9" s="100"/>
      <c r="N9" s="105">
        <v>280</v>
      </c>
      <c r="O9" s="107">
        <v>2023</v>
      </c>
      <c r="P9" s="104">
        <v>0</v>
      </c>
      <c r="Q9" s="106">
        <f>SUM(R9:U9)</f>
        <v>280</v>
      </c>
      <c r="R9" s="105">
        <v>0</v>
      </c>
      <c r="S9" s="105">
        <v>280</v>
      </c>
      <c r="T9" s="105">
        <v>0</v>
      </c>
      <c r="U9" s="210">
        <v>0</v>
      </c>
      <c r="V9" s="105">
        <f>N9-Q9</f>
        <v>0</v>
      </c>
      <c r="W9" s="226" t="s">
        <v>75</v>
      </c>
    </row>
    <row r="10" spans="1:23" s="225" customFormat="1" ht="83.25" customHeight="1" x14ac:dyDescent="0.2">
      <c r="A10" s="215">
        <v>2</v>
      </c>
      <c r="B10" s="108" t="s">
        <v>116</v>
      </c>
      <c r="C10" s="217">
        <v>3124</v>
      </c>
      <c r="D10" s="217">
        <v>5331</v>
      </c>
      <c r="E10" s="108">
        <v>53</v>
      </c>
      <c r="F10" s="217">
        <v>10</v>
      </c>
      <c r="G10" s="217">
        <v>33010001225</v>
      </c>
      <c r="H10" s="218" t="s">
        <v>117</v>
      </c>
      <c r="I10" s="218" t="s">
        <v>118</v>
      </c>
      <c r="J10" s="202" t="s">
        <v>119</v>
      </c>
      <c r="K10" s="219" t="s">
        <v>120</v>
      </c>
      <c r="L10" s="220"/>
      <c r="M10" s="218"/>
      <c r="N10" s="221">
        <v>1000</v>
      </c>
      <c r="O10" s="108">
        <v>2023</v>
      </c>
      <c r="P10" s="222">
        <v>0</v>
      </c>
      <c r="Q10" s="223">
        <f>SUM(R10:U10)</f>
        <v>1000</v>
      </c>
      <c r="R10" s="221">
        <v>0</v>
      </c>
      <c r="S10" s="221">
        <v>0</v>
      </c>
      <c r="T10" s="221">
        <v>0</v>
      </c>
      <c r="U10" s="210">
        <v>1000</v>
      </c>
      <c r="V10" s="221">
        <f>N10-Q10</f>
        <v>0</v>
      </c>
      <c r="W10" s="224"/>
    </row>
    <row r="11" spans="1:23" s="98" customFormat="1" ht="36.75" customHeight="1" x14ac:dyDescent="0.35">
      <c r="A11" s="70" t="s">
        <v>81</v>
      </c>
      <c r="B11" s="70"/>
      <c r="C11" s="70"/>
      <c r="D11" s="70"/>
      <c r="E11" s="70"/>
      <c r="F11" s="70"/>
      <c r="G11" s="70"/>
      <c r="H11" s="70"/>
      <c r="I11" s="203"/>
      <c r="J11" s="203"/>
      <c r="K11" s="203"/>
      <c r="L11" s="203"/>
      <c r="M11" s="203"/>
      <c r="N11" s="195">
        <f>N8</f>
        <v>1280</v>
      </c>
      <c r="O11" s="195"/>
      <c r="P11" s="195">
        <f t="shared" ref="P11:V11" si="1">P8</f>
        <v>0</v>
      </c>
      <c r="Q11" s="195">
        <f t="shared" si="1"/>
        <v>1280</v>
      </c>
      <c r="R11" s="195">
        <f t="shared" si="1"/>
        <v>0</v>
      </c>
      <c r="S11" s="195">
        <f t="shared" si="1"/>
        <v>280</v>
      </c>
      <c r="T11" s="195">
        <f t="shared" si="1"/>
        <v>0</v>
      </c>
      <c r="U11" s="195">
        <f t="shared" si="1"/>
        <v>1000</v>
      </c>
      <c r="V11" s="195">
        <f t="shared" si="1"/>
        <v>0</v>
      </c>
      <c r="W11" s="195"/>
    </row>
    <row r="12" spans="1:23" x14ac:dyDescent="0.25">
      <c r="Q12" s="99"/>
      <c r="R12" s="99"/>
      <c r="S12" s="99"/>
      <c r="T12" s="99"/>
      <c r="U12" s="99"/>
    </row>
    <row r="13" spans="1:23" x14ac:dyDescent="0.25">
      <c r="Q13" s="99"/>
      <c r="R13" s="99"/>
      <c r="S13" s="99"/>
      <c r="T13" s="99"/>
      <c r="U13" s="99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7" firstPageNumber="125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2"/>
  <sheetViews>
    <sheetView showGridLines="0" view="pageBreakPreview" zoomScale="70" zoomScaleNormal="70" zoomScaleSheetLayoutView="70" workbookViewId="0">
      <pane ySplit="12660" topLeftCell="A150"/>
      <selection activeCell="A5" sqref="A5:R5"/>
      <selection pane="bottomLeft" activeCell="B43" sqref="B43"/>
    </sheetView>
  </sheetViews>
  <sheetFormatPr defaultColWidth="9.140625" defaultRowHeight="12.75" outlineLevelCol="1" x14ac:dyDescent="0.2"/>
  <cols>
    <col min="1" max="1" width="5.42578125" style="134" customWidth="1"/>
    <col min="2" max="2" width="6" style="134" customWidth="1"/>
    <col min="3" max="3" width="6.42578125" style="134" hidden="1" customWidth="1" outlineLevel="1"/>
    <col min="4" max="4" width="7.5703125" style="134" hidden="1" customWidth="1" outlineLevel="1"/>
    <col min="5" max="5" width="6.7109375" style="134" customWidth="1" collapsed="1"/>
    <col min="6" max="6" width="5.85546875" style="134" hidden="1" customWidth="1" outlineLevel="1"/>
    <col min="7" max="7" width="15.7109375" style="134" hidden="1" customWidth="1" outlineLevel="1"/>
    <col min="8" max="8" width="70.7109375" style="134" customWidth="1" collapsed="1"/>
    <col min="9" max="9" width="70.7109375" style="134" customWidth="1"/>
    <col min="10" max="10" width="7.140625" style="134" customWidth="1"/>
    <col min="11" max="11" width="18.42578125" style="125" customWidth="1"/>
    <col min="12" max="12" width="15.85546875" style="132" customWidth="1"/>
    <col min="13" max="13" width="13.7109375" style="138" customWidth="1"/>
    <col min="14" max="14" width="15.5703125" style="132" customWidth="1"/>
    <col min="15" max="15" width="13.28515625" style="132" customWidth="1"/>
    <col min="16" max="16" width="13.5703125" style="132" customWidth="1"/>
    <col min="17" max="17" width="14.85546875" style="132" customWidth="1"/>
    <col min="18" max="18" width="14.42578125" style="132" customWidth="1"/>
    <col min="19" max="19" width="20.85546875" style="133" customWidth="1"/>
    <col min="20" max="20" width="9.140625" style="134" customWidth="1"/>
    <col min="21" max="21" width="17.85546875" style="134" customWidth="1"/>
    <col min="22" max="16384" width="9.140625" style="134"/>
  </cols>
  <sheetData>
    <row r="1" spans="1:20" s="116" customFormat="1" ht="20.25" x14ac:dyDescent="0.3">
      <c r="A1" s="1" t="s">
        <v>67</v>
      </c>
      <c r="B1" s="110"/>
      <c r="C1" s="110"/>
      <c r="D1" s="110"/>
      <c r="E1" s="110"/>
      <c r="F1" s="110"/>
      <c r="G1" s="110"/>
      <c r="H1" s="86"/>
      <c r="I1" s="111"/>
      <c r="J1" s="110"/>
      <c r="K1" s="112"/>
      <c r="L1" s="113"/>
      <c r="M1" s="114"/>
      <c r="N1" s="9"/>
      <c r="O1" s="113"/>
      <c r="P1" s="9"/>
      <c r="Q1" s="9"/>
      <c r="R1" s="9"/>
      <c r="S1" s="115"/>
      <c r="T1" s="11"/>
    </row>
    <row r="2" spans="1:20" s="116" customFormat="1" ht="15.75" x14ac:dyDescent="0.25">
      <c r="A2" s="13" t="s">
        <v>1</v>
      </c>
      <c r="B2" s="13"/>
      <c r="C2" s="255"/>
      <c r="D2" s="256"/>
      <c r="E2" s="256"/>
      <c r="F2" s="256"/>
      <c r="G2" s="256"/>
      <c r="H2" s="13" t="s">
        <v>50</v>
      </c>
      <c r="I2" s="16" t="s">
        <v>51</v>
      </c>
      <c r="J2" s="52"/>
      <c r="K2" s="117"/>
      <c r="L2" s="118"/>
      <c r="M2" s="17"/>
      <c r="N2" s="18"/>
      <c r="O2" s="113"/>
      <c r="P2" s="18"/>
      <c r="Q2" s="18"/>
      <c r="R2" s="18"/>
      <c r="S2" s="19"/>
      <c r="T2" s="11"/>
    </row>
    <row r="3" spans="1:20" s="116" customFormat="1" ht="17.25" customHeight="1" x14ac:dyDescent="0.2">
      <c r="A3" s="13"/>
      <c r="B3" s="13"/>
      <c r="C3" s="14"/>
      <c r="D3" s="14"/>
      <c r="E3" s="14"/>
      <c r="F3" s="14"/>
      <c r="G3" s="14"/>
      <c r="H3" s="255" t="s">
        <v>3</v>
      </c>
      <c r="I3" s="256"/>
      <c r="J3" s="256"/>
      <c r="K3" s="256"/>
      <c r="L3" s="256"/>
      <c r="M3" s="17"/>
      <c r="N3" s="18"/>
      <c r="O3" s="113"/>
      <c r="P3" s="18"/>
      <c r="Q3" s="18"/>
      <c r="R3" s="113"/>
      <c r="S3" s="19"/>
      <c r="T3" s="11"/>
    </row>
    <row r="4" spans="1:20" s="116" customFormat="1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K4" s="112"/>
      <c r="L4" s="113"/>
      <c r="M4" s="17"/>
      <c r="N4" s="18"/>
      <c r="O4" s="113"/>
      <c r="P4" s="18"/>
      <c r="Q4" s="18"/>
      <c r="R4" s="231" t="s">
        <v>4</v>
      </c>
      <c r="S4" s="19"/>
      <c r="T4" s="11"/>
    </row>
    <row r="5" spans="1:20" s="116" customFormat="1" ht="25.5" customHeight="1" x14ac:dyDescent="0.2">
      <c r="A5" s="257" t="s">
        <v>68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119"/>
    </row>
    <row r="6" spans="1:20" s="116" customFormat="1" ht="25.5" customHeight="1" x14ac:dyDescent="0.2">
      <c r="A6" s="258" t="s">
        <v>5</v>
      </c>
      <c r="B6" s="258" t="s">
        <v>6</v>
      </c>
      <c r="C6" s="259" t="s">
        <v>7</v>
      </c>
      <c r="D6" s="259" t="s">
        <v>8</v>
      </c>
      <c r="E6" s="259" t="s">
        <v>9</v>
      </c>
      <c r="F6" s="259" t="s">
        <v>10</v>
      </c>
      <c r="G6" s="238" t="s">
        <v>11</v>
      </c>
      <c r="H6" s="259" t="s">
        <v>14</v>
      </c>
      <c r="I6" s="243" t="s">
        <v>15</v>
      </c>
      <c r="J6" s="262" t="s">
        <v>16</v>
      </c>
      <c r="K6" s="243" t="s">
        <v>17</v>
      </c>
      <c r="L6" s="243" t="s">
        <v>18</v>
      </c>
      <c r="M6" s="243" t="s">
        <v>19</v>
      </c>
      <c r="N6" s="236" t="s">
        <v>20</v>
      </c>
      <c r="O6" s="261" t="s">
        <v>21</v>
      </c>
      <c r="P6" s="261"/>
      <c r="Q6" s="261"/>
      <c r="R6" s="236" t="s">
        <v>22</v>
      </c>
      <c r="S6" s="236" t="s">
        <v>23</v>
      </c>
    </row>
    <row r="7" spans="1:20" s="116" customFormat="1" ht="58.7" customHeight="1" x14ac:dyDescent="0.2">
      <c r="A7" s="258"/>
      <c r="B7" s="258"/>
      <c r="C7" s="259"/>
      <c r="D7" s="259"/>
      <c r="E7" s="259"/>
      <c r="F7" s="259"/>
      <c r="G7" s="260"/>
      <c r="H7" s="259"/>
      <c r="I7" s="243"/>
      <c r="J7" s="262"/>
      <c r="K7" s="243"/>
      <c r="L7" s="243"/>
      <c r="M7" s="243"/>
      <c r="N7" s="236"/>
      <c r="O7" s="26" t="s">
        <v>24</v>
      </c>
      <c r="P7" s="26" t="s">
        <v>25</v>
      </c>
      <c r="Q7" s="26" t="s">
        <v>28</v>
      </c>
      <c r="R7" s="236"/>
      <c r="S7" s="236"/>
    </row>
    <row r="8" spans="1:20" s="57" customFormat="1" ht="25.5" customHeight="1" x14ac:dyDescent="0.3">
      <c r="A8" s="28" t="s">
        <v>29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4">
        <f>SUM(L9)</f>
        <v>13600</v>
      </c>
      <c r="M8" s="54"/>
      <c r="N8" s="54">
        <f>SUM(N9)</f>
        <v>321</v>
      </c>
      <c r="O8" s="54">
        <f>SUM(O9)</f>
        <v>13279</v>
      </c>
      <c r="P8" s="54">
        <f>SUM(P9)</f>
        <v>0</v>
      </c>
      <c r="Q8" s="54">
        <f>SUM(Q9)</f>
        <v>13279</v>
      </c>
      <c r="R8" s="54">
        <f>SUM(R9)</f>
        <v>0</v>
      </c>
      <c r="S8" s="56"/>
    </row>
    <row r="9" spans="1:20" s="67" customFormat="1" ht="64.5" customHeight="1" x14ac:dyDescent="0.2">
      <c r="A9" s="228">
        <v>1</v>
      </c>
      <c r="B9" s="120" t="s">
        <v>40</v>
      </c>
      <c r="C9" s="120">
        <v>3122</v>
      </c>
      <c r="D9" s="120">
        <v>5171</v>
      </c>
      <c r="E9" s="120">
        <v>51</v>
      </c>
      <c r="F9" s="120">
        <v>10</v>
      </c>
      <c r="G9" s="205">
        <v>60001101380</v>
      </c>
      <c r="H9" s="60" t="s">
        <v>69</v>
      </c>
      <c r="I9" s="122" t="s">
        <v>70</v>
      </c>
      <c r="J9" s="120" t="s">
        <v>52</v>
      </c>
      <c r="K9" s="120" t="s">
        <v>53</v>
      </c>
      <c r="L9" s="61">
        <v>13600</v>
      </c>
      <c r="M9" s="123">
        <v>2023</v>
      </c>
      <c r="N9" s="63">
        <v>321</v>
      </c>
      <c r="O9" s="64">
        <f>P9+Q9</f>
        <v>13279</v>
      </c>
      <c r="P9" s="65">
        <v>0</v>
      </c>
      <c r="Q9" s="211">
        <v>13279</v>
      </c>
      <c r="R9" s="65">
        <f>L9-N9-O9</f>
        <v>0</v>
      </c>
      <c r="S9" s="66" t="s">
        <v>103</v>
      </c>
      <c r="T9" s="121">
        <f>Q9</f>
        <v>13279</v>
      </c>
    </row>
    <row r="10" spans="1:20" s="124" customFormat="1" ht="35.25" customHeight="1" x14ac:dyDescent="0.2">
      <c r="A10" s="252" t="s">
        <v>71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4"/>
      <c r="L10" s="71">
        <f>L8</f>
        <v>13600</v>
      </c>
      <c r="M10" s="72"/>
      <c r="N10" s="71">
        <f>N8</f>
        <v>321</v>
      </c>
      <c r="O10" s="71">
        <f>O8</f>
        <v>13279</v>
      </c>
      <c r="P10" s="71">
        <f>P8</f>
        <v>0</v>
      </c>
      <c r="Q10" s="71">
        <f>Q8</f>
        <v>13279</v>
      </c>
      <c r="R10" s="71">
        <f>R8</f>
        <v>0</v>
      </c>
      <c r="S10" s="73"/>
    </row>
    <row r="11" spans="1:20" s="132" customFormat="1" x14ac:dyDescent="0.2">
      <c r="A11" s="125"/>
      <c r="B11" s="125"/>
      <c r="C11" s="125"/>
      <c r="D11" s="125"/>
      <c r="E11" s="125"/>
      <c r="F11" s="125"/>
      <c r="G11" s="125"/>
      <c r="H11" s="126"/>
      <c r="I11" s="125"/>
      <c r="J11" s="127"/>
      <c r="K11" s="128"/>
      <c r="L11" s="129"/>
      <c r="M11" s="130"/>
      <c r="N11" s="131"/>
      <c r="S11" s="133"/>
      <c r="T11" s="134"/>
    </row>
    <row r="12" spans="1:20" s="132" customFormat="1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35"/>
      <c r="K12" s="136"/>
      <c r="L12" s="137"/>
      <c r="M12" s="138"/>
      <c r="S12" s="133"/>
      <c r="T12" s="134"/>
    </row>
    <row r="13" spans="1:20" s="132" customFormat="1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35"/>
      <c r="K13" s="136"/>
      <c r="L13" s="137"/>
      <c r="M13" s="138"/>
      <c r="S13" s="133"/>
      <c r="T13" s="134"/>
    </row>
    <row r="14" spans="1:20" s="132" customFormat="1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34"/>
      <c r="K14" s="136"/>
      <c r="L14" s="137"/>
      <c r="M14" s="138"/>
      <c r="S14" s="133"/>
      <c r="T14" s="134"/>
    </row>
    <row r="15" spans="1:20" s="132" customFormat="1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34"/>
      <c r="K15" s="136"/>
      <c r="L15" s="137"/>
      <c r="M15" s="138"/>
      <c r="S15" s="133"/>
      <c r="T15" s="134"/>
    </row>
    <row r="16" spans="1:20" s="132" customFormat="1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34"/>
      <c r="K16" s="136"/>
      <c r="L16" s="137"/>
      <c r="M16" s="138"/>
      <c r="S16" s="133"/>
      <c r="T16" s="134"/>
    </row>
    <row r="17" spans="1:20" s="132" customFormat="1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34"/>
      <c r="K17" s="136"/>
      <c r="L17" s="137"/>
      <c r="M17" s="138"/>
      <c r="S17" s="133"/>
      <c r="T17" s="134"/>
    </row>
    <row r="18" spans="1:20" s="132" customForma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34"/>
      <c r="K18" s="136"/>
      <c r="L18" s="137"/>
      <c r="M18" s="138"/>
      <c r="S18" s="133"/>
      <c r="T18" s="134"/>
    </row>
    <row r="19" spans="1:20" s="132" customFormat="1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34"/>
      <c r="K19" s="136"/>
      <c r="L19" s="137"/>
      <c r="M19" s="138"/>
      <c r="S19" s="133"/>
      <c r="T19" s="134"/>
    </row>
    <row r="20" spans="1:20" s="132" customFormat="1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34"/>
      <c r="K20" s="136"/>
      <c r="L20" s="137"/>
      <c r="M20" s="138"/>
      <c r="S20" s="133"/>
      <c r="T20" s="134"/>
    </row>
    <row r="21" spans="1:20" s="132" customFormat="1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34"/>
      <c r="K21" s="136"/>
      <c r="L21" s="137"/>
      <c r="M21" s="138"/>
      <c r="S21" s="133"/>
      <c r="T21" s="134"/>
    </row>
    <row r="22" spans="1:20" s="132" customFormat="1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34"/>
      <c r="K22" s="136"/>
      <c r="L22" s="137"/>
      <c r="M22" s="138"/>
      <c r="S22" s="133"/>
      <c r="T22" s="134"/>
    </row>
    <row r="23" spans="1:20" s="132" customFormat="1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34"/>
      <c r="K23" s="136"/>
      <c r="L23" s="137"/>
      <c r="M23" s="138"/>
      <c r="S23" s="133"/>
      <c r="T23" s="134"/>
    </row>
    <row r="24" spans="1:20" s="132" customFormat="1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34"/>
      <c r="K24" s="136"/>
      <c r="L24" s="137"/>
      <c r="M24" s="138"/>
      <c r="S24" s="133"/>
      <c r="T24" s="134"/>
    </row>
    <row r="25" spans="1:20" s="132" customFormat="1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34"/>
      <c r="K25" s="136"/>
      <c r="L25" s="137"/>
      <c r="M25" s="138"/>
      <c r="S25" s="133"/>
      <c r="T25" s="134"/>
    </row>
    <row r="26" spans="1:20" s="132" customFormat="1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34"/>
      <c r="K26" s="136"/>
      <c r="L26" s="137"/>
      <c r="M26" s="138"/>
      <c r="S26" s="133"/>
      <c r="T26" s="134"/>
    </row>
    <row r="27" spans="1:20" s="132" customFormat="1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34"/>
      <c r="K27" s="136"/>
      <c r="L27" s="137"/>
      <c r="M27" s="138"/>
      <c r="S27" s="133"/>
      <c r="T27" s="134"/>
    </row>
    <row r="28" spans="1:20" s="132" customFormat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34"/>
      <c r="K28" s="136"/>
      <c r="L28" s="137"/>
      <c r="M28" s="138"/>
      <c r="S28" s="133"/>
      <c r="T28" s="134"/>
    </row>
    <row r="29" spans="1:20" s="132" customFormat="1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34"/>
      <c r="K29" s="136"/>
      <c r="L29" s="137"/>
      <c r="M29" s="138"/>
      <c r="S29" s="133"/>
      <c r="T29" s="134"/>
    </row>
    <row r="30" spans="1:20" s="132" customFormat="1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34"/>
      <c r="K30" s="136"/>
      <c r="L30" s="137"/>
      <c r="M30" s="138"/>
      <c r="S30" s="133"/>
      <c r="T30" s="134"/>
    </row>
    <row r="31" spans="1:20" s="132" customFormat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25"/>
      <c r="L31" s="137"/>
      <c r="M31" s="138"/>
      <c r="S31" s="133"/>
      <c r="T31" s="134"/>
    </row>
    <row r="32" spans="1:20" s="132" customFormat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25"/>
      <c r="L32" s="137"/>
      <c r="M32" s="138"/>
      <c r="S32" s="133"/>
      <c r="T32" s="134"/>
    </row>
  </sheetData>
  <mergeCells count="21">
    <mergeCell ref="S6:S7"/>
    <mergeCell ref="H6:H7"/>
    <mergeCell ref="I6:I7"/>
    <mergeCell ref="J6:J7"/>
    <mergeCell ref="K6:K7"/>
    <mergeCell ref="L6:L7"/>
    <mergeCell ref="M6:M7"/>
    <mergeCell ref="A10:K10"/>
    <mergeCell ref="C2:G2"/>
    <mergeCell ref="H3:L3"/>
    <mergeCell ref="A5:R5"/>
    <mergeCell ref="A6:A7"/>
    <mergeCell ref="B6:B7"/>
    <mergeCell ref="C6:C7"/>
    <mergeCell ref="D6:D7"/>
    <mergeCell ref="E6:E7"/>
    <mergeCell ref="F6:F7"/>
    <mergeCell ref="G6:G7"/>
    <mergeCell ref="N6:N7"/>
    <mergeCell ref="O6:Q6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9" firstPageNumber="126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3"/>
  <sheetViews>
    <sheetView showGridLines="0" tabSelected="1" view="pageBreakPreview" zoomScale="70" zoomScaleNormal="100" zoomScaleSheetLayoutView="70" workbookViewId="0">
      <pane ySplit="7" topLeftCell="A8" activePane="bottomLeft" state="frozenSplit"/>
      <selection activeCell="B43" sqref="B43"/>
      <selection pane="bottomLeft" activeCell="K24" sqref="K24"/>
    </sheetView>
  </sheetViews>
  <sheetFormatPr defaultColWidth="9.140625" defaultRowHeight="15" outlineLevelCol="1" x14ac:dyDescent="0.25"/>
  <cols>
    <col min="1" max="1" width="4.140625" style="95" customWidth="1"/>
    <col min="2" max="2" width="4.42578125" style="95" customWidth="1"/>
    <col min="3" max="4" width="9.140625" style="95" hidden="1" customWidth="1" outlineLevel="1"/>
    <col min="5" max="5" width="6.140625" style="95" customWidth="1" collapsed="1"/>
    <col min="6" max="6" width="9.140625" style="95" hidden="1" customWidth="1" outlineLevel="1"/>
    <col min="7" max="7" width="17.7109375" style="95" hidden="1" customWidth="1" outlineLevel="1"/>
    <col min="8" max="8" width="13.5703125" style="95" hidden="1" customWidth="1" outlineLevel="1"/>
    <col min="9" max="9" width="7.28515625" style="95" hidden="1" customWidth="1" outlineLevel="1"/>
    <col min="10" max="10" width="60.5703125" style="95" customWidth="1" collapsed="1"/>
    <col min="11" max="11" width="52.28515625" style="95" customWidth="1"/>
    <col min="12" max="12" width="6.85546875" style="95" customWidth="1"/>
    <col min="13" max="13" width="9.7109375" style="95" customWidth="1"/>
    <col min="14" max="14" width="11.140625" style="95" customWidth="1"/>
    <col min="15" max="16" width="9.7109375" style="95" customWidth="1"/>
    <col min="17" max="17" width="11.42578125" style="95" customWidth="1"/>
    <col min="18" max="18" width="11.5703125" style="95" customWidth="1"/>
    <col min="19" max="20" width="9.7109375" style="95" customWidth="1"/>
    <col min="21" max="21" width="12.28515625" style="95" customWidth="1"/>
    <col min="22" max="22" width="12.7109375" style="95" customWidth="1"/>
    <col min="23" max="23" width="17.28515625" style="95" customWidth="1"/>
    <col min="24" max="250" width="15" style="95" customWidth="1"/>
    <col min="251" max="16384" width="9.140625" style="95"/>
  </cols>
  <sheetData>
    <row r="1" spans="1:24" s="90" customFormat="1" ht="20.25" x14ac:dyDescent="0.3">
      <c r="A1" s="1" t="s">
        <v>54</v>
      </c>
      <c r="B1" s="2"/>
      <c r="C1" s="2"/>
      <c r="D1" s="2"/>
      <c r="E1" s="2"/>
      <c r="F1" s="2"/>
      <c r="G1" s="2"/>
      <c r="H1" s="86"/>
      <c r="I1" s="4"/>
      <c r="J1" s="2"/>
      <c r="K1" s="87"/>
      <c r="L1" s="88"/>
      <c r="M1" s="7"/>
      <c r="N1" s="8"/>
      <c r="O1" s="88"/>
      <c r="P1" s="8"/>
      <c r="Q1" s="8"/>
      <c r="R1" s="9"/>
      <c r="S1" s="10"/>
      <c r="T1" s="89"/>
    </row>
    <row r="2" spans="1:24" s="90" customFormat="1" ht="15.75" x14ac:dyDescent="0.25">
      <c r="A2" s="13" t="s">
        <v>1</v>
      </c>
      <c r="B2" s="13"/>
      <c r="C2" s="13"/>
      <c r="D2" s="91"/>
      <c r="E2" s="13"/>
      <c r="F2" s="13"/>
      <c r="G2" s="13"/>
      <c r="J2" s="273" t="s">
        <v>126</v>
      </c>
      <c r="K2" s="16" t="s">
        <v>55</v>
      </c>
      <c r="L2" s="88"/>
      <c r="M2" s="17"/>
      <c r="N2" s="18"/>
      <c r="O2" s="88"/>
      <c r="P2" s="18"/>
      <c r="Q2" s="18"/>
      <c r="R2" s="18"/>
      <c r="S2" s="19"/>
      <c r="T2" s="89"/>
    </row>
    <row r="3" spans="1:24" s="90" customFormat="1" ht="17.25" customHeight="1" x14ac:dyDescent="0.25">
      <c r="A3" s="13"/>
      <c r="B3" s="13"/>
      <c r="C3" s="13"/>
      <c r="D3" s="91"/>
      <c r="E3" s="13"/>
      <c r="F3" s="13"/>
      <c r="G3" s="13"/>
      <c r="I3" s="20"/>
      <c r="J3" s="13" t="s">
        <v>3</v>
      </c>
      <c r="K3" s="87"/>
      <c r="L3" s="88"/>
      <c r="M3" s="17"/>
      <c r="N3" s="18"/>
      <c r="O3" s="88"/>
      <c r="P3" s="18"/>
      <c r="Q3" s="18"/>
      <c r="R3" s="88"/>
      <c r="S3" s="19"/>
      <c r="T3" s="89"/>
    </row>
    <row r="4" spans="1:24" s="90" customFormat="1" ht="17.25" customHeight="1" x14ac:dyDescent="0.25">
      <c r="A4" s="21"/>
      <c r="B4" s="21"/>
      <c r="C4" s="21"/>
      <c r="D4" s="21"/>
      <c r="E4" s="21"/>
      <c r="F4" s="21"/>
      <c r="G4" s="21"/>
      <c r="H4" s="21"/>
      <c r="I4" s="22"/>
      <c r="J4" s="21"/>
      <c r="K4" s="87"/>
      <c r="L4" s="88"/>
      <c r="M4" s="17"/>
      <c r="N4" s="18"/>
      <c r="O4" s="88"/>
      <c r="P4" s="18"/>
      <c r="Q4" s="18"/>
      <c r="S4" s="19"/>
      <c r="T4" s="89"/>
      <c r="V4" s="230" t="s">
        <v>4</v>
      </c>
    </row>
    <row r="5" spans="1:24" s="90" customFormat="1" ht="25.5" customHeight="1" x14ac:dyDescent="0.25">
      <c r="A5" s="244" t="s">
        <v>122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92"/>
      <c r="T5" s="93"/>
      <c r="U5" s="93"/>
      <c r="V5" s="94"/>
      <c r="W5" s="94"/>
    </row>
    <row r="6" spans="1:24" ht="22.5" customHeight="1" x14ac:dyDescent="0.25">
      <c r="A6" s="246" t="s">
        <v>5</v>
      </c>
      <c r="B6" s="246" t="s">
        <v>6</v>
      </c>
      <c r="C6" s="237" t="s">
        <v>7</v>
      </c>
      <c r="D6" s="237" t="s">
        <v>8</v>
      </c>
      <c r="E6" s="237" t="s">
        <v>9</v>
      </c>
      <c r="F6" s="237" t="s">
        <v>10</v>
      </c>
      <c r="G6" s="237" t="s">
        <v>11</v>
      </c>
      <c r="H6" s="263" t="s">
        <v>12</v>
      </c>
      <c r="I6" s="264" t="s">
        <v>13</v>
      </c>
      <c r="J6" s="237" t="s">
        <v>14</v>
      </c>
      <c r="K6" s="239" t="s">
        <v>15</v>
      </c>
      <c r="L6" s="266" t="s">
        <v>16</v>
      </c>
      <c r="M6" s="268" t="s">
        <v>17</v>
      </c>
      <c r="N6" s="239" t="s">
        <v>18</v>
      </c>
      <c r="O6" s="239" t="s">
        <v>19</v>
      </c>
      <c r="P6" s="235" t="s">
        <v>20</v>
      </c>
      <c r="Q6" s="251" t="s">
        <v>21</v>
      </c>
      <c r="R6" s="251"/>
      <c r="S6" s="251"/>
      <c r="T6" s="251"/>
      <c r="U6" s="251"/>
      <c r="V6" s="235" t="s">
        <v>22</v>
      </c>
      <c r="W6" s="235" t="s">
        <v>23</v>
      </c>
    </row>
    <row r="7" spans="1:24" s="96" customFormat="1" ht="48.75" customHeight="1" x14ac:dyDescent="0.25">
      <c r="A7" s="247"/>
      <c r="B7" s="247"/>
      <c r="C7" s="238"/>
      <c r="D7" s="238"/>
      <c r="E7" s="238"/>
      <c r="F7" s="238"/>
      <c r="G7" s="238"/>
      <c r="H7" s="263"/>
      <c r="I7" s="265"/>
      <c r="J7" s="238"/>
      <c r="K7" s="240"/>
      <c r="L7" s="267"/>
      <c r="M7" s="269"/>
      <c r="N7" s="243"/>
      <c r="O7" s="243"/>
      <c r="P7" s="236"/>
      <c r="Q7" s="26" t="s">
        <v>24</v>
      </c>
      <c r="R7" s="26" t="s">
        <v>25</v>
      </c>
      <c r="S7" s="26" t="s">
        <v>26</v>
      </c>
      <c r="T7" s="26" t="s">
        <v>27</v>
      </c>
      <c r="U7" s="26" t="s">
        <v>28</v>
      </c>
      <c r="V7" s="236"/>
      <c r="W7" s="236"/>
    </row>
    <row r="8" spans="1:24" s="27" customFormat="1" ht="22.5" customHeight="1" x14ac:dyDescent="0.25">
      <c r="A8" s="28" t="s">
        <v>29</v>
      </c>
      <c r="B8" s="29"/>
      <c r="C8" s="30"/>
      <c r="D8" s="30"/>
      <c r="E8" s="30"/>
      <c r="F8" s="30"/>
      <c r="G8" s="30"/>
      <c r="H8" s="31"/>
      <c r="I8" s="32"/>
      <c r="J8" s="30"/>
      <c r="K8" s="33"/>
      <c r="L8" s="34"/>
      <c r="M8" s="35"/>
      <c r="N8" s="36">
        <f>SUM(N9:N10)</f>
        <v>1400</v>
      </c>
      <c r="O8" s="37"/>
      <c r="P8" s="38">
        <f t="shared" ref="P8:V8" si="0">SUM(P9:P10)</f>
        <v>0</v>
      </c>
      <c r="Q8" s="39">
        <f t="shared" si="0"/>
        <v>1400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1400</v>
      </c>
      <c r="V8" s="38">
        <f t="shared" si="0"/>
        <v>0</v>
      </c>
      <c r="W8" s="40"/>
    </row>
    <row r="9" spans="1:24" s="97" customFormat="1" ht="135" x14ac:dyDescent="0.2">
      <c r="A9" s="215">
        <v>1</v>
      </c>
      <c r="B9" s="107" t="s">
        <v>63</v>
      </c>
      <c r="C9" s="215">
        <v>4350</v>
      </c>
      <c r="D9" s="215">
        <v>5331</v>
      </c>
      <c r="E9" s="215">
        <v>53</v>
      </c>
      <c r="F9" s="215">
        <v>11</v>
      </c>
      <c r="G9" s="215">
        <v>33011001656</v>
      </c>
      <c r="H9" s="100" t="s">
        <v>56</v>
      </c>
      <c r="I9" s="100" t="s">
        <v>57</v>
      </c>
      <c r="J9" s="102" t="s">
        <v>58</v>
      </c>
      <c r="K9" s="103" t="s">
        <v>59</v>
      </c>
      <c r="L9" s="103"/>
      <c r="M9" s="104"/>
      <c r="N9" s="105">
        <v>700</v>
      </c>
      <c r="O9" s="107">
        <v>2023</v>
      </c>
      <c r="P9" s="104">
        <v>0</v>
      </c>
      <c r="Q9" s="106">
        <f>SUM(R9:U9)</f>
        <v>700</v>
      </c>
      <c r="R9" s="105">
        <v>0</v>
      </c>
      <c r="S9" s="105">
        <v>0</v>
      </c>
      <c r="T9" s="105">
        <v>0</v>
      </c>
      <c r="U9" s="210">
        <v>700</v>
      </c>
      <c r="V9" s="105">
        <f>N9-Q9</f>
        <v>0</v>
      </c>
      <c r="W9" s="101"/>
      <c r="X9" s="109">
        <v>10700</v>
      </c>
    </row>
    <row r="10" spans="1:24" s="97" customFormat="1" ht="60" x14ac:dyDescent="0.2">
      <c r="A10" s="215">
        <v>2</v>
      </c>
      <c r="B10" s="107" t="s">
        <v>63</v>
      </c>
      <c r="C10" s="215">
        <v>4350</v>
      </c>
      <c r="D10" s="215">
        <v>5331</v>
      </c>
      <c r="E10" s="215">
        <v>53</v>
      </c>
      <c r="F10" s="215">
        <v>11</v>
      </c>
      <c r="G10" s="215">
        <v>33011001656</v>
      </c>
      <c r="H10" s="100" t="s">
        <v>60</v>
      </c>
      <c r="I10" s="100" t="s">
        <v>57</v>
      </c>
      <c r="J10" s="102" t="s">
        <v>61</v>
      </c>
      <c r="K10" s="103" t="s">
        <v>62</v>
      </c>
      <c r="L10" s="103"/>
      <c r="M10" s="104"/>
      <c r="N10" s="105">
        <v>700</v>
      </c>
      <c r="O10" s="107">
        <v>2023</v>
      </c>
      <c r="P10" s="104">
        <v>0</v>
      </c>
      <c r="Q10" s="106">
        <f>SUM(R10:U10)</f>
        <v>700</v>
      </c>
      <c r="R10" s="105">
        <v>0</v>
      </c>
      <c r="S10" s="105">
        <v>0</v>
      </c>
      <c r="T10" s="105">
        <v>0</v>
      </c>
      <c r="U10" s="210">
        <v>700</v>
      </c>
      <c r="V10" s="105">
        <f>N10-Q10</f>
        <v>0</v>
      </c>
      <c r="W10" s="101"/>
      <c r="X10" s="109">
        <v>12022</v>
      </c>
    </row>
    <row r="11" spans="1:24" s="98" customFormat="1" ht="32.25" customHeight="1" x14ac:dyDescent="0.35">
      <c r="A11" s="70" t="s">
        <v>105</v>
      </c>
      <c r="B11" s="70"/>
      <c r="C11" s="70"/>
      <c r="D11" s="70"/>
      <c r="E11" s="70"/>
      <c r="F11" s="70"/>
      <c r="G11" s="70"/>
      <c r="H11" s="70"/>
      <c r="I11" s="194"/>
      <c r="J11" s="194"/>
      <c r="K11" s="194"/>
      <c r="L11" s="194"/>
      <c r="M11" s="194"/>
      <c r="N11" s="195">
        <f>N8</f>
        <v>1400</v>
      </c>
      <c r="O11" s="195"/>
      <c r="P11" s="195">
        <f t="shared" ref="P11:V11" si="1">P8</f>
        <v>0</v>
      </c>
      <c r="Q11" s="195">
        <f t="shared" si="1"/>
        <v>1400</v>
      </c>
      <c r="R11" s="195">
        <f t="shared" si="1"/>
        <v>0</v>
      </c>
      <c r="S11" s="195">
        <f t="shared" si="1"/>
        <v>0</v>
      </c>
      <c r="T11" s="195">
        <f t="shared" si="1"/>
        <v>0</v>
      </c>
      <c r="U11" s="195">
        <f t="shared" si="1"/>
        <v>1400</v>
      </c>
      <c r="V11" s="195">
        <f t="shared" si="1"/>
        <v>0</v>
      </c>
      <c r="W11" s="195"/>
    </row>
    <row r="12" spans="1:24" x14ac:dyDescent="0.25">
      <c r="Q12" s="99"/>
      <c r="R12" s="99"/>
      <c r="S12" s="99"/>
      <c r="T12" s="99"/>
      <c r="U12" s="99"/>
    </row>
    <row r="13" spans="1:24" x14ac:dyDescent="0.25">
      <c r="Q13" s="99"/>
      <c r="R13" s="99"/>
      <c r="S13" s="99"/>
      <c r="T13" s="99"/>
      <c r="U13" s="99"/>
    </row>
  </sheetData>
  <mergeCells count="20">
    <mergeCell ref="V6:V7"/>
    <mergeCell ref="W6:W7"/>
    <mergeCell ref="J6:J7"/>
    <mergeCell ref="K6:K7"/>
    <mergeCell ref="L6:L7"/>
    <mergeCell ref="M6:M7"/>
    <mergeCell ref="N6:N7"/>
    <mergeCell ref="O6:O7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8" firstPageNumber="127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2"/>
  <sheetViews>
    <sheetView showGridLines="0" view="pageBreakPreview" zoomScale="70" zoomScaleNormal="100" zoomScaleSheetLayoutView="70" workbookViewId="0">
      <selection activeCell="V4" sqref="V4"/>
    </sheetView>
  </sheetViews>
  <sheetFormatPr defaultRowHeight="15" outlineLevelCol="1" x14ac:dyDescent="0.25"/>
  <cols>
    <col min="1" max="1" width="5.140625" customWidth="1"/>
    <col min="2" max="2" width="4" customWidth="1"/>
    <col min="3" max="4" width="9.140625" hidden="1" customWidth="1" outlineLevel="1"/>
    <col min="5" max="5" width="6.85546875" customWidth="1" collapsed="1"/>
    <col min="6" max="6" width="9.140625" hidden="1" customWidth="1" outlineLevel="1"/>
    <col min="7" max="7" width="21.42578125" hidden="1" customWidth="1" outlineLevel="1"/>
    <col min="8" max="8" width="13.5703125" style="48" hidden="1" customWidth="1" outlineLevel="1"/>
    <col min="9" max="9" width="11" hidden="1" customWidth="1" outlineLevel="1"/>
    <col min="10" max="10" width="61.85546875" customWidth="1" collapsed="1"/>
    <col min="11" max="11" width="45.140625" customWidth="1"/>
    <col min="12" max="12" width="6.85546875" customWidth="1"/>
    <col min="13" max="13" width="12.7109375" customWidth="1"/>
    <col min="14" max="14" width="11.28515625" customWidth="1"/>
    <col min="15" max="15" width="9.7109375" customWidth="1"/>
    <col min="16" max="16" width="13.140625" customWidth="1"/>
    <col min="17" max="17" width="12.42578125" customWidth="1"/>
    <col min="18" max="18" width="13" customWidth="1"/>
    <col min="19" max="19" width="11.140625" customWidth="1"/>
    <col min="20" max="20" width="11.7109375" customWidth="1"/>
    <col min="21" max="21" width="11" customWidth="1"/>
    <col min="22" max="22" width="13.85546875" customWidth="1"/>
    <col min="23" max="23" width="14.42578125" customWidth="1"/>
    <col min="24" max="250" width="15" customWidth="1"/>
  </cols>
  <sheetData>
    <row r="1" spans="1:24" s="12" customFormat="1" ht="20.25" x14ac:dyDescent="0.3">
      <c r="A1" s="1" t="s">
        <v>0</v>
      </c>
      <c r="B1" s="2"/>
      <c r="C1" s="2"/>
      <c r="D1" s="2"/>
      <c r="E1" s="2"/>
      <c r="F1" s="2"/>
      <c r="G1" s="2"/>
      <c r="H1" s="3"/>
      <c r="I1" s="4"/>
      <c r="J1" s="2"/>
      <c r="K1" s="5"/>
      <c r="L1" s="6"/>
      <c r="M1" s="7"/>
      <c r="N1" s="8"/>
      <c r="O1" s="6"/>
      <c r="P1" s="8"/>
      <c r="Q1" s="8"/>
      <c r="R1" s="9"/>
      <c r="S1" s="10"/>
      <c r="T1" s="11"/>
    </row>
    <row r="2" spans="1:24" s="12" customFormat="1" ht="15.75" x14ac:dyDescent="0.25">
      <c r="A2" s="13" t="s">
        <v>1</v>
      </c>
      <c r="B2" s="13"/>
      <c r="C2" s="13"/>
      <c r="D2" s="14"/>
      <c r="E2" s="13"/>
      <c r="F2" s="13"/>
      <c r="G2" s="13"/>
      <c r="H2" s="15"/>
      <c r="J2" s="13" t="s">
        <v>115</v>
      </c>
      <c r="K2" s="16" t="s">
        <v>2</v>
      </c>
      <c r="L2" s="6"/>
      <c r="M2" s="17"/>
      <c r="N2" s="18"/>
      <c r="O2" s="6"/>
      <c r="P2" s="18"/>
      <c r="Q2" s="18"/>
      <c r="R2" s="18"/>
      <c r="S2" s="19"/>
      <c r="T2" s="11"/>
    </row>
    <row r="3" spans="1:24" s="12" customFormat="1" ht="15.75" x14ac:dyDescent="0.25">
      <c r="A3" s="13"/>
      <c r="B3" s="13"/>
      <c r="C3" s="13"/>
      <c r="D3" s="14"/>
      <c r="E3" s="13"/>
      <c r="F3" s="13"/>
      <c r="G3" s="13"/>
      <c r="H3" s="15"/>
      <c r="I3" s="20"/>
      <c r="J3" s="13" t="s">
        <v>3</v>
      </c>
      <c r="K3" s="5"/>
      <c r="L3" s="6"/>
      <c r="M3" s="17"/>
      <c r="N3" s="18"/>
      <c r="O3" s="6"/>
      <c r="P3" s="18"/>
      <c r="Q3" s="18"/>
      <c r="R3" s="6"/>
      <c r="S3" s="19"/>
      <c r="T3" s="11"/>
    </row>
    <row r="4" spans="1:24" s="12" customForma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K4" s="5"/>
      <c r="L4" s="6"/>
      <c r="M4" s="17"/>
      <c r="N4" s="18"/>
      <c r="O4" s="6"/>
      <c r="P4" s="18"/>
      <c r="Q4" s="18"/>
      <c r="S4" s="19"/>
      <c r="T4" s="11"/>
      <c r="V4" s="232" t="s">
        <v>4</v>
      </c>
    </row>
    <row r="5" spans="1:24" s="12" customFormat="1" ht="23.25" x14ac:dyDescent="0.2">
      <c r="A5" s="244" t="s">
        <v>38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3"/>
      <c r="T5" s="24"/>
      <c r="U5" s="24"/>
      <c r="V5" s="24"/>
      <c r="W5" s="25"/>
    </row>
    <row r="6" spans="1:24" ht="18" x14ac:dyDescent="0.2">
      <c r="A6" s="246" t="s">
        <v>5</v>
      </c>
      <c r="B6" s="246" t="s">
        <v>6</v>
      </c>
      <c r="C6" s="237" t="s">
        <v>7</v>
      </c>
      <c r="D6" s="237" t="s">
        <v>8</v>
      </c>
      <c r="E6" s="237" t="s">
        <v>9</v>
      </c>
      <c r="F6" s="237" t="s">
        <v>10</v>
      </c>
      <c r="G6" s="237" t="s">
        <v>11</v>
      </c>
      <c r="H6" s="270" t="s">
        <v>12</v>
      </c>
      <c r="I6" s="271" t="s">
        <v>13</v>
      </c>
      <c r="J6" s="237" t="s">
        <v>14</v>
      </c>
      <c r="K6" s="239" t="s">
        <v>15</v>
      </c>
      <c r="L6" s="262" t="s">
        <v>16</v>
      </c>
      <c r="M6" s="268" t="s">
        <v>17</v>
      </c>
      <c r="N6" s="239" t="s">
        <v>18</v>
      </c>
      <c r="O6" s="239" t="s">
        <v>19</v>
      </c>
      <c r="P6" s="235" t="s">
        <v>20</v>
      </c>
      <c r="Q6" s="251" t="s">
        <v>21</v>
      </c>
      <c r="R6" s="251"/>
      <c r="S6" s="251"/>
      <c r="T6" s="251"/>
      <c r="U6" s="251"/>
      <c r="V6" s="235" t="s">
        <v>22</v>
      </c>
      <c r="W6" s="235" t="s">
        <v>23</v>
      </c>
    </row>
    <row r="7" spans="1:24" s="27" customFormat="1" ht="65.25" customHeight="1" x14ac:dyDescent="0.2">
      <c r="A7" s="247"/>
      <c r="B7" s="247"/>
      <c r="C7" s="238"/>
      <c r="D7" s="238"/>
      <c r="E7" s="238"/>
      <c r="F7" s="238"/>
      <c r="G7" s="238"/>
      <c r="H7" s="271"/>
      <c r="I7" s="272"/>
      <c r="J7" s="238"/>
      <c r="K7" s="240"/>
      <c r="L7" s="262"/>
      <c r="M7" s="269"/>
      <c r="N7" s="243"/>
      <c r="O7" s="243"/>
      <c r="P7" s="236"/>
      <c r="Q7" s="26" t="s">
        <v>24</v>
      </c>
      <c r="R7" s="26" t="s">
        <v>25</v>
      </c>
      <c r="S7" s="26" t="s">
        <v>26</v>
      </c>
      <c r="T7" s="26" t="s">
        <v>27</v>
      </c>
      <c r="U7" s="26" t="s">
        <v>28</v>
      </c>
      <c r="V7" s="236"/>
      <c r="W7" s="236"/>
    </row>
    <row r="8" spans="1:24" s="27" customFormat="1" ht="22.5" customHeight="1" x14ac:dyDescent="0.25">
      <c r="A8" s="28" t="s">
        <v>29</v>
      </c>
      <c r="B8" s="29"/>
      <c r="C8" s="30"/>
      <c r="D8" s="30"/>
      <c r="E8" s="30"/>
      <c r="F8" s="30"/>
      <c r="G8" s="30"/>
      <c r="H8" s="31"/>
      <c r="I8" s="32"/>
      <c r="J8" s="30"/>
      <c r="K8" s="33"/>
      <c r="L8" s="34"/>
      <c r="M8" s="35"/>
      <c r="N8" s="36">
        <f>SUM(N9:N10)</f>
        <v>3869</v>
      </c>
      <c r="O8" s="37"/>
      <c r="P8" s="38">
        <f t="shared" ref="P8:V8" si="0">SUM(P9:P10)</f>
        <v>0</v>
      </c>
      <c r="Q8" s="39">
        <f t="shared" si="0"/>
        <v>3869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3869</v>
      </c>
      <c r="V8" s="38">
        <f t="shared" si="0"/>
        <v>0</v>
      </c>
      <c r="W8" s="40"/>
    </row>
    <row r="9" spans="1:24" s="44" customFormat="1" ht="130.5" customHeight="1" x14ac:dyDescent="0.2">
      <c r="A9" s="205">
        <v>1</v>
      </c>
      <c r="B9" s="41" t="s">
        <v>39</v>
      </c>
      <c r="C9" s="214">
        <v>3314</v>
      </c>
      <c r="D9" s="214">
        <v>5331</v>
      </c>
      <c r="E9" s="214">
        <v>53</v>
      </c>
      <c r="F9" s="214">
        <v>13</v>
      </c>
      <c r="G9" s="214">
        <v>33013001601</v>
      </c>
      <c r="H9" s="45" t="s">
        <v>30</v>
      </c>
      <c r="I9" s="41" t="s">
        <v>31</v>
      </c>
      <c r="J9" s="197" t="s">
        <v>32</v>
      </c>
      <c r="K9" s="196" t="s">
        <v>33</v>
      </c>
      <c r="L9" s="42"/>
      <c r="M9" s="43" t="s">
        <v>104</v>
      </c>
      <c r="N9" s="198">
        <v>780</v>
      </c>
      <c r="O9" s="43">
        <v>2023</v>
      </c>
      <c r="P9" s="199">
        <v>0</v>
      </c>
      <c r="Q9" s="200">
        <f>SUM(R9:U9)</f>
        <v>780</v>
      </c>
      <c r="R9" s="198">
        <v>0</v>
      </c>
      <c r="S9" s="198">
        <v>0</v>
      </c>
      <c r="T9" s="198">
        <v>0</v>
      </c>
      <c r="U9" s="212">
        <v>780</v>
      </c>
      <c r="V9" s="198">
        <f>N9-Q9</f>
        <v>0</v>
      </c>
      <c r="W9" s="46"/>
      <c r="X9" s="50">
        <v>25284</v>
      </c>
    </row>
    <row r="10" spans="1:24" s="44" customFormat="1" ht="110.25" customHeight="1" x14ac:dyDescent="0.2">
      <c r="A10" s="205">
        <v>2</v>
      </c>
      <c r="B10" s="41" t="s">
        <v>40</v>
      </c>
      <c r="C10" s="214">
        <v>3315</v>
      </c>
      <c r="D10" s="214">
        <v>5331</v>
      </c>
      <c r="E10" s="214">
        <v>53</v>
      </c>
      <c r="F10" s="214">
        <v>13</v>
      </c>
      <c r="G10" s="214">
        <v>33013001606</v>
      </c>
      <c r="H10" s="45" t="s">
        <v>34</v>
      </c>
      <c r="I10" s="41" t="s">
        <v>35</v>
      </c>
      <c r="J10" s="197" t="s">
        <v>36</v>
      </c>
      <c r="K10" s="196" t="s">
        <v>37</v>
      </c>
      <c r="L10" s="42"/>
      <c r="M10" s="43" t="s">
        <v>104</v>
      </c>
      <c r="N10" s="198">
        <v>3089</v>
      </c>
      <c r="O10" s="43">
        <v>2023</v>
      </c>
      <c r="P10" s="199">
        <v>0</v>
      </c>
      <c r="Q10" s="200">
        <f>SUM(R10:U10)</f>
        <v>3089</v>
      </c>
      <c r="R10" s="198">
        <v>0</v>
      </c>
      <c r="S10" s="198">
        <v>0</v>
      </c>
      <c r="T10" s="198">
        <v>0</v>
      </c>
      <c r="U10" s="212">
        <v>3089</v>
      </c>
      <c r="V10" s="198">
        <f>N10-Q10</f>
        <v>0</v>
      </c>
      <c r="W10" s="46"/>
      <c r="X10" s="50">
        <f>X9+U10</f>
        <v>28373</v>
      </c>
    </row>
    <row r="11" spans="1:24" s="47" customFormat="1" ht="34.5" customHeight="1" x14ac:dyDescent="0.35">
      <c r="A11" s="70" t="s">
        <v>64</v>
      </c>
      <c r="B11" s="70"/>
      <c r="C11" s="70"/>
      <c r="D11" s="70"/>
      <c r="E11" s="70"/>
      <c r="F11" s="70"/>
      <c r="G11" s="70"/>
      <c r="H11" s="70"/>
      <c r="I11" s="227"/>
      <c r="J11" s="227"/>
      <c r="K11" s="227"/>
      <c r="L11" s="227"/>
      <c r="M11" s="227"/>
      <c r="N11" s="195">
        <f>N8</f>
        <v>3869</v>
      </c>
      <c r="O11" s="195"/>
      <c r="P11" s="195">
        <f t="shared" ref="P11:V11" si="1">P8</f>
        <v>0</v>
      </c>
      <c r="Q11" s="195">
        <f t="shared" si="1"/>
        <v>3869</v>
      </c>
      <c r="R11" s="195">
        <f t="shared" si="1"/>
        <v>0</v>
      </c>
      <c r="S11" s="195">
        <f t="shared" si="1"/>
        <v>0</v>
      </c>
      <c r="T11" s="195">
        <f t="shared" si="1"/>
        <v>0</v>
      </c>
      <c r="U11" s="195">
        <f t="shared" si="1"/>
        <v>3869</v>
      </c>
      <c r="V11" s="195">
        <f t="shared" si="1"/>
        <v>0</v>
      </c>
      <c r="W11" s="195"/>
    </row>
    <row r="12" spans="1:24" x14ac:dyDescent="0.25">
      <c r="Q12" s="49"/>
      <c r="R12" s="49"/>
      <c r="S12" s="49"/>
      <c r="T12" s="49"/>
      <c r="U12" s="49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6" firstPageNumber="128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44"/>
  <sheetViews>
    <sheetView showGridLines="0" view="pageBreakPreview" zoomScale="70" zoomScaleNormal="66" zoomScaleSheetLayoutView="70" workbookViewId="0">
      <pane ySplit="7" topLeftCell="A8" activePane="bottomLeft" state="frozenSplit"/>
      <selection activeCell="B43" sqref="B43"/>
      <selection pane="bottomLeft" activeCell="P28" sqref="P28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6.42578125" style="12" hidden="1" customWidth="1" outlineLevel="1"/>
    <col min="5" max="5" width="7" style="12" customWidth="1" collapsed="1"/>
    <col min="6" max="6" width="7.5703125" style="12" hidden="1" customWidth="1" outlineLevel="1"/>
    <col min="7" max="7" width="16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4.28515625" style="6" customWidth="1"/>
    <col min="13" max="13" width="13.7109375" style="84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20.7109375" style="80" customWidth="1"/>
    <col min="20" max="20" width="9.140625" style="12" customWidth="1"/>
    <col min="21" max="16384" width="9.140625" style="12"/>
  </cols>
  <sheetData>
    <row r="1" spans="1:20" ht="20.25" x14ac:dyDescent="0.3">
      <c r="A1" s="1" t="s">
        <v>106</v>
      </c>
      <c r="B1" s="2"/>
      <c r="C1" s="2"/>
      <c r="D1" s="2"/>
      <c r="E1" s="2"/>
      <c r="F1" s="2"/>
      <c r="G1" s="2"/>
      <c r="H1" s="51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21" t="s">
        <v>1</v>
      </c>
      <c r="B2" s="13"/>
      <c r="C2" s="13"/>
      <c r="D2" s="14"/>
      <c r="E2" s="13"/>
      <c r="F2" s="13"/>
      <c r="G2" s="13"/>
      <c r="H2" s="13" t="s">
        <v>50</v>
      </c>
      <c r="I2" s="16" t="s">
        <v>51</v>
      </c>
      <c r="J2" s="52"/>
      <c r="M2" s="17"/>
      <c r="N2" s="18"/>
      <c r="P2" s="18"/>
      <c r="Q2" s="18"/>
      <c r="R2" s="18"/>
      <c r="S2" s="19"/>
      <c r="T2" s="11"/>
    </row>
    <row r="3" spans="1:20" ht="17.25" customHeight="1" x14ac:dyDescent="0.2">
      <c r="A3" s="21"/>
      <c r="B3" s="13"/>
      <c r="C3" s="13"/>
      <c r="D3" s="14"/>
      <c r="E3" s="13"/>
      <c r="F3" s="13"/>
      <c r="G3" s="13"/>
      <c r="H3" s="13" t="s">
        <v>3</v>
      </c>
      <c r="I3" s="20"/>
      <c r="J3" s="13"/>
      <c r="M3" s="17"/>
      <c r="N3" s="18"/>
      <c r="P3" s="18"/>
      <c r="Q3" s="18"/>
      <c r="S3" s="19"/>
      <c r="T3" s="11"/>
    </row>
    <row r="4" spans="1:20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M4" s="17"/>
      <c r="N4" s="18"/>
      <c r="P4" s="18"/>
      <c r="Q4" s="18"/>
      <c r="R4" s="232" t="s">
        <v>4</v>
      </c>
      <c r="S4" s="19"/>
      <c r="T4" s="11"/>
    </row>
    <row r="5" spans="1:20" ht="25.5" customHeight="1" x14ac:dyDescent="0.2">
      <c r="A5" s="257" t="s">
        <v>113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53"/>
    </row>
    <row r="6" spans="1:20" ht="25.5" customHeight="1" x14ac:dyDescent="0.2">
      <c r="A6" s="258" t="s">
        <v>5</v>
      </c>
      <c r="B6" s="258" t="s">
        <v>6</v>
      </c>
      <c r="C6" s="259" t="s">
        <v>7</v>
      </c>
      <c r="D6" s="259" t="s">
        <v>8</v>
      </c>
      <c r="E6" s="259" t="s">
        <v>9</v>
      </c>
      <c r="F6" s="259" t="s">
        <v>10</v>
      </c>
      <c r="G6" s="259" t="s">
        <v>11</v>
      </c>
      <c r="H6" s="259" t="s">
        <v>14</v>
      </c>
      <c r="I6" s="243" t="s">
        <v>15</v>
      </c>
      <c r="J6" s="262" t="s">
        <v>16</v>
      </c>
      <c r="K6" s="243" t="s">
        <v>17</v>
      </c>
      <c r="L6" s="243" t="s">
        <v>18</v>
      </c>
      <c r="M6" s="243" t="s">
        <v>19</v>
      </c>
      <c r="N6" s="236" t="s">
        <v>20</v>
      </c>
      <c r="O6" s="261" t="s">
        <v>21</v>
      </c>
      <c r="P6" s="261"/>
      <c r="Q6" s="261"/>
      <c r="R6" s="236" t="s">
        <v>22</v>
      </c>
      <c r="S6" s="236" t="s">
        <v>23</v>
      </c>
    </row>
    <row r="7" spans="1:20" ht="58.7" customHeight="1" x14ac:dyDescent="0.2">
      <c r="A7" s="258"/>
      <c r="B7" s="258"/>
      <c r="C7" s="259"/>
      <c r="D7" s="259"/>
      <c r="E7" s="259"/>
      <c r="F7" s="259"/>
      <c r="G7" s="259"/>
      <c r="H7" s="259"/>
      <c r="I7" s="243"/>
      <c r="J7" s="262"/>
      <c r="K7" s="243"/>
      <c r="L7" s="243"/>
      <c r="M7" s="243"/>
      <c r="N7" s="236"/>
      <c r="O7" s="26" t="s">
        <v>24</v>
      </c>
      <c r="P7" s="204" t="s">
        <v>107</v>
      </c>
      <c r="Q7" s="26" t="s">
        <v>28</v>
      </c>
      <c r="R7" s="236"/>
      <c r="S7" s="236"/>
    </row>
    <row r="8" spans="1:20" s="57" customFormat="1" ht="25.5" hidden="1" customHeight="1" x14ac:dyDescent="0.3">
      <c r="A8" s="28" t="s">
        <v>29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4">
        <f>SUM(L9:L12)</f>
        <v>0</v>
      </c>
      <c r="M8" s="54"/>
      <c r="N8" s="54">
        <f>SUM(N9:N12)</f>
        <v>0</v>
      </c>
      <c r="O8" s="54">
        <f>SUM(O9:O12)</f>
        <v>0</v>
      </c>
      <c r="P8" s="54">
        <f>SUM(P9:P12)</f>
        <v>0</v>
      </c>
      <c r="Q8" s="54">
        <f>SUM(Q9:Q12)</f>
        <v>0</v>
      </c>
      <c r="R8" s="54">
        <f>SUM(R9:R12)</f>
        <v>0</v>
      </c>
      <c r="S8" s="56"/>
    </row>
    <row r="9" spans="1:20" s="57" customFormat="1" ht="74.25" hidden="1" customHeight="1" x14ac:dyDescent="0.3">
      <c r="A9" s="139"/>
      <c r="B9" s="120"/>
      <c r="C9" s="120"/>
      <c r="D9" s="120"/>
      <c r="E9" s="120"/>
      <c r="F9" s="120"/>
      <c r="G9" s="205"/>
      <c r="H9" s="60"/>
      <c r="I9" s="122"/>
      <c r="J9" s="120"/>
      <c r="K9" s="120"/>
      <c r="L9" s="61"/>
      <c r="M9" s="206"/>
      <c r="N9" s="63"/>
      <c r="O9" s="64"/>
      <c r="P9" s="63"/>
      <c r="Q9" s="64"/>
      <c r="R9" s="61"/>
      <c r="S9" s="207"/>
      <c r="T9" s="208"/>
    </row>
    <row r="10" spans="1:20" s="57" customFormat="1" ht="87.6" hidden="1" customHeight="1" x14ac:dyDescent="0.3">
      <c r="A10" s="139"/>
      <c r="B10" s="120"/>
      <c r="C10" s="120"/>
      <c r="D10" s="120"/>
      <c r="E10" s="120"/>
      <c r="F10" s="120"/>
      <c r="G10" s="205"/>
      <c r="H10" s="60"/>
      <c r="I10" s="122"/>
      <c r="J10" s="120"/>
      <c r="K10" s="120"/>
      <c r="L10" s="61"/>
      <c r="M10" s="123"/>
      <c r="N10" s="63"/>
      <c r="O10" s="64"/>
      <c r="P10" s="65"/>
      <c r="Q10" s="85"/>
      <c r="R10" s="61"/>
      <c r="S10" s="207"/>
      <c r="T10" s="208"/>
    </row>
    <row r="11" spans="1:20" s="57" customFormat="1" ht="64.150000000000006" hidden="1" customHeight="1" x14ac:dyDescent="0.3">
      <c r="A11" s="139"/>
      <c r="B11" s="120"/>
      <c r="C11" s="120"/>
      <c r="D11" s="120"/>
      <c r="E11" s="120"/>
      <c r="F11" s="120"/>
      <c r="G11" s="205"/>
      <c r="H11" s="60"/>
      <c r="I11" s="122"/>
      <c r="J11" s="120"/>
      <c r="K11" s="120"/>
      <c r="L11" s="61"/>
      <c r="M11" s="206"/>
      <c r="N11" s="63"/>
      <c r="O11" s="64"/>
      <c r="P11" s="63"/>
      <c r="Q11" s="64"/>
      <c r="R11" s="61"/>
      <c r="S11" s="207"/>
      <c r="T11" s="208"/>
    </row>
    <row r="12" spans="1:20" ht="59.25" hidden="1" customHeight="1" x14ac:dyDescent="0.2">
      <c r="A12" s="139"/>
      <c r="B12" s="58"/>
      <c r="C12" s="58"/>
      <c r="D12" s="58"/>
      <c r="E12" s="58"/>
      <c r="F12" s="58"/>
      <c r="G12" s="205"/>
      <c r="H12" s="60"/>
      <c r="I12" s="122"/>
      <c r="J12" s="58"/>
      <c r="K12" s="120"/>
      <c r="L12" s="61"/>
      <c r="M12" s="206"/>
      <c r="N12" s="63"/>
      <c r="O12" s="64"/>
      <c r="P12" s="65"/>
      <c r="Q12" s="85"/>
      <c r="R12" s="65"/>
      <c r="S12" s="66"/>
      <c r="T12" s="178"/>
    </row>
    <row r="13" spans="1:20" s="57" customFormat="1" ht="25.5" customHeight="1" x14ac:dyDescent="0.3">
      <c r="A13" s="28" t="s">
        <v>108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54">
        <f>SUM(L14:L21)</f>
        <v>2032</v>
      </c>
      <c r="M13" s="54"/>
      <c r="N13" s="54">
        <f>SUM(N14:N21)</f>
        <v>0</v>
      </c>
      <c r="O13" s="54">
        <f>SUM(O14:O21)</f>
        <v>2032</v>
      </c>
      <c r="P13" s="54">
        <f>SUM(P14:P21)</f>
        <v>1937</v>
      </c>
      <c r="Q13" s="54">
        <f>SUM(Q14:Q21)</f>
        <v>95</v>
      </c>
      <c r="R13" s="54">
        <f>SUM(R14:R21)</f>
        <v>0</v>
      </c>
      <c r="S13" s="56"/>
    </row>
    <row r="14" spans="1:20" s="57" customFormat="1" ht="60" hidden="1" customHeight="1" x14ac:dyDescent="0.3">
      <c r="A14" s="139"/>
      <c r="B14" s="120"/>
      <c r="C14" s="120"/>
      <c r="D14" s="120"/>
      <c r="E14" s="58"/>
      <c r="F14" s="120"/>
      <c r="G14" s="205"/>
      <c r="H14" s="60"/>
      <c r="I14" s="122"/>
      <c r="J14" s="120"/>
      <c r="K14" s="120"/>
      <c r="L14" s="61"/>
      <c r="M14" s="206"/>
      <c r="N14" s="63"/>
      <c r="O14" s="64"/>
      <c r="P14" s="209"/>
      <c r="Q14" s="64"/>
      <c r="R14" s="61"/>
      <c r="S14" s="207"/>
      <c r="T14" s="208"/>
    </row>
    <row r="15" spans="1:20" s="57" customFormat="1" ht="57.75" hidden="1" customHeight="1" x14ac:dyDescent="0.3">
      <c r="A15" s="139"/>
      <c r="B15" s="120"/>
      <c r="C15" s="120"/>
      <c r="D15" s="120"/>
      <c r="E15" s="58"/>
      <c r="F15" s="120"/>
      <c r="G15" s="205"/>
      <c r="H15" s="60"/>
      <c r="I15" s="122"/>
      <c r="J15" s="120"/>
      <c r="K15" s="120"/>
      <c r="L15" s="61"/>
      <c r="M15" s="206"/>
      <c r="N15" s="63"/>
      <c r="O15" s="64"/>
      <c r="P15" s="209"/>
      <c r="Q15" s="85"/>
      <c r="R15" s="61"/>
      <c r="S15" s="207"/>
      <c r="T15" s="208"/>
    </row>
    <row r="16" spans="1:20" s="57" customFormat="1" ht="64.150000000000006" hidden="1" customHeight="1" x14ac:dyDescent="0.3">
      <c r="A16" s="139"/>
      <c r="B16" s="120"/>
      <c r="C16" s="120"/>
      <c r="D16" s="120"/>
      <c r="E16" s="58"/>
      <c r="F16" s="120"/>
      <c r="G16" s="205"/>
      <c r="H16" s="60"/>
      <c r="I16" s="122"/>
      <c r="J16" s="120"/>
      <c r="K16" s="120"/>
      <c r="L16" s="61"/>
      <c r="M16" s="206"/>
      <c r="N16" s="63"/>
      <c r="O16" s="64"/>
      <c r="P16" s="209"/>
      <c r="Q16" s="64"/>
      <c r="R16" s="61"/>
      <c r="S16" s="207"/>
      <c r="T16" s="208"/>
    </row>
    <row r="17" spans="1:20" ht="59.25" hidden="1" customHeight="1" x14ac:dyDescent="0.2">
      <c r="A17" s="139"/>
      <c r="B17" s="58"/>
      <c r="C17" s="58"/>
      <c r="D17" s="58"/>
      <c r="E17" s="58"/>
      <c r="F17" s="58"/>
      <c r="G17" s="59"/>
      <c r="H17" s="60"/>
      <c r="I17" s="122"/>
      <c r="J17" s="58"/>
      <c r="K17" s="120"/>
      <c r="L17" s="61"/>
      <c r="M17" s="206"/>
      <c r="N17" s="63"/>
      <c r="O17" s="64"/>
      <c r="P17" s="209"/>
      <c r="Q17" s="85"/>
      <c r="R17" s="65"/>
      <c r="S17" s="66"/>
      <c r="T17" s="178"/>
    </row>
    <row r="18" spans="1:20" ht="59.25" hidden="1" customHeight="1" x14ac:dyDescent="0.2">
      <c r="A18" s="139"/>
      <c r="B18" s="58"/>
      <c r="C18" s="58"/>
      <c r="D18" s="58"/>
      <c r="E18" s="58"/>
      <c r="F18" s="58"/>
      <c r="G18" s="59"/>
      <c r="H18" s="60"/>
      <c r="I18" s="122"/>
      <c r="J18" s="58"/>
      <c r="K18" s="120"/>
      <c r="L18" s="61"/>
      <c r="M18" s="206"/>
      <c r="N18" s="63"/>
      <c r="O18" s="64"/>
      <c r="P18" s="209"/>
      <c r="Q18" s="85"/>
      <c r="R18" s="65"/>
      <c r="S18" s="66"/>
      <c r="T18" s="178"/>
    </row>
    <row r="19" spans="1:20" s="57" customFormat="1" ht="64.150000000000006" hidden="1" customHeight="1" x14ac:dyDescent="0.3">
      <c r="A19" s="139"/>
      <c r="B19" s="120"/>
      <c r="C19" s="120"/>
      <c r="D19" s="120"/>
      <c r="E19" s="58"/>
      <c r="F19" s="120"/>
      <c r="G19" s="205"/>
      <c r="H19" s="60"/>
      <c r="I19" s="122"/>
      <c r="J19" s="120"/>
      <c r="K19" s="120"/>
      <c r="L19" s="61"/>
      <c r="M19" s="206"/>
      <c r="N19" s="63"/>
      <c r="O19" s="64"/>
      <c r="P19" s="209"/>
      <c r="Q19" s="64"/>
      <c r="R19" s="61"/>
      <c r="S19" s="207"/>
      <c r="T19" s="208"/>
    </row>
    <row r="20" spans="1:20" s="57" customFormat="1" ht="87.6" hidden="1" customHeight="1" x14ac:dyDescent="0.3">
      <c r="A20" s="139"/>
      <c r="B20" s="120"/>
      <c r="C20" s="120"/>
      <c r="D20" s="120"/>
      <c r="E20" s="58"/>
      <c r="F20" s="120"/>
      <c r="G20" s="205"/>
      <c r="H20" s="60"/>
      <c r="I20" s="122"/>
      <c r="J20" s="120"/>
      <c r="K20" s="120"/>
      <c r="L20" s="61"/>
      <c r="M20" s="206"/>
      <c r="N20" s="63"/>
      <c r="O20" s="64"/>
      <c r="P20" s="209"/>
      <c r="Q20" s="85"/>
      <c r="R20" s="61"/>
      <c r="S20" s="207"/>
      <c r="T20" s="208"/>
    </row>
    <row r="21" spans="1:20" ht="59.25" customHeight="1" x14ac:dyDescent="0.2">
      <c r="A21" s="228">
        <v>1</v>
      </c>
      <c r="B21" s="120" t="s">
        <v>40</v>
      </c>
      <c r="C21" s="120">
        <v>3522</v>
      </c>
      <c r="D21" s="120">
        <v>5171</v>
      </c>
      <c r="E21" s="120">
        <v>51</v>
      </c>
      <c r="F21" s="120" t="s">
        <v>121</v>
      </c>
      <c r="G21" s="205">
        <v>60005101574</v>
      </c>
      <c r="H21" s="60" t="s">
        <v>110</v>
      </c>
      <c r="I21" s="122" t="s">
        <v>112</v>
      </c>
      <c r="J21" s="58"/>
      <c r="K21" s="120" t="s">
        <v>53</v>
      </c>
      <c r="L21" s="61">
        <f>1347+300+250+135</f>
        <v>2032</v>
      </c>
      <c r="M21" s="206">
        <v>2023</v>
      </c>
      <c r="N21" s="63">
        <v>0</v>
      </c>
      <c r="O21" s="64">
        <f t="shared" ref="O21" si="0">P21+Q21</f>
        <v>2032</v>
      </c>
      <c r="P21" s="209">
        <v>1937</v>
      </c>
      <c r="Q21" s="211">
        <v>95</v>
      </c>
      <c r="R21" s="65">
        <f t="shared" ref="R21" si="1">L21-N21-O21</f>
        <v>0</v>
      </c>
      <c r="S21" s="66" t="s">
        <v>109</v>
      </c>
      <c r="T21" s="178"/>
    </row>
    <row r="22" spans="1:20" ht="35.25" customHeight="1" x14ac:dyDescent="0.2">
      <c r="A22" s="252" t="s">
        <v>114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4"/>
      <c r="L22" s="71">
        <f>+L8+L13</f>
        <v>2032</v>
      </c>
      <c r="M22" s="72"/>
      <c r="N22" s="71">
        <f t="shared" ref="N22:R22" si="2">+N8+N13</f>
        <v>0</v>
      </c>
      <c r="O22" s="71">
        <f t="shared" si="2"/>
        <v>2032</v>
      </c>
      <c r="P22" s="71">
        <f t="shared" si="2"/>
        <v>1937</v>
      </c>
      <c r="Q22" s="71">
        <f t="shared" si="2"/>
        <v>95</v>
      </c>
      <c r="R22" s="71">
        <f t="shared" si="2"/>
        <v>0</v>
      </c>
      <c r="S22" s="73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74"/>
      <c r="I23" s="5"/>
      <c r="J23" s="75"/>
      <c r="K23" s="76"/>
      <c r="L23" s="77"/>
      <c r="M23" s="78"/>
      <c r="N23" s="79"/>
      <c r="S23" s="80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81"/>
      <c r="K24" s="82"/>
      <c r="L24" s="83"/>
      <c r="M24" s="84"/>
      <c r="S24" s="80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81"/>
      <c r="K25" s="82"/>
      <c r="L25" s="83"/>
      <c r="M25" s="84"/>
      <c r="S25" s="80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82"/>
      <c r="L26" s="83"/>
      <c r="M26" s="84"/>
      <c r="S26" s="80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82"/>
      <c r="L27" s="83"/>
      <c r="M27" s="84"/>
      <c r="S27" s="80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82"/>
      <c r="L28" s="83"/>
      <c r="M28" s="84"/>
      <c r="S28" s="80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82"/>
      <c r="L29" s="83"/>
      <c r="M29" s="84"/>
      <c r="S29" s="80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82"/>
      <c r="L30" s="83"/>
      <c r="M30" s="84"/>
      <c r="S30" s="80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82"/>
      <c r="L31" s="83"/>
      <c r="M31" s="84"/>
      <c r="S31" s="80"/>
      <c r="T31" s="12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2"/>
      <c r="K32" s="82"/>
      <c r="L32" s="83"/>
      <c r="M32" s="84"/>
      <c r="S32" s="80"/>
      <c r="T32" s="12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2"/>
      <c r="K33" s="82"/>
      <c r="L33" s="83"/>
      <c r="M33" s="84"/>
      <c r="S33" s="80"/>
      <c r="T33" s="12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2"/>
      <c r="K34" s="82"/>
      <c r="L34" s="83"/>
      <c r="M34" s="84"/>
      <c r="S34" s="80"/>
      <c r="T34" s="12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2"/>
      <c r="K35" s="82"/>
      <c r="L35" s="83"/>
      <c r="M35" s="84"/>
      <c r="S35" s="80"/>
      <c r="T35" s="12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2"/>
      <c r="K36" s="82"/>
      <c r="L36" s="83"/>
      <c r="M36" s="84"/>
      <c r="S36" s="80"/>
      <c r="T36" s="12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2"/>
      <c r="K37" s="82"/>
      <c r="L37" s="83"/>
      <c r="M37" s="84"/>
      <c r="S37" s="80"/>
      <c r="T37" s="12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2"/>
      <c r="K38" s="82"/>
      <c r="L38" s="83"/>
      <c r="M38" s="84"/>
      <c r="S38" s="80"/>
      <c r="T38" s="12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2"/>
      <c r="K39" s="82"/>
      <c r="L39" s="83"/>
      <c r="M39" s="84"/>
      <c r="S39" s="80"/>
      <c r="T39" s="12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2"/>
      <c r="K40" s="82"/>
      <c r="L40" s="83"/>
      <c r="M40" s="84"/>
      <c r="S40" s="80"/>
      <c r="T40" s="12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2"/>
      <c r="K41" s="82"/>
      <c r="L41" s="83"/>
      <c r="M41" s="84"/>
      <c r="S41" s="80"/>
      <c r="T41" s="12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2"/>
      <c r="K42" s="82"/>
      <c r="L42" s="83"/>
      <c r="M42" s="84"/>
      <c r="S42" s="80"/>
      <c r="T42" s="12"/>
    </row>
    <row r="43" spans="1:20" s="6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5"/>
      <c r="L43" s="83"/>
      <c r="M43" s="84"/>
      <c r="S43" s="80"/>
      <c r="T43" s="12"/>
    </row>
    <row r="44" spans="1:20" s="6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5"/>
      <c r="L44" s="83"/>
      <c r="M44" s="84"/>
      <c r="S44" s="80"/>
      <c r="T44" s="12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A22:K22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129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33"/>
  <sheetViews>
    <sheetView showGridLines="0" view="pageBreakPreview" zoomScale="70" zoomScaleNormal="66" zoomScaleSheetLayoutView="70" workbookViewId="0">
      <pane ySplit="7" topLeftCell="A8" activePane="bottomLeft" state="frozenSplit"/>
      <selection activeCell="B43" sqref="B43"/>
      <selection pane="bottomLeft" activeCell="R4" sqref="R4"/>
    </sheetView>
  </sheetViews>
  <sheetFormatPr defaultColWidth="9.140625" defaultRowHeight="12.75" outlineLevelCol="1" x14ac:dyDescent="0.2"/>
  <cols>
    <col min="1" max="1" width="5.42578125" style="12" customWidth="1"/>
    <col min="2" max="2" width="6" style="12" customWidth="1"/>
    <col min="3" max="4" width="5.5703125" style="12" hidden="1" customWidth="1" outlineLevel="1"/>
    <col min="5" max="5" width="6.85546875" style="12" customWidth="1" collapsed="1"/>
    <col min="6" max="6" width="3.7109375" style="12" hidden="1" customWidth="1" outlineLevel="1"/>
    <col min="7" max="7" width="13" style="12" hidden="1" customWidth="1" outlineLevel="1"/>
    <col min="8" max="8" width="70.7109375" style="12" customWidth="1" collapsed="1"/>
    <col min="9" max="9" width="70.7109375" style="12" customWidth="1"/>
    <col min="10" max="10" width="7.140625" style="12" customWidth="1"/>
    <col min="11" max="11" width="14.7109375" style="5" customWidth="1"/>
    <col min="12" max="12" width="15" style="6" customWidth="1"/>
    <col min="13" max="13" width="13.7109375" style="84" customWidth="1"/>
    <col min="14" max="14" width="15.140625" style="6" customWidth="1"/>
    <col min="15" max="15" width="14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80" hidden="1" customWidth="1"/>
    <col min="20" max="20" width="0" style="12" hidden="1" customWidth="1"/>
    <col min="21" max="16384" width="9.140625" style="12"/>
  </cols>
  <sheetData>
    <row r="1" spans="1:20" ht="20.25" x14ac:dyDescent="0.3">
      <c r="A1" s="1" t="s">
        <v>46</v>
      </c>
      <c r="B1" s="2"/>
      <c r="C1" s="2"/>
      <c r="D1" s="2"/>
      <c r="E1" s="2"/>
      <c r="F1" s="2"/>
      <c r="G1" s="2"/>
      <c r="H1" s="51"/>
      <c r="I1" s="4"/>
      <c r="J1" s="2"/>
      <c r="M1" s="7"/>
      <c r="N1" s="8"/>
      <c r="P1" s="8"/>
      <c r="Q1" s="8"/>
      <c r="R1" s="9"/>
      <c r="S1" s="10"/>
      <c r="T1" s="11"/>
    </row>
    <row r="2" spans="1:20" ht="15.75" x14ac:dyDescent="0.25">
      <c r="A2" s="13" t="s">
        <v>48</v>
      </c>
      <c r="B2" s="13"/>
      <c r="C2" s="13"/>
      <c r="D2" s="14"/>
      <c r="E2" s="13"/>
      <c r="F2" s="13"/>
      <c r="G2" s="13"/>
      <c r="H2" s="13" t="s">
        <v>49</v>
      </c>
      <c r="I2" s="16" t="s">
        <v>41</v>
      </c>
      <c r="J2" s="52"/>
      <c r="M2" s="17"/>
      <c r="N2" s="18"/>
      <c r="P2" s="18"/>
      <c r="Q2" s="18"/>
      <c r="R2" s="18"/>
      <c r="S2" s="19"/>
      <c r="T2" s="11"/>
    </row>
    <row r="3" spans="1:20" ht="17.25" customHeight="1" x14ac:dyDescent="0.2">
      <c r="A3" s="13"/>
      <c r="B3" s="13"/>
      <c r="C3" s="13"/>
      <c r="D3" s="14"/>
      <c r="E3" s="13"/>
      <c r="F3" s="13"/>
      <c r="G3" s="13"/>
      <c r="H3" s="13" t="s">
        <v>47</v>
      </c>
      <c r="I3" s="20"/>
      <c r="J3" s="13"/>
      <c r="M3" s="17"/>
      <c r="N3" s="18"/>
      <c r="P3" s="18"/>
      <c r="Q3" s="18"/>
      <c r="S3" s="19"/>
      <c r="T3" s="11"/>
    </row>
    <row r="4" spans="1:20" ht="17.25" customHeight="1" x14ac:dyDescent="0.2">
      <c r="A4" s="21"/>
      <c r="B4" s="21"/>
      <c r="C4" s="21"/>
      <c r="D4" s="21"/>
      <c r="E4" s="21"/>
      <c r="F4" s="21"/>
      <c r="G4" s="21"/>
      <c r="H4" s="21"/>
      <c r="I4" s="22"/>
      <c r="J4" s="21"/>
      <c r="M4" s="17"/>
      <c r="N4" s="18"/>
      <c r="P4" s="18"/>
      <c r="Q4" s="18"/>
      <c r="R4" s="232" t="s">
        <v>4</v>
      </c>
      <c r="S4" s="19"/>
      <c r="T4" s="11"/>
    </row>
    <row r="5" spans="1:20" ht="25.5" customHeight="1" x14ac:dyDescent="0.2">
      <c r="A5" s="257" t="s">
        <v>124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53"/>
    </row>
    <row r="6" spans="1:20" ht="25.5" customHeight="1" x14ac:dyDescent="0.2">
      <c r="A6" s="258" t="s">
        <v>5</v>
      </c>
      <c r="B6" s="258" t="s">
        <v>6</v>
      </c>
      <c r="C6" s="259" t="s">
        <v>7</v>
      </c>
      <c r="D6" s="259" t="s">
        <v>8</v>
      </c>
      <c r="E6" s="259" t="s">
        <v>9</v>
      </c>
      <c r="F6" s="259" t="s">
        <v>10</v>
      </c>
      <c r="G6" s="259" t="s">
        <v>11</v>
      </c>
      <c r="H6" s="259" t="s">
        <v>14</v>
      </c>
      <c r="I6" s="243" t="s">
        <v>15</v>
      </c>
      <c r="J6" s="262" t="s">
        <v>16</v>
      </c>
      <c r="K6" s="243" t="s">
        <v>17</v>
      </c>
      <c r="L6" s="243" t="s">
        <v>18</v>
      </c>
      <c r="M6" s="243" t="s">
        <v>19</v>
      </c>
      <c r="N6" s="236" t="s">
        <v>20</v>
      </c>
      <c r="O6" s="261" t="s">
        <v>21</v>
      </c>
      <c r="P6" s="261"/>
      <c r="Q6" s="261"/>
      <c r="R6" s="236" t="s">
        <v>22</v>
      </c>
      <c r="S6" s="236" t="s">
        <v>23</v>
      </c>
    </row>
    <row r="7" spans="1:20" ht="58.7" customHeight="1" x14ac:dyDescent="0.2">
      <c r="A7" s="258"/>
      <c r="B7" s="258"/>
      <c r="C7" s="259"/>
      <c r="D7" s="259"/>
      <c r="E7" s="259"/>
      <c r="F7" s="259"/>
      <c r="G7" s="259"/>
      <c r="H7" s="259"/>
      <c r="I7" s="243"/>
      <c r="J7" s="262"/>
      <c r="K7" s="243"/>
      <c r="L7" s="243"/>
      <c r="M7" s="243"/>
      <c r="N7" s="236"/>
      <c r="O7" s="26" t="s">
        <v>24</v>
      </c>
      <c r="P7" s="26" t="s">
        <v>25</v>
      </c>
      <c r="Q7" s="26" t="s">
        <v>28</v>
      </c>
      <c r="R7" s="236"/>
      <c r="S7" s="236"/>
    </row>
    <row r="8" spans="1:20" s="57" customFormat="1" ht="25.5" customHeight="1" x14ac:dyDescent="0.3">
      <c r="A8" s="28" t="s">
        <v>29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4">
        <f>SUM(L9:L10)</f>
        <v>10400</v>
      </c>
      <c r="M8" s="55"/>
      <c r="N8" s="54">
        <f>SUM(N9:N10)</f>
        <v>0</v>
      </c>
      <c r="O8" s="54">
        <f>SUM(O9:O10)</f>
        <v>10400</v>
      </c>
      <c r="P8" s="54">
        <f>SUM(P9:P10)</f>
        <v>0</v>
      </c>
      <c r="Q8" s="54">
        <f>SUM(Q9:Q10)</f>
        <v>10400</v>
      </c>
      <c r="R8" s="54">
        <f>SUM(R9:R10)</f>
        <v>0</v>
      </c>
      <c r="S8" s="56"/>
    </row>
    <row r="9" spans="1:20" s="67" customFormat="1" ht="78" customHeight="1" x14ac:dyDescent="0.2">
      <c r="A9" s="58">
        <v>1</v>
      </c>
      <c r="B9" s="58"/>
      <c r="C9" s="58">
        <v>6172</v>
      </c>
      <c r="D9" s="58">
        <v>5171</v>
      </c>
      <c r="E9" s="58">
        <v>51</v>
      </c>
      <c r="F9" s="58"/>
      <c r="G9" s="59">
        <v>12010000000</v>
      </c>
      <c r="H9" s="60" t="s">
        <v>42</v>
      </c>
      <c r="I9" s="122" t="s">
        <v>65</v>
      </c>
      <c r="J9" s="58"/>
      <c r="K9" s="58"/>
      <c r="L9" s="61">
        <v>1200</v>
      </c>
      <c r="M9" s="62">
        <v>2023</v>
      </c>
      <c r="N9" s="63">
        <v>0</v>
      </c>
      <c r="O9" s="64">
        <f>SUM(P9:Q9)</f>
        <v>1200</v>
      </c>
      <c r="P9" s="65">
        <v>0</v>
      </c>
      <c r="Q9" s="211">
        <v>1200</v>
      </c>
      <c r="R9" s="65">
        <f>L9-N9-O9</f>
        <v>0</v>
      </c>
      <c r="S9" s="66"/>
    </row>
    <row r="10" spans="1:20" ht="76.5" customHeight="1" x14ac:dyDescent="0.2">
      <c r="A10" s="58">
        <v>2</v>
      </c>
      <c r="B10" s="58"/>
      <c r="C10" s="58">
        <v>6172</v>
      </c>
      <c r="D10" s="58">
        <v>5171</v>
      </c>
      <c r="E10" s="58">
        <v>51</v>
      </c>
      <c r="F10" s="58"/>
      <c r="G10" s="68">
        <v>12010000000</v>
      </c>
      <c r="H10" s="60" t="s">
        <v>43</v>
      </c>
      <c r="I10" s="122" t="s">
        <v>66</v>
      </c>
      <c r="J10" s="58"/>
      <c r="K10" s="58"/>
      <c r="L10" s="61">
        <v>9200</v>
      </c>
      <c r="M10" s="69">
        <v>2023</v>
      </c>
      <c r="N10" s="63">
        <v>0</v>
      </c>
      <c r="O10" s="64">
        <f>SUM(P10:Q10)</f>
        <v>9200</v>
      </c>
      <c r="P10" s="63">
        <v>0</v>
      </c>
      <c r="Q10" s="213">
        <v>9200</v>
      </c>
      <c r="R10" s="61">
        <f>L10-N10-O10</f>
        <v>0</v>
      </c>
      <c r="S10" s="66" t="s">
        <v>44</v>
      </c>
      <c r="T10" s="12" t="s">
        <v>45</v>
      </c>
    </row>
    <row r="11" spans="1:20" ht="35.25" customHeight="1" x14ac:dyDescent="0.2">
      <c r="A11" s="252" t="s">
        <v>125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4"/>
      <c r="L11" s="71">
        <f>+L8</f>
        <v>10400</v>
      </c>
      <c r="M11" s="72"/>
      <c r="N11" s="71">
        <f>+N8</f>
        <v>0</v>
      </c>
      <c r="O11" s="71">
        <f>+O8</f>
        <v>10400</v>
      </c>
      <c r="P11" s="71">
        <f>+P8</f>
        <v>0</v>
      </c>
      <c r="Q11" s="71">
        <f>+Q8</f>
        <v>10400</v>
      </c>
      <c r="R11" s="71">
        <f>+R8</f>
        <v>0</v>
      </c>
      <c r="S11" s="73"/>
    </row>
    <row r="12" spans="1:20" s="6" customFormat="1" x14ac:dyDescent="0.2">
      <c r="A12" s="5"/>
      <c r="B12" s="5"/>
      <c r="C12" s="5"/>
      <c r="D12" s="5"/>
      <c r="E12" s="5"/>
      <c r="F12" s="5"/>
      <c r="G12" s="5"/>
      <c r="H12" s="74"/>
      <c r="I12" s="5"/>
      <c r="J12" s="75"/>
      <c r="K12" s="76"/>
      <c r="L12" s="77"/>
      <c r="M12" s="78"/>
      <c r="N12" s="79"/>
      <c r="S12" s="80"/>
      <c r="T12" s="12"/>
    </row>
    <row r="13" spans="1:20" s="6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81"/>
      <c r="K13" s="82"/>
      <c r="L13" s="83"/>
      <c r="M13" s="84"/>
      <c r="S13" s="80"/>
      <c r="T13" s="12"/>
    </row>
    <row r="14" spans="1:20" s="6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81"/>
      <c r="K14" s="82"/>
      <c r="L14" s="83"/>
      <c r="M14" s="84"/>
      <c r="S14" s="80"/>
      <c r="T14" s="12"/>
    </row>
    <row r="15" spans="1:20" s="6" customFormat="1" x14ac:dyDescent="0.2">
      <c r="A15" s="5"/>
      <c r="B15" s="5"/>
      <c r="C15" s="5"/>
      <c r="D15" s="5"/>
      <c r="E15" s="5"/>
      <c r="F15" s="5"/>
      <c r="G15" s="5"/>
      <c r="H15" s="5"/>
      <c r="I15" s="5"/>
      <c r="J15" s="12"/>
      <c r="K15" s="82"/>
      <c r="L15" s="83"/>
      <c r="M15" s="84"/>
      <c r="S15" s="80"/>
      <c r="T15" s="12"/>
    </row>
    <row r="16" spans="1:20" s="6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12"/>
      <c r="K16" s="82"/>
      <c r="L16" s="83"/>
      <c r="M16" s="84"/>
      <c r="S16" s="80"/>
      <c r="T16" s="12"/>
    </row>
    <row r="17" spans="1:20" s="6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12"/>
      <c r="K17" s="82"/>
      <c r="L17" s="83"/>
      <c r="M17" s="84"/>
      <c r="S17" s="80"/>
      <c r="T17" s="12"/>
    </row>
    <row r="18" spans="1:20" s="6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12"/>
      <c r="K18" s="82"/>
      <c r="L18" s="83"/>
      <c r="M18" s="84"/>
      <c r="S18" s="80"/>
      <c r="T18" s="12"/>
    </row>
    <row r="19" spans="1:20" s="6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12"/>
      <c r="K19" s="82"/>
      <c r="L19" s="83"/>
      <c r="M19" s="84"/>
      <c r="S19" s="80"/>
      <c r="T19" s="12"/>
    </row>
    <row r="20" spans="1:20" s="6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12"/>
      <c r="K20" s="82"/>
      <c r="L20" s="83"/>
      <c r="M20" s="84"/>
      <c r="S20" s="80"/>
      <c r="T20" s="12"/>
    </row>
    <row r="21" spans="1:20" s="6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12"/>
      <c r="K21" s="82"/>
      <c r="L21" s="83"/>
      <c r="M21" s="84"/>
      <c r="S21" s="80"/>
      <c r="T21" s="12"/>
    </row>
    <row r="22" spans="1:20" s="6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12"/>
      <c r="K22" s="82"/>
      <c r="L22" s="83"/>
      <c r="M22" s="84"/>
      <c r="S22" s="80"/>
      <c r="T22" s="12"/>
    </row>
    <row r="23" spans="1:20" s="6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12"/>
      <c r="K23" s="82"/>
      <c r="L23" s="83"/>
      <c r="M23" s="84"/>
      <c r="S23" s="80"/>
      <c r="T23" s="12"/>
    </row>
    <row r="24" spans="1:20" s="6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12"/>
      <c r="K24" s="82"/>
      <c r="L24" s="83"/>
      <c r="M24" s="84"/>
      <c r="S24" s="80"/>
      <c r="T24" s="12"/>
    </row>
    <row r="25" spans="1:20" s="6" customFormat="1" x14ac:dyDescent="0.2">
      <c r="A25" s="5"/>
      <c r="B25" s="5"/>
      <c r="C25" s="5"/>
      <c r="D25" s="5"/>
      <c r="E25" s="5"/>
      <c r="F25" s="5"/>
      <c r="G25" s="5"/>
      <c r="H25" s="5"/>
      <c r="I25" s="5"/>
      <c r="J25" s="12"/>
      <c r="K25" s="82"/>
      <c r="L25" s="83"/>
      <c r="M25" s="84"/>
      <c r="S25" s="80"/>
      <c r="T25" s="12"/>
    </row>
    <row r="26" spans="1:20" s="6" customFormat="1" x14ac:dyDescent="0.2">
      <c r="A26" s="5"/>
      <c r="B26" s="5"/>
      <c r="C26" s="5"/>
      <c r="D26" s="5"/>
      <c r="E26" s="5"/>
      <c r="F26" s="5"/>
      <c r="G26" s="5"/>
      <c r="H26" s="5"/>
      <c r="I26" s="5"/>
      <c r="J26" s="12"/>
      <c r="K26" s="82"/>
      <c r="L26" s="83"/>
      <c r="M26" s="84"/>
      <c r="S26" s="80"/>
      <c r="T26" s="12"/>
    </row>
    <row r="27" spans="1:20" s="6" customFormat="1" x14ac:dyDescent="0.2">
      <c r="A27" s="5"/>
      <c r="B27" s="5"/>
      <c r="C27" s="5"/>
      <c r="D27" s="5"/>
      <c r="E27" s="5"/>
      <c r="F27" s="5"/>
      <c r="G27" s="5"/>
      <c r="H27" s="5"/>
      <c r="I27" s="5"/>
      <c r="J27" s="12"/>
      <c r="K27" s="82"/>
      <c r="L27" s="83"/>
      <c r="M27" s="84"/>
      <c r="S27" s="80"/>
      <c r="T27" s="12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5"/>
      <c r="I28" s="5"/>
      <c r="J28" s="12"/>
      <c r="K28" s="82"/>
      <c r="L28" s="83"/>
      <c r="M28" s="84"/>
      <c r="S28" s="80"/>
      <c r="T28" s="12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12"/>
      <c r="K29" s="82"/>
      <c r="L29" s="83"/>
      <c r="M29" s="84"/>
      <c r="S29" s="80"/>
      <c r="T29" s="12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12"/>
      <c r="K30" s="82"/>
      <c r="L30" s="83"/>
      <c r="M30" s="84"/>
      <c r="S30" s="80"/>
      <c r="T30" s="12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2"/>
      <c r="K31" s="82"/>
      <c r="L31" s="83"/>
      <c r="M31" s="84"/>
      <c r="S31" s="80"/>
      <c r="T31" s="12"/>
    </row>
    <row r="32" spans="1:20" s="6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5"/>
      <c r="L32" s="83"/>
      <c r="M32" s="84"/>
      <c r="S32" s="80"/>
      <c r="T32" s="12"/>
    </row>
    <row r="33" spans="1:20" s="6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5"/>
      <c r="L33" s="83"/>
      <c r="M33" s="84"/>
      <c r="S33" s="80"/>
      <c r="T33" s="12"/>
    </row>
  </sheetData>
  <mergeCells count="19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A11:K11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130" fitToHeight="0" orientation="landscape" useFirstPageNumber="1" r:id="rId1"/>
  <headerFooter>
    <oddFooter xml:space="preserve">&amp;L&amp;"Arial,Kurzíva"&amp;11Zastupitelstvo Olomouckého kraje 12.12.2022
11.1. - Rozpočet OK na rok  2023 - návrh rozpočtu  
Příloha č. 5c) - Nové opravy&amp;R&amp;"Arial,Kurzíva"&amp;11Strana &amp;P (celkem 193)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11</vt:i4>
      </vt:variant>
    </vt:vector>
  </HeadingPairs>
  <TitlesOfParts>
    <vt:vector size="18" baseType="lpstr">
      <vt:lpstr>Souhrn</vt:lpstr>
      <vt:lpstr>Oblast školství - ORJ 10 ž </vt:lpstr>
      <vt:lpstr>Oblast školství - ORJ 17</vt:lpstr>
      <vt:lpstr>Oblast sociální - ORJ 11 ž</vt:lpstr>
      <vt:lpstr>Oblast kultury - ORJ 13 ž</vt:lpstr>
      <vt:lpstr>Oblast zdravotnictví - ORJ 17</vt:lpstr>
      <vt:lpstr>Oblast KÚOK - ORJ 03</vt:lpstr>
      <vt:lpstr>'Oblast KÚOK - ORJ 03'!Názvy_tisku</vt:lpstr>
      <vt:lpstr>'Oblast sociální - ORJ 11 ž'!Názvy_tisku</vt:lpstr>
      <vt:lpstr>'Oblast školství - ORJ 10 ž '!Názvy_tisku</vt:lpstr>
      <vt:lpstr>'Oblast zdravotnictví - ORJ 17'!Názvy_tisku</vt:lpstr>
      <vt:lpstr>'Oblast kultury - ORJ 13 ž'!Oblast_tisku</vt:lpstr>
      <vt:lpstr>'Oblast KÚOK - ORJ 03'!Oblast_tisku</vt:lpstr>
      <vt:lpstr>'Oblast sociální - ORJ 11 ž'!Oblast_tisku</vt:lpstr>
      <vt:lpstr>'Oblast školství - ORJ 10 ž '!Oblast_tisku</vt:lpstr>
      <vt:lpstr>'Oblast školství - ORJ 17'!Oblast_tisku</vt:lpstr>
      <vt:lpstr>'Oblast zdravotnictví - ORJ 17'!Oblast_tisku</vt:lpstr>
      <vt:lpstr>Souhrn!Oblast_tisku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2022-11-24T05:33:37Z</cp:lastPrinted>
  <dcterms:created xsi:type="dcterms:W3CDTF">2022-08-19T07:37:34Z</dcterms:created>
  <dcterms:modified xsi:type="dcterms:W3CDTF">2022-11-24T05:35:39Z</dcterms:modified>
</cp:coreProperties>
</file>