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RF\Rozpočet Olomouckého kraje\2023\ZOK 12.12.2022\"/>
    </mc:Choice>
  </mc:AlternateContent>
  <bookViews>
    <workbookView xWindow="0" yWindow="0" windowWidth="28800" windowHeight="12300"/>
  </bookViews>
  <sheets>
    <sheet name="Souhrn" sheetId="6" r:id="rId1"/>
    <sheet name="Oblast školství - ORJ 17" sheetId="3" r:id="rId2"/>
    <sheet name="Oblast sociální - ORJ 17 " sheetId="2" r:id="rId3"/>
    <sheet name="Oblast dopravy - ORJ 12 " sheetId="8" r:id="rId4"/>
    <sheet name="Oblast dopravy - ORJ 17 " sheetId="5" r:id="rId5"/>
    <sheet name="Oblast kultury - ORJ 17" sheetId="1" r:id="rId6"/>
    <sheet name="Oblast zdravotnictví - ORJ 17 " sheetId="4" r:id="rId7"/>
    <sheet name="Oblast ostatní - ORJ 17" sheetId="7" r:id="rId8"/>
  </sheets>
  <definedNames>
    <definedName name="_xlnm._FilterDatabase" localSheetId="3" hidden="1">'Oblast dopravy - ORJ 12 '!$B$1:$B$34</definedName>
    <definedName name="_xlnm._FilterDatabase" localSheetId="4" hidden="1">'Oblast dopravy - ORJ 17 '!$B$1:$B$41</definedName>
    <definedName name="_xlnm._FilterDatabase" localSheetId="5" hidden="1">'Oblast kultury - ORJ 17'!$B$1:$B$35</definedName>
    <definedName name="_xlnm._FilterDatabase" localSheetId="7" hidden="1">'Oblast ostatní - ORJ 17'!$B$1:$B$33</definedName>
    <definedName name="_xlnm._FilterDatabase" localSheetId="2" hidden="1">'Oblast sociální - ORJ 17 '!$B$1:$B$42</definedName>
    <definedName name="_xlnm._FilterDatabase" localSheetId="1" hidden="1">'Oblast školství - ORJ 17'!$B$1:$B$45</definedName>
    <definedName name="_xlnm._FilterDatabase" localSheetId="6" hidden="1">'Oblast zdravotnictví - ORJ 17 '!$B$1:$B$39</definedName>
    <definedName name="_xlnm.Print_Titles" localSheetId="3">'Oblast dopravy - ORJ 12 '!$1:$7</definedName>
    <definedName name="_xlnm.Print_Titles" localSheetId="4">'Oblast dopravy - ORJ 17 '!$1:$7</definedName>
    <definedName name="_xlnm.Print_Titles" localSheetId="5">'Oblast kultury - ORJ 17'!$1:$7</definedName>
    <definedName name="_xlnm.Print_Titles" localSheetId="7">'Oblast ostatní - ORJ 17'!$1:$7</definedName>
    <definedName name="_xlnm.Print_Titles" localSheetId="2">'Oblast sociální - ORJ 17 '!$1:$7</definedName>
    <definedName name="_xlnm.Print_Titles" localSheetId="1">'Oblast školství - ORJ 17'!$1:$7</definedName>
    <definedName name="_xlnm.Print_Titles" localSheetId="6">'Oblast zdravotnictví - ORJ 17 '!$1:$7</definedName>
    <definedName name="_xlnm.Print_Area" localSheetId="3">'Oblast dopravy - ORJ 12 '!$A$1:$R$12</definedName>
    <definedName name="_xlnm.Print_Area" localSheetId="4">'Oblast dopravy - ORJ 17 '!$A$1:$R$34</definedName>
    <definedName name="_xlnm.Print_Area" localSheetId="5">'Oblast kultury - ORJ 17'!$A$1:$R$17</definedName>
    <definedName name="_xlnm.Print_Area" localSheetId="7">'Oblast ostatní - ORJ 17'!$A$1:$R$11</definedName>
    <definedName name="_xlnm.Print_Area" localSheetId="2">'Oblast sociální - ORJ 17 '!$A$1:$R$23</definedName>
    <definedName name="_xlnm.Print_Area" localSheetId="1">'Oblast školství - ORJ 17'!$A$1:$R$23</definedName>
    <definedName name="_xlnm.Print_Area" localSheetId="6">'Oblast zdravotnictví - ORJ 17 '!$A$1:$R$17</definedName>
    <definedName name="_xlnm.Print_Area" localSheetId="0">Souhrn!$A$1:$H$13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N11" i="1"/>
  <c r="R29" i="5"/>
  <c r="R27" i="5" l="1"/>
  <c r="G13" i="6" l="1"/>
  <c r="F13" i="6"/>
  <c r="E13" i="6"/>
  <c r="D13" i="6"/>
  <c r="C13" i="6"/>
  <c r="Q29" i="5"/>
  <c r="P29" i="5"/>
  <c r="O29" i="5"/>
  <c r="N13" i="2"/>
  <c r="N14" i="3"/>
  <c r="Q14" i="3" l="1"/>
  <c r="P14" i="3"/>
  <c r="L14" i="3"/>
  <c r="O21" i="3"/>
  <c r="R21" i="3" s="1"/>
  <c r="Q34" i="5" l="1"/>
  <c r="P10" i="5"/>
  <c r="O10" i="5"/>
  <c r="N10" i="5"/>
  <c r="M10" i="5"/>
  <c r="L10" i="5"/>
  <c r="Q10" i="5"/>
  <c r="O28" i="5"/>
  <c r="R28" i="5" s="1"/>
  <c r="Q8" i="3" l="1"/>
  <c r="O13" i="3" l="1"/>
  <c r="R13" i="3" s="1"/>
  <c r="N8" i="2" l="1"/>
  <c r="O13" i="2"/>
  <c r="P13" i="2"/>
  <c r="Q13" i="2"/>
  <c r="Q11" i="4" l="1"/>
  <c r="Q8" i="4"/>
  <c r="Q8" i="5"/>
  <c r="Q23" i="3"/>
  <c r="L8" i="3"/>
  <c r="N11" i="4" l="1"/>
  <c r="L11" i="4"/>
  <c r="L13" i="2" l="1"/>
  <c r="P11" i="4" l="1"/>
  <c r="Q11" i="1"/>
  <c r="P11" i="1"/>
  <c r="L11" i="1"/>
  <c r="E7" i="6" l="1"/>
  <c r="N29" i="5" l="1"/>
  <c r="L29" i="5"/>
  <c r="Q8" i="2"/>
  <c r="P8" i="2"/>
  <c r="L8" i="2"/>
  <c r="N8" i="3"/>
  <c r="N23" i="3" s="1"/>
  <c r="L23" i="3"/>
  <c r="O9" i="8" l="1"/>
  <c r="R9" i="8"/>
  <c r="R8" i="8" s="1"/>
  <c r="R12" i="8" s="1"/>
  <c r="N12" i="8"/>
  <c r="O11" i="8"/>
  <c r="O10" i="8"/>
  <c r="L10" i="8"/>
  <c r="Q8" i="8"/>
  <c r="Q12" i="8" s="1"/>
  <c r="G7" i="6" s="1"/>
  <c r="H7" i="6" s="1"/>
  <c r="P8" i="8"/>
  <c r="P12" i="8" s="1"/>
  <c r="N8" i="8"/>
  <c r="O8" i="8" l="1"/>
  <c r="O12" i="8" s="1"/>
  <c r="L11" i="8"/>
  <c r="L8" i="8" s="1"/>
  <c r="L12" i="8" s="1"/>
  <c r="O10" i="7" l="1"/>
  <c r="O9" i="7"/>
  <c r="R9" i="7" s="1"/>
  <c r="Q8" i="7"/>
  <c r="Q11" i="7" s="1"/>
  <c r="G12" i="6" s="1"/>
  <c r="H12" i="6" s="1"/>
  <c r="P8" i="7"/>
  <c r="P11" i="7" s="1"/>
  <c r="N8" i="7"/>
  <c r="N11" i="7" s="1"/>
  <c r="L8" i="7"/>
  <c r="L11" i="7" s="1"/>
  <c r="H11" i="6"/>
  <c r="O33" i="5"/>
  <c r="O32" i="5"/>
  <c r="R32" i="5" s="1"/>
  <c r="O31" i="5"/>
  <c r="O30" i="5"/>
  <c r="O27" i="5"/>
  <c r="O26" i="5"/>
  <c r="R26" i="5" s="1"/>
  <c r="O25" i="5"/>
  <c r="R25" i="5" s="1"/>
  <c r="O24" i="5"/>
  <c r="R24" i="5" s="1"/>
  <c r="O22" i="5"/>
  <c r="R22" i="5" s="1"/>
  <c r="O20" i="5"/>
  <c r="R20" i="5" s="1"/>
  <c r="O18" i="5"/>
  <c r="R18" i="5" s="1"/>
  <c r="O16" i="5"/>
  <c r="R16" i="5" s="1"/>
  <c r="O15" i="5"/>
  <c r="R15" i="5" s="1"/>
  <c r="O14" i="5"/>
  <c r="R14" i="5" s="1"/>
  <c r="O13" i="5"/>
  <c r="R13" i="5" s="1"/>
  <c r="O12" i="5"/>
  <c r="R12" i="5" s="1"/>
  <c r="O11" i="5"/>
  <c r="O9" i="5"/>
  <c r="L9" i="5" s="1"/>
  <c r="L8" i="5" s="1"/>
  <c r="R8" i="5"/>
  <c r="G8" i="6"/>
  <c r="H8" i="6" s="1"/>
  <c r="P8" i="5"/>
  <c r="N8" i="5"/>
  <c r="R10" i="5" l="1"/>
  <c r="R11" i="5"/>
  <c r="R30" i="5"/>
  <c r="O8" i="7"/>
  <c r="O11" i="7" s="1"/>
  <c r="N34" i="5"/>
  <c r="P34" i="5"/>
  <c r="L34" i="5"/>
  <c r="R10" i="7"/>
  <c r="R8" i="7" s="1"/>
  <c r="R11" i="7" s="1"/>
  <c r="R31" i="5"/>
  <c r="O8" i="5"/>
  <c r="R34" i="5" l="1"/>
  <c r="O34" i="5"/>
  <c r="N8" i="4" l="1"/>
  <c r="P8" i="4"/>
  <c r="P17" i="4" s="1"/>
  <c r="Q17" i="4"/>
  <c r="G10" i="6" s="1"/>
  <c r="H10" i="6" s="1"/>
  <c r="O9" i="4"/>
  <c r="R9" i="4" s="1"/>
  <c r="O10" i="4"/>
  <c r="R10" i="4" s="1"/>
  <c r="N17" i="4"/>
  <c r="O13" i="4"/>
  <c r="O14" i="4"/>
  <c r="R14" i="4" s="1"/>
  <c r="O12" i="4"/>
  <c r="O15" i="4"/>
  <c r="R15" i="4" s="1"/>
  <c r="O16" i="4"/>
  <c r="R16" i="4" s="1"/>
  <c r="R8" i="4" l="1"/>
  <c r="O8" i="4"/>
  <c r="R12" i="4"/>
  <c r="O11" i="4"/>
  <c r="L8" i="4"/>
  <c r="L17" i="4" s="1"/>
  <c r="R13" i="4"/>
  <c r="P8" i="3"/>
  <c r="P23" i="3" s="1"/>
  <c r="O9" i="3"/>
  <c r="O10" i="3"/>
  <c r="R10" i="3" s="1"/>
  <c r="O11" i="3"/>
  <c r="O12" i="3"/>
  <c r="R12" i="3" s="1"/>
  <c r="O15" i="3"/>
  <c r="O14" i="3" s="1"/>
  <c r="O20" i="3"/>
  <c r="R20" i="3" s="1"/>
  <c r="O16" i="3"/>
  <c r="O17" i="3"/>
  <c r="R17" i="3" s="1"/>
  <c r="O18" i="3"/>
  <c r="R18" i="3" s="1"/>
  <c r="O19" i="3"/>
  <c r="R19" i="3" s="1"/>
  <c r="O22" i="3"/>
  <c r="L22" i="3" s="1"/>
  <c r="O8" i="3" l="1"/>
  <c r="O17" i="4"/>
  <c r="O23" i="3"/>
  <c r="R11" i="3"/>
  <c r="R11" i="4"/>
  <c r="R17" i="4" s="1"/>
  <c r="R16" i="3"/>
  <c r="R14" i="3" s="1"/>
  <c r="G5" i="6"/>
  <c r="H5" i="6" s="1"/>
  <c r="R9" i="3"/>
  <c r="R8" i="3" s="1"/>
  <c r="O9" i="2"/>
  <c r="O10" i="2"/>
  <c r="R10" i="2" s="1"/>
  <c r="O11" i="2"/>
  <c r="R11" i="2" s="1"/>
  <c r="O12" i="2"/>
  <c r="R12" i="2" s="1"/>
  <c r="O14" i="2"/>
  <c r="O15" i="2"/>
  <c r="R15" i="2" s="1"/>
  <c r="O16" i="2"/>
  <c r="R16" i="2" s="1"/>
  <c r="O17" i="2"/>
  <c r="R17" i="2" s="1"/>
  <c r="O18" i="2"/>
  <c r="R18" i="2" s="1"/>
  <c r="O19" i="2"/>
  <c r="R19" i="2" s="1"/>
  <c r="O20" i="2"/>
  <c r="R20" i="2" s="1"/>
  <c r="O21" i="2"/>
  <c r="R21" i="2" s="1"/>
  <c r="R13" i="2" s="1"/>
  <c r="O22" i="2"/>
  <c r="R22" i="2" s="1"/>
  <c r="P23" i="2"/>
  <c r="Q23" i="2"/>
  <c r="G6" i="6" s="1"/>
  <c r="R23" i="3" l="1"/>
  <c r="R9" i="2"/>
  <c r="O8" i="2"/>
  <c r="L23" i="2"/>
  <c r="N23" i="2"/>
  <c r="H6" i="6"/>
  <c r="R8" i="2"/>
  <c r="R14" i="2"/>
  <c r="L8" i="1"/>
  <c r="N8" i="1"/>
  <c r="N17" i="1" s="1"/>
  <c r="P8" i="1"/>
  <c r="P17" i="1" s="1"/>
  <c r="Q8" i="1"/>
  <c r="Q17" i="1" s="1"/>
  <c r="O9" i="1"/>
  <c r="O8" i="1" s="1"/>
  <c r="O12" i="1"/>
  <c r="O13" i="1"/>
  <c r="O14" i="1"/>
  <c r="R14" i="1" s="1"/>
  <c r="L17" i="1"/>
  <c r="O23" i="2" l="1"/>
  <c r="R9" i="1"/>
  <c r="R8" i="1" s="1"/>
  <c r="R12" i="1"/>
  <c r="R11" i="1" s="1"/>
  <c r="G9" i="6"/>
  <c r="R23" i="2"/>
  <c r="O17" i="1"/>
  <c r="R17" i="1" l="1"/>
  <c r="H9" i="6"/>
  <c r="H13" i="6" s="1"/>
</calcChain>
</file>

<file path=xl/comments1.xml><?xml version="1.0" encoding="utf-8"?>
<comments xmlns="http://schemas.openxmlformats.org/spreadsheetml/2006/main">
  <authors>
    <author>Kypusová Marta</author>
  </authors>
  <commentList>
    <comment ref="Q9" authorId="0" shapeId="0">
      <text>
        <r>
          <rPr>
            <b/>
            <sz val="9"/>
            <color indexed="81"/>
            <rFont val="Tahoma"/>
            <family val="2"/>
            <charset val="238"/>
          </rPr>
          <t>Kypusová Marta:</t>
        </r>
        <r>
          <rPr>
            <sz val="9"/>
            <color indexed="81"/>
            <rFont val="Tahoma"/>
            <family val="2"/>
            <charset val="238"/>
          </rPr>
          <t xml:space="preserve">
UZ 23 = 42
UZ  14 = 2 091</t>
        </r>
      </text>
    </comment>
    <comment ref="Q10" authorId="0" shapeId="0">
      <text>
        <r>
          <rPr>
            <b/>
            <sz val="9"/>
            <color indexed="81"/>
            <rFont val="Tahoma"/>
            <family val="2"/>
            <charset val="238"/>
          </rPr>
          <t>Kypusová Marta:</t>
        </r>
        <r>
          <rPr>
            <sz val="9"/>
            <color indexed="81"/>
            <rFont val="Tahoma"/>
            <family val="2"/>
            <charset val="238"/>
          </rPr>
          <t xml:space="preserve">
UZ 23 = 40
UZ 14 = 5 866</t>
        </r>
      </text>
    </comment>
  </commentList>
</comments>
</file>

<file path=xl/sharedStrings.xml><?xml version="1.0" encoding="utf-8"?>
<sst xmlns="http://schemas.openxmlformats.org/spreadsheetml/2006/main" count="510" uniqueCount="215">
  <si>
    <t>2023-2024</t>
  </si>
  <si>
    <t>OL</t>
  </si>
  <si>
    <t>projektová dokumentace</t>
  </si>
  <si>
    <t>studie</t>
  </si>
  <si>
    <t>JE</t>
  </si>
  <si>
    <t>Celkem za ORJ 17 - oblast kultury - rozpracované investice</t>
  </si>
  <si>
    <t>realizace je v nových investicích v příloze č. 05d)</t>
  </si>
  <si>
    <t>statické zajištění budovy depozitáře v Denisově ulici</t>
  </si>
  <si>
    <t>Vlastivědné muzeum v Olomouci - stavební zajištění depozitáře v Denisově ulici</t>
  </si>
  <si>
    <t>2025-2026</t>
  </si>
  <si>
    <t>soutěž o návrh</t>
  </si>
  <si>
    <t>Nový depozitář muzea</t>
  </si>
  <si>
    <t>Muzeum a galerie v Prostějově -  Depozitář Lidická</t>
  </si>
  <si>
    <t>PV</t>
  </si>
  <si>
    <t>Rekonstrukce budovy hvězdárny.</t>
  </si>
  <si>
    <t xml:space="preserve">Muzeum a galerie v Prostějově - Rekonstrukce budovy hvězdárny </t>
  </si>
  <si>
    <t>PD, realizace</t>
  </si>
  <si>
    <t>Projektová dokumentace</t>
  </si>
  <si>
    <t>2020-2022</t>
  </si>
  <si>
    <t>realizace</t>
  </si>
  <si>
    <t>Rekonstrukce Červeného kostela za účelem zřízení krajského informačního a kulturního střediska.</t>
  </si>
  <si>
    <t>Vědecká knihovna Olomouc - stavební úpravy objektu Červeného kostela</t>
  </si>
  <si>
    <t>Realizace</t>
  </si>
  <si>
    <t>z toho rozpočet OK</t>
  </si>
  <si>
    <t>z toho spolufinan. PO z FI</t>
  </si>
  <si>
    <t xml:space="preserve">Celkem               v tis. Kč    </t>
  </si>
  <si>
    <t>poznámka</t>
  </si>
  <si>
    <t>Pokračování v roce 2024 a dalších</t>
  </si>
  <si>
    <t>Návrh na rok 2023</t>
  </si>
  <si>
    <t>Vynaloženo k 31. 12. 2022 v tis. Kč</t>
  </si>
  <si>
    <t>Termín realizace</t>
  </si>
  <si>
    <t xml:space="preserve">Celkové náklady s DPH v tis. Kč           </t>
  </si>
  <si>
    <t>K zajištění</t>
  </si>
  <si>
    <t>Stávající dokumentace</t>
  </si>
  <si>
    <t>Popis:</t>
  </si>
  <si>
    <t>Název akce:</t>
  </si>
  <si>
    <t>ORG</t>
  </si>
  <si>
    <t>UZ</t>
  </si>
  <si>
    <t>Sesk. pol.</t>
  </si>
  <si>
    <t>pol.</t>
  </si>
  <si>
    <t>§</t>
  </si>
  <si>
    <t>Oblast</t>
  </si>
  <si>
    <t>Poř. číslo</t>
  </si>
  <si>
    <t>ORJ 17 - Oblast kultury - rozpracované investice hrazené z rozpočtu</t>
  </si>
  <si>
    <t>v tis. Kč</t>
  </si>
  <si>
    <t>vedoucí odboru</t>
  </si>
  <si>
    <t>ORJ 17</t>
  </si>
  <si>
    <t>Ing. Miroslav Kubín</t>
  </si>
  <si>
    <t>Správce:</t>
  </si>
  <si>
    <t xml:space="preserve">Odbor investic                                                                                                                                                            </t>
  </si>
  <si>
    <t>Celkem za ORJ 17 - oblast sociální - rozpracované investice</t>
  </si>
  <si>
    <t>2024-2025</t>
  </si>
  <si>
    <t xml:space="preserve">jedná se o nákup/výměnu budovy v Přerově a její celkovou rekonstrukci </t>
  </si>
  <si>
    <t>Středisko sociální prevence Olomouc - pobočka Přerov</t>
  </si>
  <si>
    <t>PR</t>
  </si>
  <si>
    <t>2025-2027</t>
  </si>
  <si>
    <t>výstavba nové budovy pro seniory</t>
  </si>
  <si>
    <t>Sociální služby Libina - výstavba nové budovy</t>
  </si>
  <si>
    <t>SU</t>
  </si>
  <si>
    <t>Domov pro seniory Jesenec - výstavba nové budovy</t>
  </si>
  <si>
    <t>Rekonstrukce budovy pro transformaci sociálních služeb</t>
  </si>
  <si>
    <t>Vincentinum - poskytovatel sociálních služeb Šternberk - Rekonstrukce budovy Šumperk, Kozinova 4</t>
  </si>
  <si>
    <t>Vystavění nové budovy umožní navýšení kapacity domova pro seniory o 20 uživatelů a domova se zvláštním režimem o 11 uživatelů a odlehčovací služby o 6 uživatelů. Díky přestěhování do nové budovy bude možné zrušení tří a čtyřlůžkových pokojů v domově se zvláštním režimem a třílůžkových pokojů v domově pro seniory. Tak bychom vyhověli materiálně technickému standardu a zvýšili komfort bydlení uživatelů našich služeb.</t>
  </si>
  <si>
    <t>CSS Prostějov - Nová budova domova pro seniory</t>
  </si>
  <si>
    <t>architektonická soutěž, projektová dokumentace</t>
  </si>
  <si>
    <t>Výstavba nového objektu v Kobylé nad Vidnávkou jako náhrada za stávající objekt Zámku.</t>
  </si>
  <si>
    <t>Domov pro seniory Javorník - Novostavba Kobylá nad Vidnávkou</t>
  </si>
  <si>
    <t>2024-2026</t>
  </si>
  <si>
    <t>Nová výstavba budovy v Jedlí</t>
  </si>
  <si>
    <t>Domov Štíty-Jedlí, příspěvková organizace - Rekonstrukce a přístavba Domova Štíty</t>
  </si>
  <si>
    <t>PD</t>
  </si>
  <si>
    <t>PD trafostanice</t>
  </si>
  <si>
    <t xml:space="preserve">Zpracování projektové dokumentace na novou vzduchotechniku v kuchyni a prádelně.  Současná vzduchotechnika nevyhovuje dnešním platným předpisům. Je částečně nefunkční, těžko dostupné náhradní díly. Nutno doprojektovat trafostanici
</t>
  </si>
  <si>
    <t>Domov Sněženka Jeseník - Vzduchotechnika kuchyně a prádelny</t>
  </si>
  <si>
    <t>2019-2023</t>
  </si>
  <si>
    <t xml:space="preserve">Modernizace se týká 147 ks obytných buněk a 4 ks buněk pro rehabilitaci a zájmovou činnost klientů a dále zřízení společné koupelny ve 3. NP se 2 vanami a čistící místností. </t>
  </si>
  <si>
    <t>Domov seniorů Prostějov - Modernizace sociálních zařízení</t>
  </si>
  <si>
    <t>ORJ 17 - Oblast sociální - rozpracované investice hrazené z rozpočtu</t>
  </si>
  <si>
    <t>Celkem za ORJ 17 - oblast školství - rozpracované investice</t>
  </si>
  <si>
    <t>Rekonstrukce kotelny</t>
  </si>
  <si>
    <t xml:space="preserve">Dětský domov a Školní jídelna, Plumlov – rekonstrukce kotelny </t>
  </si>
  <si>
    <t xml:space="preserve">Nová sportovní hala při Střední škole sociální péče a služeb, která bude v dobách mimo školní výuky využívána i veřejností města Zábřeh. </t>
  </si>
  <si>
    <t>Střední škola sociální péče a služeb, Zábřeh - sportovní hala</t>
  </si>
  <si>
    <t>Jedná se o vyhotovení projektové dokumentace na stavební rozdělení budovy Zámku od ostatních budov (tělocvična, jídelna a administrativní budova) z důvodu předpokládaného prodeje.</t>
  </si>
  <si>
    <t>Střední škola řemesel, Šumperk - technické rozdělení objektu Zámku</t>
  </si>
  <si>
    <t>Rekonstrukce kotelny - havarijní stav</t>
  </si>
  <si>
    <t>Švehlova střední škola polytechnická, Prostějov – rekonstrukce kotelny Kollárova 12, Prostějov</t>
  </si>
  <si>
    <t>PD 2021</t>
  </si>
  <si>
    <t xml:space="preserve">Bude nahrazen stávající koridor (železná konstrukce se zastřešením) uzavřeným koridorem s átriem, tím vznikne uzavřený prostor pro přechod mezi jednotlivými pavilony v rámci docházky žáků na svačiny a obědy, přechodů do tělocvičny a na internát školy, vybudováním átria vzniknou prostory pro organizování družiny, společných akcí a nové skladové prostory. </t>
  </si>
  <si>
    <t>Základní škola a Mateřská škola logopedická Olomouc -  Koridor školy a átrium</t>
  </si>
  <si>
    <t>příprava</t>
  </si>
  <si>
    <t>prodloužení stavebních povolení, správní poplatky, apod</t>
  </si>
  <si>
    <t>Rezerva</t>
  </si>
  <si>
    <t>Při tání sněhu a dešťů dochází k zatékání na ochoz tělocvičny, odkud voda stékala na sportovní plochu. Je navržena pokládka nového povrchu, který by byl také "pochůzí" (jedná se o část střechy, která je terasou u společenského a informačního centra školy s umístěním knihovny).</t>
  </si>
  <si>
    <t>Střední zdravotnická škola a Vyšší odborná škola zdravotnická Emanuela Pöttinga a Jazyková škola s právem státní jazykové zkoušky Olomouc - Rekonstrukce střechy nad tělocvičnou</t>
  </si>
  <si>
    <t>3122</t>
  </si>
  <si>
    <t xml:space="preserve">Výměna střešní krytiny na budovách Šternberská 500. Jedná se o sedlovou střechu nad složitým půdorysem. Zde je velká část krovu narušena hnilobou. Plechová krytina na dřevěném podbití je značně zkorodovaná, dochází k pronikání vody. Dle nového požadavku školy je nutné rozšířit projektovou dokumentaci o půdní vestavbu.
</t>
  </si>
  <si>
    <t xml:space="preserve">Základní škola Uničov, Šternberská 35 - Rekonstrukce střechy a půdní vestavba </t>
  </si>
  <si>
    <t>3114</t>
  </si>
  <si>
    <t>2022-2024</t>
  </si>
  <si>
    <t xml:space="preserve">Komplexní rekonstrukce dožitých systému rozvodů vody, kanalizace, sociálního zařízení, podlah včetně elektroinstalace a VZT v areálu dílen praktického vyučování. Stavební investice navazuje na již provedenou realizaci energeticky úsporných opatření . 
 </t>
  </si>
  <si>
    <t>Střední průmyslová škola Jeseník, Dukelská 1240 - Rekonstrukce rozvodů areálu dílen praktické výuky</t>
  </si>
  <si>
    <t>2022-2023</t>
  </si>
  <si>
    <t xml:space="preserve">Rekonstrukce elektroinstalace na budově A. </t>
  </si>
  <si>
    <t xml:space="preserve">Gymnázium, Olomouc - Hejčín, Tomkova 45 - Elektroinstalace na budově  A </t>
  </si>
  <si>
    <t>Zřízení bezbariérového přístupu do budovy C přístavbou vnějšího výtahu a vybudování 1 invalidního WC. Na základě požadavku HZS OK dojde k prověření PBŘ celého objektu a splnění požadavku KHS na přepočet a doplnění všech WC a sociálních zařízení celého objektu.</t>
  </si>
  <si>
    <t xml:space="preserve">Bezbariérové úpravy školských zařízení v Olomouckém kraji - Obchodní akademie Olomouc </t>
  </si>
  <si>
    <t>ORJ 17 - Oblast školství - rozpracované investice hrazené z rozpočtu</t>
  </si>
  <si>
    <t>Celkem za ORJ 17 - oblast zdravotnictví - rozpracované investice</t>
  </si>
  <si>
    <t>Výstavba nového vzdělávacího a výcvikového střediska v areálu na Hněvotínské ulici včetně demolice stávající budovy</t>
  </si>
  <si>
    <t>ZZS OK - vzdělávací a výcvikové středisko - Olomouc (Hněvotínská)</t>
  </si>
  <si>
    <t>doplatek projektové dokumentace</t>
  </si>
  <si>
    <t>Výstavba nové výjezdové základny v Javorníku</t>
  </si>
  <si>
    <t>ZZS OK - Výstavba nových výjezdových základen - Javorník</t>
  </si>
  <si>
    <t>Výstavba nové výjezdové základny v Prostějově</t>
  </si>
  <si>
    <t>ZZS OK - Výstavba nových výjezdových základen - Prostějov</t>
  </si>
  <si>
    <t>Jedná se o výstavbu nové výjezdové základny ZZS OK ve městě Jeseník. Navrhovaný objekt bude sloužit jako základna s parametry a kapacitou pro umístění 2  výjezdových posádek s technickým zázemím pro 4 garážovaná vozidla.</t>
  </si>
  <si>
    <t>ZZS OK - Výstavba nových výjezdových základen - Jeseník</t>
  </si>
  <si>
    <t>Jedná se o výstavbu nové výjezdové základny ZZS OK ve městě Šternberk. Navrhovaný objekt bude sloužit jako základna s parametry a kapacitou pro umístění 2 výjezdových posádek a technickým zázemím pro 3 garážovaná vozidla.</t>
  </si>
  <si>
    <t>ZZS OK - Výstavba nových výjezdových základen - Šternberk</t>
  </si>
  <si>
    <t>akce z roku 2020, může být dokončena až po výstavbě interny</t>
  </si>
  <si>
    <t>Jedná se o dobudování  zpevněné plochy pro odstavování vozidel včetně osvětlení a vybudování chodníků v areálu SMN a.s. - o.z. Šternberk. Jedná se o parkoviště u nové interny, které bude hrazeno z finančních prostředků OK. - včetně vjezdových bran</t>
  </si>
  <si>
    <t>SMN a.s. - o.z. Nemocnice Šternberk - Parkovací plochy</t>
  </si>
  <si>
    <t>14/23</t>
  </si>
  <si>
    <t>z toho rozpočet OK (UZ 14 + 23)</t>
  </si>
  <si>
    <t>z toho nájmené SMN (UZ 15)</t>
  </si>
  <si>
    <t>Pokračování v roce 2023 a dalších</t>
  </si>
  <si>
    <t>ORJ 17 - Oblast zdravotnictví - rozpracované investice hrazené z rozpočtu</t>
  </si>
  <si>
    <t xml:space="preserve">Odbor investic                                                                                                                                                             </t>
  </si>
  <si>
    <t>60004100130</t>
  </si>
  <si>
    <t>Vypořádání staveb</t>
  </si>
  <si>
    <t xml:space="preserve">Výkupy pozemků po dokončení staveb, věcná břemena. </t>
  </si>
  <si>
    <t>II/150 Ohrozim - obchvat</t>
  </si>
  <si>
    <t>Jedná se o přeložku silnice II/150. Celková délka navrženého obchvatu je cca 1,580 km. Začátek přeložky bude dle staničení v km 290,437 a konec úseku v km 292,381 pasportu stávající silnice II/150. Součástí  obchvatu bude vybudování nové okružní křižovatky, která nahradí stávající křižovatku se silnicí III/37751 směr na obec Plumlov. Součástí stavby bude dále i úprava stávající komunikace II/150 před křižovatkou v délce cca 250 m, přeložky inženýrských sítí, veřejné osvětlení, protihlukový val a oprava stávající silnice II/150 v obci Ohrozim.</t>
  </si>
  <si>
    <t>aktualizace DÚR</t>
  </si>
  <si>
    <t>II/444 Mohelnice - křížení s železniční tratí</t>
  </si>
  <si>
    <t xml:space="preserve">Stavba řeší přeložku silnice II/444 Mohelnice - Stavenice v celkové délce 1,4 km. Záměr nahrazuje nevyhovující podjezd pod železniční tratí jejím přemostěním (nadjezdem) a dále směrovou úpravou stávajícího vedení silnice. Součástí stavby bude řešeno křížení s vedlejšími komunikacemi, sjezdy na sousední nemovitosti, mostní objekt přes trať ČD, odvodnění, přeložky účelových komunikací, cyklostezku, přeložky inženýrských sítí. V současné době pracuje MÚ Mohelnice na změně územního plánu města ze stávajícího podjezdu na nadjezd. </t>
  </si>
  <si>
    <t>DÚR</t>
  </si>
  <si>
    <t>II/435, kř. II/367 - Tovačov</t>
  </si>
  <si>
    <t>Jedná se o stavební úpravy silnice II/435 v celkové délce 5,81 km. Investiční akce je členěna na 3 úseky:
stavba č. 1 intravilán Tovačov
stavba č. 2 – intravilány obcí Tovačov-Annín, Oplocany a Polkovice
stavba č. 3 – extravilány mezi obcemi Tovačov-Annín, Oplocany a Polkovice</t>
  </si>
  <si>
    <t>II/370 Leština - Hrabišín</t>
  </si>
  <si>
    <t>Projektová dokumentace řeší stavební úpravy komunikace II/370 – Leština – Hrabišín. Počátek ve směru od Zábřehu je na křižovatce se silnicí  II/315 v obci Leština, konec řešeného úseku je na označení počátku obce Hrabišín. 
Celý úsek komunikace k řešení je dlouhý cca 6,3 km. V řešeném úseku se nachází pět mostů: Most ev. č. 370 -001, Most ev. č. 370 -005 , Most ev. č. 370 -003 , Most ev. č. 370 -004 (zařizuje si to sama SSOK), Most ev. č. 370 -002</t>
  </si>
  <si>
    <t>II/312 hr.okr.Ustí nad O - křiž. II/446 před Hanušovicemi</t>
  </si>
  <si>
    <t xml:space="preserve">Stavební úpravy komunikace II/312 hr. okr. Ústí nad O. – křiž. II/446 před Hanušovicemi, v úseku od hranice okresu Ústí nad Orlicí po křižovatku se silnicí  II/446 na Staré Město před městem Hanušovice (podjezd). Jedná se o úsek komunikace ve trase Hanušovice – Králíky cca v km 56,456 – 47,355, tj. délka úseku 9,1 km. </t>
  </si>
  <si>
    <t>II/150 hranice kraje - Prostějov</t>
  </si>
  <si>
    <t xml:space="preserve">
Jedná se o stavební úpravy silnice II/150 v celkové délce cca 13,7 km. Počátek úprav je na hranici krajů ve staničení km 107,570, konec úprav je na začátku města Prostějov ve staničení km 132,122. Stavební úpravy byla rozděleny na dvě samostatné etapy.
I. etapa od obce Vícov, včetně průtahu touto obcí, po okružní křižovatku u areálu CPI v Prostějově, ul. Plumlovská (délka trasy cca 10,3 km)
II.  II.etapa od hranice kraje po začátek obce Vícov (délka trasy cca 3,4 km) je rozdělena na 6 úseků. Úsek č. 1 – hranice Kraje – začátek obce Protivanov v délce 2,71 km, úsek č. 2 – konec obce Protivanov – začátek obce Malé Hradisko v délce 2,34 km, úsek č 3 – Intravilán obce Malé Hradisko v délce 0,81 km, úsek č. 4 – konec obce Malé Hradisko – začátek obce Stínava v délce 4,66 km, úsek č. 5 – Intravilán obce Stínava v délce 0,45 km a  úsek č. 6 – konec obce Stínava – začátek obce Vícov v délce 2,13 km. Úseky č. 1, 2 a 4 v celkové délce 9,71 km budou opraveny v režimu údržby.
</t>
  </si>
  <si>
    <t>II/150 Přerov - jihozápadní obchvat, přeložka</t>
  </si>
  <si>
    <t>Přeložení / novostavba komunikace II/150 od Mádrova podjezdu po křížení s komunikací II/434.</t>
  </si>
  <si>
    <t>II/488 Olomouc - přeložka silnice - II. Etapa</t>
  </si>
  <si>
    <t>Je navazující stavbou I. etapy (Pražská – Křelovská).  Propojí silnici II/635 Křelovská se silnicí III/4463 ul. Řepčínskou, dojde k odlehčení od průjezdu těžké nákladní dopravy přes město Olomouc – místní část Řepčín. Celková délka silnice je 0,6 km a součástí stavby je jednopruhová okružní křižovatka na sil. II/635 na ul. Křelovská.</t>
  </si>
  <si>
    <t>II/488 Olomouc - přeložka silnice I.  etapa</t>
  </si>
  <si>
    <t xml:space="preserve">Jedná se o přeložku části silnice II/448, která se nachází v extravilánu na severozápadním okraji města Olomouce, v místě velké okružní křižovatky se silnicí I/35, připojující rychlostní komunikaci R35 (západní tangenta) a místní komunikaci (Hypermarket Globus). Navrhovaná komunikace bude připojena jako páté rameno okružní křižovatky. Dále pokračuje severovýchodně přes zemědělské pozemky - pole k silnici II/635 - ul. Křelovská. Celková délka úseku bude 339,8 m. Stavba nové komunikace je zařazena do seznamu veřejně prospěšných staveb. </t>
  </si>
  <si>
    <t>2024-2027</t>
  </si>
  <si>
    <t>III/44613, III/4468 Štěpánov, křižovatka Březecká</t>
  </si>
  <si>
    <t>Přestavba klasické průsečné křižovatky silnic III/43613 a III/4468 na okružní křižovatku.</t>
  </si>
  <si>
    <t>2024--2025</t>
  </si>
  <si>
    <t>III/4468 Štarnov - průtah</t>
  </si>
  <si>
    <t>Stavební úpravy silnice III/4468 v intravilánu v celkové délce 1,200 km.</t>
  </si>
  <si>
    <t>II/457 hr. s Polskem - Javorník kř. s I/60H</t>
  </si>
  <si>
    <t>Investiční akce bude řešit modernizaci úseků silnice II/457 od státní hranice s Polskem přes obec Travnou a město Javorník až po napojení na silnici I/60H.</t>
  </si>
  <si>
    <t>II/445 Zlaté Hory - hranice kraje OK/MSK</t>
  </si>
  <si>
    <t>Jedná se o rekonstrukci silnice II/445, a to v úseku od stykové křižovatky se silnicí II/457 ve městě Zlaté Hory po hranici Olomouckého a Moravskoslezského kraje. Celková délka úseku silnice činí 5,825 km. Silnice je v tomto úseku ve velmi špatném technickém stavu a za hranící kraje již byla Moravskoslezským krajem opravena.</t>
  </si>
  <si>
    <t>Cyklostezky</t>
  </si>
  <si>
    <t>Cyklostezky Olomouckého kraje - 06 Horní Lipová - Ramzová - Ostružná</t>
  </si>
  <si>
    <t>Příprava realizace cyklostezky.</t>
  </si>
  <si>
    <t>Cyklostezky Olomouckého kraje - 12.04 Spojnice Zábřeh-Lesnice (III-3701) až spojnice Zábřeh-Leština (II-315)</t>
  </si>
  <si>
    <t>Cyklostezky Olomouckého kraje - 14.2 Mitrovice - Nové Mlýny - stará silnice</t>
  </si>
  <si>
    <t>Příprava realizace cyklostezky délky 2,4 km z Mitrovic k Novým Mlýnům, kde křižuje silnici III/4441, a pokračuje dále po pravém břehu Nivky a Moravy ke staré silnici u dálnice.</t>
  </si>
  <si>
    <t>Cyklostezky Olomouckého kraje</t>
  </si>
  <si>
    <t>vyhledávací studie vyplývající z požadavku Cyklokoordinátora</t>
  </si>
  <si>
    <t>Celkem za ORJ 17 - oblast dopravy - rozpracované investice</t>
  </si>
  <si>
    <t>b) Rozpracované investice</t>
  </si>
  <si>
    <t>Název listu přílohy</t>
  </si>
  <si>
    <t>Předfinancování - úvěr</t>
  </si>
  <si>
    <t>Předfinancování - rozpočet OK</t>
  </si>
  <si>
    <t>IF PO</t>
  </si>
  <si>
    <t>Nájemné SMN</t>
  </si>
  <si>
    <t>Požadavky na rozpočet OK</t>
  </si>
  <si>
    <t>školství</t>
  </si>
  <si>
    <t>Odbor investic - ORJ 17</t>
  </si>
  <si>
    <t>sociální</t>
  </si>
  <si>
    <t>dopravy</t>
  </si>
  <si>
    <t>kultury</t>
  </si>
  <si>
    <t>zdravotnictví</t>
  </si>
  <si>
    <t>CELKEM</t>
  </si>
  <si>
    <t>Celkové náklady v roce 2023</t>
  </si>
  <si>
    <t>ostatní</t>
  </si>
  <si>
    <t>ORJ 17 - Oblast ostatní investice - rozpracované investice hrazené z rozpočtu</t>
  </si>
  <si>
    <t>Centrum bezpečí v Olomouci</t>
  </si>
  <si>
    <t>Projektová dokumentace "Centrum bezpečí v Olomouci".</t>
  </si>
  <si>
    <t>pozemek, projektová dokumentace</t>
  </si>
  <si>
    <t xml:space="preserve">Robotárna Šumperk – Inovační hub a demonstrační centrum chytrého venkova </t>
  </si>
  <si>
    <t>Rekonstrukce budovy Robotárny za účelem zřízení Inovačního hubu a demonstračního centra</t>
  </si>
  <si>
    <t>Celkem za ORJ 17 - oblast ostatní investice - rozpracované investice</t>
  </si>
  <si>
    <t>2020 - 2023</t>
  </si>
  <si>
    <t xml:space="preserve">Odbor dopravy a silničního hospodářství                                                                                                                                                             </t>
  </si>
  <si>
    <t>ORJ 12</t>
  </si>
  <si>
    <t>ORJ 12 - Oblast dopravy - rozpracované investice hrazené z rozpočtu</t>
  </si>
  <si>
    <t>II/369 před Hanušovicemi</t>
  </si>
  <si>
    <t>stavební úpravy silnice</t>
  </si>
  <si>
    <t>2017 DPS a st. povolení</t>
  </si>
  <si>
    <t>Urbánek</t>
  </si>
  <si>
    <t>Celkem za ORJ 12 - oblast dopravy - rozpracované investice</t>
  </si>
  <si>
    <t>Ing. Ladislav Růžička</t>
  </si>
  <si>
    <t xml:space="preserve">vedoucí odboru </t>
  </si>
  <si>
    <t>Odbor dopravy a silničního hospodářtví - ORJ 12</t>
  </si>
  <si>
    <t>geom. plány</t>
  </si>
  <si>
    <t>SMN a.s. - o.z. Nemocnice Šternberk - stavební úpravy budovy SVLS</t>
  </si>
  <si>
    <t>Dispoziční úpravy budovy SVLS o napojení krčku z nového interního pavilonu, v případě neprovedení nebude koridor z interního pavilonu funkční. A přečerpávací stanice nutná pro kolaudaci interního pavilonu.</t>
  </si>
  <si>
    <t>Střední zdravotnická škola a Vyšší odborná škola zdravotnická Emanuela Pöttinga a Jazyková škola s právem státní jazykové zkoušky Olomouc - kotelna v objektu školy</t>
  </si>
  <si>
    <t>Objekt školy tvoří 4 části na sebe navazujících částí objektu školy, která podléhá památkové ochraně a nelze ji zateplit. objekt je cihelně mohutný, žáky intenzivně využívaný až do večerních hodin, někdy i o víkendech. Dřívější uhelnou kotelnu nahradily v roce 1993 tři plynové kotle o výkonu cca 460; 460 a 1 160kW. Škole nebyla povolena výjimka, kotelna nesplňuje emisní limity.</t>
  </si>
  <si>
    <t>II/366 Prostějov - přeložka silnice - 2. etapa</t>
  </si>
  <si>
    <t>Pokračování obchvatu Prostějova mezi ulicemi Kostelecká a Plumlovská.</t>
  </si>
  <si>
    <t>ORJ 17 - Oblast dopravy - rozpracované investice hrazené z rozpočtu</t>
  </si>
  <si>
    <t xml:space="preserve">5. Opravy, investice, projekty a nákupy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</si>
</sst>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24" x14ac:knownFonts="1">
    <font>
      <sz val="10"/>
      <name val="Arial"/>
      <family val="2"/>
      <charset val="238"/>
    </font>
    <font>
      <sz val="10"/>
      <name val="Arial"/>
      <family val="2"/>
      <charset val="238"/>
    </font>
    <font>
      <sz val="12"/>
      <name val="Arial"/>
      <family val="2"/>
      <charset val="238"/>
    </font>
    <font>
      <b/>
      <sz val="12"/>
      <name val="Arial"/>
      <family val="2"/>
      <charset val="238"/>
    </font>
    <font>
      <sz val="12"/>
      <name val="Arial CE"/>
      <family val="2"/>
      <charset val="238"/>
    </font>
    <font>
      <sz val="10"/>
      <name val="Arial CE"/>
      <family val="2"/>
      <charset val="238"/>
    </font>
    <font>
      <b/>
      <sz val="12"/>
      <name val="Arial CE"/>
      <family val="2"/>
      <charset val="238"/>
    </font>
    <font>
      <b/>
      <sz val="11"/>
      <name val="Arial CE"/>
      <family val="2"/>
      <charset val="238"/>
    </font>
    <font>
      <sz val="8"/>
      <name val="Arial CE"/>
      <family val="2"/>
      <charset val="238"/>
    </font>
    <font>
      <b/>
      <sz val="10"/>
      <name val="Arial"/>
      <family val="2"/>
      <charset val="238"/>
    </font>
    <font>
      <b/>
      <sz val="18"/>
      <name val="Arial"/>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6"/>
      <name val="Arial"/>
      <family val="2"/>
      <charset val="238"/>
    </font>
    <font>
      <sz val="12"/>
      <color rgb="FFFF0000"/>
      <name val="Arial"/>
      <family val="2"/>
      <charset val="238"/>
    </font>
    <font>
      <sz val="12"/>
      <color rgb="FFFF00FF"/>
      <name val="Arial"/>
      <family val="2"/>
      <charset val="238"/>
    </font>
    <font>
      <b/>
      <i/>
      <sz val="12"/>
      <name val="Arial"/>
      <family val="2"/>
      <charset val="238"/>
    </font>
    <font>
      <sz val="12"/>
      <name val="Arial CE"/>
      <charset val="238"/>
    </font>
    <font>
      <b/>
      <sz val="17"/>
      <name val="Arial"/>
      <family val="2"/>
      <charset val="238"/>
    </font>
    <font>
      <sz val="9"/>
      <color indexed="81"/>
      <name val="Tahoma"/>
      <family val="2"/>
      <charset val="238"/>
    </font>
    <font>
      <b/>
      <sz val="9"/>
      <color indexed="81"/>
      <name val="Tahoma"/>
      <family val="2"/>
      <charset val="238"/>
    </font>
    <font>
      <sz val="12"/>
      <color rgb="FF000000"/>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ADDE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0" fontId="1"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2">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3" fontId="0" fillId="0" borderId="0" xfId="0" applyNumberFormat="1" applyFill="1" applyAlignment="1">
      <alignment horizontal="center"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0" fontId="0" fillId="0" borderId="0" xfId="0" applyFont="1" applyFill="1" applyAlignment="1">
      <alignment vertical="center"/>
    </xf>
    <xf numFmtId="3" fontId="2" fillId="0" borderId="1" xfId="1" applyNumberFormat="1" applyFont="1" applyFill="1" applyBorder="1" applyAlignment="1">
      <alignment horizontal="right" vertical="center"/>
    </xf>
    <xf numFmtId="3" fontId="3" fillId="0" borderId="1" xfId="1"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3" fontId="2"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0" fontId="0" fillId="0" borderId="1"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0" fontId="1" fillId="0" borderId="1" xfId="0" applyFont="1" applyFill="1" applyBorder="1" applyAlignment="1">
      <alignment horizontal="center" vertical="center"/>
    </xf>
    <xf numFmtId="0" fontId="5" fillId="0" borderId="0" xfId="0" applyFont="1" applyFill="1"/>
    <xf numFmtId="3" fontId="8" fillId="0" borderId="0" xfId="0" applyNumberFormat="1" applyFont="1" applyFill="1" applyAlignment="1">
      <alignment horizontal="right" vertical="center"/>
    </xf>
    <xf numFmtId="3" fontId="8" fillId="0" borderId="0" xfId="0" applyNumberFormat="1" applyFont="1" applyFill="1" applyAlignment="1">
      <alignment horizontal="center" vertical="center"/>
    </xf>
    <xf numFmtId="3" fontId="8" fillId="0" borderId="0" xfId="0" applyNumberFormat="1" applyFont="1" applyFill="1" applyAlignment="1">
      <alignment horizontal="right" vertical="center" indent="1"/>
    </xf>
    <xf numFmtId="3" fontId="8" fillId="0" borderId="0" xfId="0" applyNumberFormat="1" applyFont="1" applyFill="1" applyAlignment="1">
      <alignment horizontal="right" wrapText="1"/>
    </xf>
    <xf numFmtId="0" fontId="8" fillId="0" borderId="0" xfId="0" applyFont="1" applyFill="1"/>
    <xf numFmtId="0" fontId="8" fillId="0" borderId="0" xfId="0" applyFont="1" applyFill="1" applyAlignment="1">
      <alignment wrapText="1"/>
    </xf>
    <xf numFmtId="0" fontId="9" fillId="2" borderId="1" xfId="2" applyFont="1" applyFill="1" applyBorder="1" applyAlignment="1">
      <alignment horizontal="center" vertical="center" wrapText="1"/>
    </xf>
    <xf numFmtId="3" fontId="10" fillId="2" borderId="1" xfId="2" applyNumberFormat="1" applyFont="1" applyFill="1" applyBorder="1" applyAlignment="1">
      <alignment horizontal="right" vertical="center" wrapText="1"/>
    </xf>
    <xf numFmtId="3" fontId="10" fillId="2" borderId="1" xfId="2" applyNumberFormat="1" applyFont="1" applyFill="1" applyBorder="1" applyAlignment="1">
      <alignment horizontal="center" vertical="center" wrapText="1"/>
    </xf>
    <xf numFmtId="0" fontId="10" fillId="2" borderId="2" xfId="3" applyFont="1" applyFill="1" applyBorder="1" applyAlignment="1">
      <alignment vertical="center"/>
    </xf>
    <xf numFmtId="0" fontId="10" fillId="2" borderId="3" xfId="3" applyFont="1" applyFill="1" applyBorder="1" applyAlignment="1">
      <alignment vertical="center"/>
    </xf>
    <xf numFmtId="0" fontId="5" fillId="0" borderId="1" xfId="0" applyFont="1" applyFill="1" applyBorder="1" applyAlignment="1" applyProtection="1">
      <alignment horizontal="left" vertical="center" wrapText="1"/>
      <protection locked="0"/>
    </xf>
    <xf numFmtId="3" fontId="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1" fillId="0" borderId="0" xfId="0" applyFont="1" applyFill="1"/>
    <xf numFmtId="0" fontId="12" fillId="2" borderId="1" xfId="2" applyFont="1" applyFill="1" applyBorder="1" applyAlignment="1">
      <alignment horizontal="center" vertical="center" wrapText="1"/>
    </xf>
    <xf numFmtId="3" fontId="12" fillId="2" borderId="1" xfId="3" applyNumberFormat="1" applyFont="1" applyFill="1" applyBorder="1" applyAlignment="1">
      <alignment horizontal="right" vertical="center" wrapText="1"/>
    </xf>
    <xf numFmtId="3" fontId="12" fillId="2" borderId="1" xfId="3" applyNumberFormat="1" applyFont="1" applyFill="1" applyBorder="1" applyAlignment="1">
      <alignment horizontal="center" vertical="center" wrapText="1"/>
    </xf>
    <xf numFmtId="0" fontId="12" fillId="2" borderId="2" xfId="3" applyFont="1" applyFill="1" applyBorder="1" applyAlignment="1">
      <alignment vertical="center"/>
    </xf>
    <xf numFmtId="0" fontId="12" fillId="2" borderId="3" xfId="3" applyFont="1" applyFill="1" applyBorder="1" applyAlignment="1">
      <alignment vertical="center"/>
    </xf>
    <xf numFmtId="3" fontId="2" fillId="3" borderId="1" xfId="0" applyNumberFormat="1" applyFont="1" applyFill="1" applyBorder="1" applyAlignment="1">
      <alignment horizontal="right" vertical="center"/>
    </xf>
    <xf numFmtId="3" fontId="9" fillId="4" borderId="1" xfId="2" applyNumberFormat="1" applyFont="1" applyFill="1" applyBorder="1" applyAlignment="1">
      <alignment horizontal="center" vertical="center" wrapText="1"/>
    </xf>
    <xf numFmtId="0" fontId="0" fillId="5" borderId="1" xfId="0" applyFill="1" applyBorder="1" applyAlignment="1">
      <alignment vertical="center" wrapText="1"/>
    </xf>
    <xf numFmtId="0" fontId="9" fillId="0" borderId="0" xfId="0" applyFont="1" applyFill="1" applyAlignment="1">
      <alignment horizontal="center"/>
    </xf>
    <xf numFmtId="0" fontId="14" fillId="0" borderId="0" xfId="4" applyFont="1" applyFill="1" applyAlignment="1">
      <alignment vertical="center" wrapText="1"/>
    </xf>
    <xf numFmtId="3" fontId="14" fillId="0" borderId="0" xfId="4" applyNumberFormat="1" applyFont="1" applyFill="1" applyAlignment="1">
      <alignment horizontal="right" vertical="center"/>
    </xf>
    <xf numFmtId="3" fontId="14" fillId="0" borderId="0" xfId="4" applyNumberFormat="1" applyFont="1" applyFill="1" applyAlignment="1">
      <alignment horizontal="center" vertical="center"/>
    </xf>
    <xf numFmtId="0" fontId="14" fillId="0" borderId="0" xfId="4" applyFont="1" applyFill="1"/>
    <xf numFmtId="3" fontId="14" fillId="0" borderId="0" xfId="4" applyNumberFormat="1" applyFont="1" applyFill="1"/>
    <xf numFmtId="3" fontId="2" fillId="0" borderId="0" xfId="4" applyNumberFormat="1" applyFont="1" applyFill="1"/>
    <xf numFmtId="0" fontId="2" fillId="0" borderId="0" xfId="4" applyFont="1" applyFill="1"/>
    <xf numFmtId="0" fontId="2" fillId="0" borderId="0" xfId="0" applyFont="1" applyFill="1"/>
    <xf numFmtId="0" fontId="3" fillId="0" borderId="0" xfId="4" applyFont="1" applyFill="1" applyAlignment="1">
      <alignment horizontal="center"/>
    </xf>
    <xf numFmtId="0" fontId="3" fillId="0" borderId="0" xfId="4" applyFont="1" applyFill="1" applyAlignment="1">
      <alignment horizontal="right"/>
    </xf>
    <xf numFmtId="0" fontId="1" fillId="0" borderId="0" xfId="6" applyFill="1" applyAlignment="1">
      <alignment vertical="center" wrapText="1"/>
    </xf>
    <xf numFmtId="3" fontId="0" fillId="0" borderId="0" xfId="6" applyNumberFormat="1" applyFont="1" applyFill="1" applyAlignment="1">
      <alignment horizontal="right" vertical="center"/>
    </xf>
    <xf numFmtId="3" fontId="1" fillId="0" borderId="0" xfId="6" applyNumberFormat="1" applyFill="1" applyAlignment="1">
      <alignment horizontal="right" vertical="center"/>
    </xf>
    <xf numFmtId="3" fontId="1" fillId="0" borderId="0" xfId="6" applyNumberFormat="1" applyFill="1" applyAlignment="1">
      <alignment horizontal="center" vertical="center"/>
    </xf>
    <xf numFmtId="0" fontId="1" fillId="0" borderId="0" xfId="6" applyFill="1"/>
    <xf numFmtId="3" fontId="1" fillId="0" borderId="0" xfId="6" applyNumberFormat="1" applyFill="1"/>
    <xf numFmtId="0" fontId="1" fillId="0" borderId="0" xfId="6" applyFill="1" applyAlignment="1"/>
    <xf numFmtId="0" fontId="15" fillId="0" borderId="0" xfId="6" applyFont="1" applyFill="1"/>
    <xf numFmtId="0" fontId="0" fillId="6" borderId="0" xfId="0" applyFont="1" applyFill="1" applyAlignment="1">
      <alignment vertical="center"/>
    </xf>
    <xf numFmtId="3" fontId="16" fillId="0" borderId="1" xfId="0" applyNumberFormat="1" applyFont="1" applyFill="1" applyBorder="1" applyAlignment="1">
      <alignment horizontal="center" vertical="center" wrapText="1"/>
    </xf>
    <xf numFmtId="0" fontId="4" fillId="0" borderId="1" xfId="7" applyFont="1" applyFill="1" applyBorder="1" applyAlignment="1" applyProtection="1">
      <alignment horizontal="left" vertical="center" wrapText="1"/>
      <protection locked="0"/>
    </xf>
    <xf numFmtId="3" fontId="17" fillId="0" borderId="1" xfId="0" applyNumberFormat="1" applyFont="1" applyFill="1" applyBorder="1" applyAlignment="1">
      <alignment horizontal="center" vertical="center" wrapText="1"/>
    </xf>
    <xf numFmtId="0" fontId="3" fillId="2" borderId="2" xfId="3" applyFont="1" applyFill="1" applyBorder="1" applyAlignment="1">
      <alignment vertical="center"/>
    </xf>
    <xf numFmtId="0" fontId="2" fillId="0" borderId="0" xfId="0" applyFont="1" applyAlignment="1">
      <alignment horizontal="justify" vertical="center"/>
    </xf>
    <xf numFmtId="0" fontId="2" fillId="0" borderId="1" xfId="0" applyFont="1" applyBorder="1" applyAlignment="1">
      <alignment horizontal="justify" vertical="center"/>
    </xf>
    <xf numFmtId="3" fontId="0" fillId="0" borderId="0" xfId="0" applyNumberFormat="1" applyFill="1" applyAlignment="1">
      <alignment vertical="center"/>
    </xf>
    <xf numFmtId="0" fontId="2" fillId="0" borderId="1" xfId="8"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8" fillId="2" borderId="2" xfId="3" applyFont="1" applyFill="1" applyBorder="1" applyAlignment="1">
      <alignment vertical="center"/>
    </xf>
    <xf numFmtId="3" fontId="20" fillId="2" borderId="1" xfId="2" applyNumberFormat="1" applyFont="1" applyFill="1" applyBorder="1" applyAlignment="1">
      <alignment horizontal="right" vertical="center" wrapText="1"/>
    </xf>
    <xf numFmtId="0" fontId="13" fillId="0" borderId="0" xfId="0" applyFont="1"/>
    <xf numFmtId="3" fontId="0" fillId="0" borderId="0" xfId="0" applyNumberFormat="1"/>
    <xf numFmtId="0" fontId="2" fillId="8" borderId="1" xfId="0" applyFont="1" applyFill="1" applyBorder="1"/>
    <xf numFmtId="0" fontId="2" fillId="3" borderId="13" xfId="0" applyFont="1" applyFill="1" applyBorder="1"/>
    <xf numFmtId="0" fontId="2" fillId="3" borderId="1" xfId="0" applyFont="1" applyFill="1" applyBorder="1"/>
    <xf numFmtId="4" fontId="2" fillId="3" borderId="1" xfId="0" applyNumberFormat="1" applyFont="1" applyFill="1" applyBorder="1"/>
    <xf numFmtId="3" fontId="2" fillId="3" borderId="1" xfId="0" applyNumberFormat="1" applyFont="1" applyFill="1" applyBorder="1"/>
    <xf numFmtId="3" fontId="2" fillId="3" borderId="3" xfId="0" applyNumberFormat="1" applyFont="1" applyFill="1" applyBorder="1"/>
    <xf numFmtId="3" fontId="2" fillId="3" borderId="14" xfId="0" applyNumberFormat="1" applyFont="1" applyFill="1" applyBorder="1"/>
    <xf numFmtId="0" fontId="2" fillId="0" borderId="13" xfId="0" applyFont="1" applyFill="1" applyBorder="1"/>
    <xf numFmtId="0" fontId="2" fillId="0" borderId="1" xfId="0" applyFont="1" applyFill="1" applyBorder="1"/>
    <xf numFmtId="4" fontId="2" fillId="0" borderId="1" xfId="0" applyNumberFormat="1" applyFont="1" applyFill="1" applyBorder="1"/>
    <xf numFmtId="3" fontId="2" fillId="0" borderId="1" xfId="0" applyNumberFormat="1" applyFont="1" applyFill="1" applyBorder="1"/>
    <xf numFmtId="3" fontId="2" fillId="0" borderId="3" xfId="0" applyNumberFormat="1" applyFont="1" applyFill="1" applyBorder="1"/>
    <xf numFmtId="3" fontId="2" fillId="0" borderId="14" xfId="0" applyNumberFormat="1" applyFont="1" applyFill="1" applyBorder="1"/>
    <xf numFmtId="3" fontId="0" fillId="0" borderId="0" xfId="0" applyNumberFormat="1" applyFill="1"/>
    <xf numFmtId="3" fontId="3" fillId="0" borderId="7" xfId="0" applyNumberFormat="1" applyFont="1" applyBorder="1"/>
    <xf numFmtId="3" fontId="3" fillId="0" borderId="8" xfId="0" applyNumberFormat="1" applyFont="1" applyBorder="1"/>
    <xf numFmtId="3" fontId="3" fillId="0" borderId="9" xfId="0" applyNumberFormat="1" applyFont="1" applyBorder="1"/>
    <xf numFmtId="0" fontId="2" fillId="6" borderId="10" xfId="0" applyFont="1" applyFill="1" applyBorder="1"/>
    <xf numFmtId="0" fontId="2" fillId="6" borderId="4" xfId="0" applyFont="1" applyFill="1" applyBorder="1"/>
    <xf numFmtId="4" fontId="2" fillId="6" borderId="4" xfId="0" applyNumberFormat="1" applyFont="1" applyFill="1" applyBorder="1"/>
    <xf numFmtId="3" fontId="2" fillId="6" borderId="4" xfId="0" applyNumberFormat="1" applyFont="1" applyFill="1" applyBorder="1"/>
    <xf numFmtId="3" fontId="2" fillId="6" borderId="11" xfId="0" applyNumberFormat="1" applyFont="1" applyFill="1" applyBorder="1"/>
    <xf numFmtId="3" fontId="2" fillId="6" borderId="12" xfId="0" applyNumberFormat="1" applyFont="1" applyFill="1" applyBorder="1"/>
    <xf numFmtId="0" fontId="2" fillId="7" borderId="13" xfId="0" applyFont="1" applyFill="1" applyBorder="1"/>
    <xf numFmtId="0" fontId="2" fillId="7" borderId="1" xfId="0" applyFont="1" applyFill="1" applyBorder="1"/>
    <xf numFmtId="4" fontId="2" fillId="7" borderId="1" xfId="0" applyNumberFormat="1" applyFont="1" applyFill="1" applyBorder="1"/>
    <xf numFmtId="3" fontId="2" fillId="7" borderId="1" xfId="0" applyNumberFormat="1" applyFont="1" applyFill="1" applyBorder="1"/>
    <xf numFmtId="3" fontId="2" fillId="7" borderId="3" xfId="0" applyNumberFormat="1" applyFont="1" applyFill="1" applyBorder="1"/>
    <xf numFmtId="3" fontId="2" fillId="7" borderId="14" xfId="0" applyNumberFormat="1" applyFont="1" applyFill="1" applyBorder="1"/>
    <xf numFmtId="0" fontId="2" fillId="10" borderId="13" xfId="0" applyFont="1" applyFill="1" applyBorder="1"/>
    <xf numFmtId="0" fontId="2" fillId="10" borderId="1" xfId="0" applyFont="1" applyFill="1" applyBorder="1"/>
    <xf numFmtId="4" fontId="2" fillId="10" borderId="1" xfId="0" applyNumberFormat="1" applyFont="1" applyFill="1" applyBorder="1"/>
    <xf numFmtId="3" fontId="2" fillId="10" borderId="1" xfId="0" applyNumberFormat="1" applyFont="1" applyFill="1" applyBorder="1"/>
    <xf numFmtId="3" fontId="2" fillId="10" borderId="3" xfId="0" applyNumberFormat="1" applyFont="1" applyFill="1" applyBorder="1"/>
    <xf numFmtId="3" fontId="2" fillId="10" borderId="14" xfId="0" applyNumberFormat="1" applyFont="1" applyFill="1" applyBorder="1"/>
    <xf numFmtId="0" fontId="2" fillId="9" borderId="13" xfId="0" applyFont="1" applyFill="1" applyBorder="1"/>
    <xf numFmtId="0" fontId="2" fillId="9" borderId="1" xfId="0" applyFont="1" applyFill="1" applyBorder="1"/>
    <xf numFmtId="4" fontId="2" fillId="9" borderId="1" xfId="0" applyNumberFormat="1" applyFont="1" applyFill="1" applyBorder="1"/>
    <xf numFmtId="3" fontId="2" fillId="9" borderId="1" xfId="0" applyNumberFormat="1" applyFont="1" applyFill="1" applyBorder="1"/>
    <xf numFmtId="3" fontId="2" fillId="9" borderId="3" xfId="0" applyNumberFormat="1" applyFont="1" applyFill="1" applyBorder="1"/>
    <xf numFmtId="3" fontId="2" fillId="9" borderId="14" xfId="0" applyNumberFormat="1" applyFont="1" applyFill="1" applyBorder="1"/>
    <xf numFmtId="0" fontId="2" fillId="8" borderId="15" xfId="0" applyFont="1" applyFill="1" applyBorder="1"/>
    <xf numFmtId="4" fontId="2" fillId="8" borderId="5" xfId="0" applyNumberFormat="1" applyFont="1" applyFill="1" applyBorder="1"/>
    <xf numFmtId="3" fontId="2" fillId="8" borderId="5" xfId="0" applyNumberFormat="1" applyFont="1" applyFill="1" applyBorder="1"/>
    <xf numFmtId="3" fontId="2" fillId="8" borderId="16" xfId="0" applyNumberFormat="1" applyFont="1" applyFill="1" applyBorder="1"/>
    <xf numFmtId="3" fontId="2" fillId="8" borderId="17" xfId="0" applyNumberFormat="1" applyFont="1" applyFill="1" applyBorder="1"/>
    <xf numFmtId="0" fontId="5"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6" fillId="0" borderId="5"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0" fillId="0" borderId="5" xfId="0" applyNumberFormat="1" applyFont="1" applyFill="1" applyBorder="1" applyAlignment="1">
      <alignment horizontal="center" vertical="center"/>
    </xf>
    <xf numFmtId="3" fontId="4" fillId="0" borderId="5" xfId="0" applyNumberFormat="1" applyFont="1" applyFill="1" applyBorder="1" applyAlignment="1">
      <alignment horizontal="right" vertical="center"/>
    </xf>
    <xf numFmtId="3" fontId="2" fillId="0" borderId="5" xfId="1" applyNumberFormat="1" applyFont="1" applyFill="1" applyBorder="1" applyAlignment="1">
      <alignment horizontal="right" vertical="center"/>
    </xf>
    <xf numFmtId="3" fontId="16"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0" fillId="0" borderId="1" xfId="0" applyFont="1" applyFill="1" applyBorder="1" applyAlignment="1">
      <alignment horizontal="left" vertical="center" wrapText="1"/>
    </xf>
    <xf numFmtId="0" fontId="13" fillId="0" borderId="0" xfId="0" applyFont="1"/>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0" xfId="0" applyFont="1" applyAlignment="1">
      <alignment horizontal="right"/>
    </xf>
    <xf numFmtId="0" fontId="23" fillId="0" borderId="0" xfId="0" applyFont="1" applyAlignment="1">
      <alignment horizontal="right" vertical="center" wrapText="1"/>
    </xf>
    <xf numFmtId="0" fontId="3" fillId="0" borderId="6" xfId="0" applyFont="1" applyBorder="1" applyAlignment="1">
      <alignment horizontal="center"/>
    </xf>
    <xf numFmtId="0" fontId="3" fillId="0" borderId="7" xfId="0" applyFont="1" applyBorder="1" applyAlignment="1">
      <alignment horizontal="center"/>
    </xf>
    <xf numFmtId="3" fontId="9" fillId="4" borderId="1" xfId="3" applyNumberFormat="1" applyFont="1" applyFill="1" applyBorder="1" applyAlignment="1">
      <alignment horizontal="center" vertical="center" wrapText="1"/>
    </xf>
    <xf numFmtId="164" fontId="9" fillId="4" borderId="1" xfId="3" applyNumberFormat="1" applyFont="1" applyFill="1" applyBorder="1" applyAlignment="1">
      <alignment horizontal="center" vertical="center" textRotation="90" wrapText="1"/>
    </xf>
    <xf numFmtId="164" fontId="9" fillId="4" borderId="1" xfId="3" applyNumberFormat="1" applyFont="1" applyFill="1" applyBorder="1" applyAlignment="1">
      <alignment horizontal="center" vertical="center" wrapText="1"/>
    </xf>
    <xf numFmtId="3" fontId="13" fillId="4" borderId="1" xfId="4" applyNumberFormat="1" applyFont="1" applyFill="1" applyBorder="1" applyAlignment="1">
      <alignment horizontal="center" vertical="center"/>
    </xf>
    <xf numFmtId="0" fontId="10" fillId="5" borderId="3" xfId="5" applyFont="1" applyFill="1" applyBorder="1" applyAlignment="1">
      <alignment horizontal="left" vertical="center"/>
    </xf>
    <xf numFmtId="0" fontId="10" fillId="5" borderId="2" xfId="5" applyFont="1" applyFill="1" applyBorder="1" applyAlignment="1">
      <alignment horizontal="left" vertical="center"/>
    </xf>
    <xf numFmtId="0" fontId="10" fillId="5" borderId="18" xfId="5" applyFont="1" applyFill="1" applyBorder="1" applyAlignment="1">
      <alignment horizontal="left" vertical="center"/>
    </xf>
    <xf numFmtId="0" fontId="9" fillId="4" borderId="1" xfId="3" applyFont="1" applyFill="1" applyBorder="1" applyAlignment="1">
      <alignment horizontal="center" vertical="center" textRotation="90" wrapText="1"/>
    </xf>
    <xf numFmtId="0" fontId="9" fillId="4" borderId="1" xfId="3" applyFont="1" applyFill="1" applyBorder="1" applyAlignment="1">
      <alignment horizontal="center" vertical="center" wrapText="1"/>
    </xf>
    <xf numFmtId="0" fontId="9" fillId="4" borderId="5" xfId="3" applyFont="1" applyFill="1" applyBorder="1" applyAlignment="1">
      <alignment horizontal="center" vertical="center" wrapText="1"/>
    </xf>
    <xf numFmtId="0" fontId="9" fillId="4" borderId="4" xfId="3" applyFont="1" applyFill="1" applyBorder="1" applyAlignment="1">
      <alignment horizontal="center" vertical="center" wrapText="1"/>
    </xf>
    <xf numFmtId="3" fontId="3" fillId="0" borderId="5"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3" fontId="2" fillId="0" borderId="5" xfId="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5"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6" fillId="0" borderId="5"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3" fontId="2" fillId="0" borderId="5"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0" fontId="0" fillId="0" borderId="5"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3" fontId="4" fillId="0" borderId="5"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cellXfs>
  <cellStyles count="9">
    <cellStyle name="Normální" xfId="0" builtinId="0"/>
    <cellStyle name="Normální 3" xfId="7"/>
    <cellStyle name="Normální 3 2" xfId="8"/>
    <cellStyle name="Normální 5" xfId="1"/>
    <cellStyle name="normální_Investice - opravy 2007 - 14-11-06-HOL (3)1" xfId="5"/>
    <cellStyle name="normální_investice 2005- doprava-upravený2" xfId="4"/>
    <cellStyle name="normální_Investice 2005-školství - úprava (probráno se SEK)" xfId="3"/>
    <cellStyle name="normální_kultura2-upravené priority-3" xfId="2"/>
    <cellStyle name="normální_Sociální - investice a opravy 2009 - sumarizace vč. prior - 10-12-2008" xfId="6"/>
  </cellStyles>
  <dxfs count="0"/>
  <tableStyles count="0" defaultTableStyle="TableStyleMedium2" defaultPivotStyle="PivotStyleLight16"/>
  <colors>
    <mruColors>
      <color rgb="FFE2EFDA"/>
      <color rgb="FFEAD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tabSelected="1" view="pageBreakPreview" zoomScaleNormal="100" zoomScaleSheetLayoutView="100" workbookViewId="0">
      <selection activeCell="E31" sqref="E31"/>
    </sheetView>
  </sheetViews>
  <sheetFormatPr defaultRowHeight="12.75" x14ac:dyDescent="0.2"/>
  <cols>
    <col min="1" max="1" width="15.7109375" customWidth="1"/>
    <col min="2" max="2" width="49.28515625" customWidth="1"/>
    <col min="3" max="3" width="19.5703125" customWidth="1"/>
    <col min="4" max="4" width="19.42578125" customWidth="1"/>
    <col min="5" max="8" width="18.5703125" customWidth="1"/>
    <col min="9" max="9" width="1.28515625" customWidth="1"/>
  </cols>
  <sheetData>
    <row r="1" spans="1:9" ht="18" x14ac:dyDescent="0.25">
      <c r="A1" s="140" t="s">
        <v>214</v>
      </c>
    </row>
    <row r="2" spans="1:9" ht="18" x14ac:dyDescent="0.25">
      <c r="A2" s="79" t="s">
        <v>171</v>
      </c>
    </row>
    <row r="3" spans="1:9" ht="13.5" thickBot="1" x14ac:dyDescent="0.25">
      <c r="H3" s="146" t="s">
        <v>44</v>
      </c>
    </row>
    <row r="4" spans="1:9" ht="47.25" customHeight="1" thickBot="1" x14ac:dyDescent="0.25">
      <c r="A4" s="141" t="s">
        <v>41</v>
      </c>
      <c r="B4" s="142" t="s">
        <v>172</v>
      </c>
      <c r="C4" s="143" t="s">
        <v>173</v>
      </c>
      <c r="D4" s="143" t="s">
        <v>174</v>
      </c>
      <c r="E4" s="143" t="s">
        <v>175</v>
      </c>
      <c r="F4" s="143" t="s">
        <v>176</v>
      </c>
      <c r="G4" s="144" t="s">
        <v>177</v>
      </c>
      <c r="H4" s="145" t="s">
        <v>185</v>
      </c>
    </row>
    <row r="5" spans="1:9" ht="15" x14ac:dyDescent="0.2">
      <c r="A5" s="98" t="s">
        <v>178</v>
      </c>
      <c r="B5" s="99" t="s">
        <v>179</v>
      </c>
      <c r="C5" s="100"/>
      <c r="D5" s="100"/>
      <c r="E5" s="100"/>
      <c r="F5" s="101"/>
      <c r="G5" s="102">
        <f>'Oblast školství - ORJ 17'!Q23</f>
        <v>69278</v>
      </c>
      <c r="H5" s="103">
        <f>SUM(C5:G5)</f>
        <v>69278</v>
      </c>
      <c r="I5" s="80"/>
    </row>
    <row r="6" spans="1:9" ht="15" x14ac:dyDescent="0.2">
      <c r="A6" s="104" t="s">
        <v>180</v>
      </c>
      <c r="B6" s="105" t="s">
        <v>179</v>
      </c>
      <c r="C6" s="106"/>
      <c r="D6" s="106"/>
      <c r="E6" s="106"/>
      <c r="F6" s="107"/>
      <c r="G6" s="108">
        <f>'Oblast sociální - ORJ 17 '!Q23</f>
        <v>42959</v>
      </c>
      <c r="H6" s="109">
        <f t="shared" ref="H6:H12" si="0">SUM(C6:G6)</f>
        <v>42959</v>
      </c>
      <c r="I6" s="80"/>
    </row>
    <row r="7" spans="1:9" ht="15" x14ac:dyDescent="0.2">
      <c r="A7" s="82" t="s">
        <v>181</v>
      </c>
      <c r="B7" s="83" t="s">
        <v>205</v>
      </c>
      <c r="C7" s="84"/>
      <c r="D7" s="84"/>
      <c r="E7" s="85">
        <f>'Oblast dopravy - ORJ 12 '!P9</f>
        <v>24661</v>
      </c>
      <c r="F7" s="85"/>
      <c r="G7" s="86">
        <f>'Oblast dopravy - ORJ 12 '!Q12</f>
        <v>20000</v>
      </c>
      <c r="H7" s="87">
        <f t="shared" ref="H7" si="1">SUM(C7:G7)</f>
        <v>44661</v>
      </c>
      <c r="I7" s="80"/>
    </row>
    <row r="8" spans="1:9" ht="15" x14ac:dyDescent="0.2">
      <c r="A8" s="82" t="s">
        <v>181</v>
      </c>
      <c r="B8" s="83" t="s">
        <v>179</v>
      </c>
      <c r="C8" s="84"/>
      <c r="D8" s="84"/>
      <c r="E8" s="84"/>
      <c r="F8" s="85"/>
      <c r="G8" s="86">
        <f>'Oblast dopravy - ORJ 17 '!Q34</f>
        <v>53618</v>
      </c>
      <c r="H8" s="87">
        <f t="shared" si="0"/>
        <v>53618</v>
      </c>
      <c r="I8" s="80"/>
    </row>
    <row r="9" spans="1:9" ht="15" x14ac:dyDescent="0.2">
      <c r="A9" s="116" t="s">
        <v>182</v>
      </c>
      <c r="B9" s="117" t="s">
        <v>179</v>
      </c>
      <c r="C9" s="118"/>
      <c r="D9" s="118"/>
      <c r="E9" s="118"/>
      <c r="F9" s="119"/>
      <c r="G9" s="120">
        <f>'Oblast kultury - ORJ 17'!Q17</f>
        <v>34227</v>
      </c>
      <c r="H9" s="121">
        <f t="shared" si="0"/>
        <v>34227</v>
      </c>
      <c r="I9" s="80"/>
    </row>
    <row r="10" spans="1:9" ht="15" x14ac:dyDescent="0.2">
      <c r="A10" s="110" t="s">
        <v>183</v>
      </c>
      <c r="B10" s="111" t="s">
        <v>179</v>
      </c>
      <c r="C10" s="112"/>
      <c r="D10" s="112"/>
      <c r="E10" s="112"/>
      <c r="F10" s="113">
        <v>0</v>
      </c>
      <c r="G10" s="114">
        <f>'Oblast zdravotnictví - ORJ 17 '!Q17</f>
        <v>14941</v>
      </c>
      <c r="H10" s="115">
        <f t="shared" si="0"/>
        <v>14941</v>
      </c>
      <c r="I10" s="80"/>
    </row>
    <row r="11" spans="1:9" s="1" customFormat="1" ht="15" hidden="1" x14ac:dyDescent="0.2">
      <c r="A11" s="88"/>
      <c r="B11" s="89"/>
      <c r="C11" s="90"/>
      <c r="D11" s="90"/>
      <c r="E11" s="90"/>
      <c r="F11" s="91"/>
      <c r="G11" s="92"/>
      <c r="H11" s="93">
        <f t="shared" si="0"/>
        <v>0</v>
      </c>
      <c r="I11" s="94"/>
    </row>
    <row r="12" spans="1:9" ht="15.75" thickBot="1" x14ac:dyDescent="0.25">
      <c r="A12" s="122" t="s">
        <v>186</v>
      </c>
      <c r="B12" s="81" t="s">
        <v>179</v>
      </c>
      <c r="C12" s="123"/>
      <c r="D12" s="123"/>
      <c r="E12" s="123"/>
      <c r="F12" s="124"/>
      <c r="G12" s="125">
        <f>'Oblast ostatní - ORJ 17'!Q11</f>
        <v>4000</v>
      </c>
      <c r="H12" s="126">
        <f t="shared" si="0"/>
        <v>4000</v>
      </c>
      <c r="I12" s="80"/>
    </row>
    <row r="13" spans="1:9" ht="16.5" thickBot="1" x14ac:dyDescent="0.3">
      <c r="A13" s="148" t="s">
        <v>184</v>
      </c>
      <c r="B13" s="149"/>
      <c r="C13" s="95">
        <f>SUM(C5:C12)</f>
        <v>0</v>
      </c>
      <c r="D13" s="95">
        <f>SUM(D5:D12)</f>
        <v>0</v>
      </c>
      <c r="E13" s="95">
        <f>SUM(E5:E12)</f>
        <v>24661</v>
      </c>
      <c r="F13" s="95">
        <f>SUM(F5:F12)</f>
        <v>0</v>
      </c>
      <c r="G13" s="96">
        <f>SUM(G5:G12)</f>
        <v>239023</v>
      </c>
      <c r="H13" s="97">
        <f t="shared" ref="H13" si="2">SUM(H5:H12)</f>
        <v>263684</v>
      </c>
      <c r="I13" s="80"/>
    </row>
  </sheetData>
  <mergeCells count="1">
    <mergeCell ref="A13:B13"/>
  </mergeCells>
  <pageMargins left="0.39370078740157483" right="0.39370078740157483" top="0.78740157480314965" bottom="0.78740157480314965" header="0.31496062992125984" footer="0.31496062992125984"/>
  <pageSetup paperSize="9" scale="79" firstPageNumber="113"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45"/>
  <sheetViews>
    <sheetView showGridLines="0" view="pageBreakPreview" zoomScale="70" zoomScaleNormal="66" zoomScaleSheetLayoutView="70" workbookViewId="0">
      <pane ySplit="7" topLeftCell="A8" activePane="bottomLeft" state="frozenSplit"/>
      <selection activeCell="A13" sqref="A13:B13"/>
      <selection pane="bottomLeft" activeCell="R4" sqref="R4"/>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8"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6" t="s">
        <v>49</v>
      </c>
      <c r="B1" s="63"/>
      <c r="C1" s="63"/>
      <c r="D1" s="63"/>
      <c r="E1" s="63"/>
      <c r="F1" s="63"/>
      <c r="G1" s="63"/>
      <c r="H1" s="65"/>
      <c r="I1" s="64"/>
      <c r="J1" s="63"/>
      <c r="M1" s="62"/>
      <c r="N1" s="61"/>
      <c r="P1" s="61"/>
      <c r="Q1" s="61"/>
      <c r="R1" s="60"/>
      <c r="S1" s="59"/>
      <c r="T1" s="48"/>
    </row>
    <row r="2" spans="1:20" ht="15.75" x14ac:dyDescent="0.25">
      <c r="A2" s="52" t="s">
        <v>48</v>
      </c>
      <c r="B2" s="55"/>
      <c r="C2" s="55"/>
      <c r="D2" s="56"/>
      <c r="E2" s="55"/>
      <c r="F2" s="55"/>
      <c r="G2" s="55"/>
      <c r="H2" s="55" t="s">
        <v>47</v>
      </c>
      <c r="I2" s="58" t="s">
        <v>46</v>
      </c>
      <c r="J2" s="57"/>
      <c r="M2" s="51"/>
      <c r="N2" s="50"/>
      <c r="P2" s="50"/>
      <c r="Q2" s="50"/>
      <c r="R2" s="50"/>
      <c r="S2" s="49"/>
      <c r="T2" s="48"/>
    </row>
    <row r="3" spans="1:20" ht="17.25" customHeight="1" x14ac:dyDescent="0.2">
      <c r="A3" s="52"/>
      <c r="B3" s="55"/>
      <c r="C3" s="55"/>
      <c r="D3" s="56"/>
      <c r="E3" s="55"/>
      <c r="F3" s="55"/>
      <c r="G3" s="55"/>
      <c r="H3" s="55" t="s">
        <v>45</v>
      </c>
      <c r="I3" s="54"/>
      <c r="J3" s="55"/>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107</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22</v>
      </c>
      <c r="B8" s="43"/>
      <c r="C8" s="43"/>
      <c r="D8" s="43"/>
      <c r="E8" s="43"/>
      <c r="F8" s="43"/>
      <c r="G8" s="43"/>
      <c r="H8" s="43"/>
      <c r="I8" s="43"/>
      <c r="J8" s="43"/>
      <c r="K8" s="43"/>
      <c r="L8" s="41">
        <f>SUM(L9:L13)</f>
        <v>100169</v>
      </c>
      <c r="M8" s="42"/>
      <c r="N8" s="41">
        <f>SUM(N9:N13)</f>
        <v>27366</v>
      </c>
      <c r="O8" s="41">
        <f>SUM(O9:O13)</f>
        <v>63478</v>
      </c>
      <c r="P8" s="41">
        <f>SUM(P9:P13)</f>
        <v>0</v>
      </c>
      <c r="Q8" s="41">
        <f>SUM(Q9:Q13)</f>
        <v>63478</v>
      </c>
      <c r="R8" s="41">
        <f>SUM(R9:R13)</f>
        <v>9325</v>
      </c>
      <c r="S8" s="40"/>
    </row>
    <row r="9" spans="1:20" s="8" customFormat="1" ht="115.9" customHeight="1" x14ac:dyDescent="0.2">
      <c r="A9" s="15">
        <v>1</v>
      </c>
      <c r="B9" s="15" t="s">
        <v>1</v>
      </c>
      <c r="C9" s="15">
        <v>3122</v>
      </c>
      <c r="D9" s="15">
        <v>6121</v>
      </c>
      <c r="E9" s="15">
        <v>61</v>
      </c>
      <c r="F9" s="15">
        <v>10</v>
      </c>
      <c r="G9" s="18">
        <v>60001101142</v>
      </c>
      <c r="H9" s="17" t="s">
        <v>106</v>
      </c>
      <c r="I9" s="16" t="s">
        <v>105</v>
      </c>
      <c r="J9" s="15" t="s">
        <v>70</v>
      </c>
      <c r="K9" s="15" t="s">
        <v>19</v>
      </c>
      <c r="L9" s="14">
        <v>19778</v>
      </c>
      <c r="M9" s="13" t="s">
        <v>102</v>
      </c>
      <c r="N9" s="12">
        <v>1303</v>
      </c>
      <c r="O9" s="11">
        <f t="shared" ref="O9:O13" si="0">P9+Q9</f>
        <v>18475</v>
      </c>
      <c r="P9" s="9">
        <v>0</v>
      </c>
      <c r="Q9" s="137">
        <v>18475</v>
      </c>
      <c r="R9" s="9">
        <f t="shared" ref="R9:R13" si="1">L9-N9-O9</f>
        <v>0</v>
      </c>
      <c r="S9" s="19"/>
    </row>
    <row r="10" spans="1:20" s="8" customFormat="1" ht="115.9" customHeight="1" x14ac:dyDescent="0.2">
      <c r="A10" s="15">
        <v>2</v>
      </c>
      <c r="B10" s="15" t="s">
        <v>1</v>
      </c>
      <c r="C10" s="15">
        <v>3121</v>
      </c>
      <c r="D10" s="15">
        <v>6121</v>
      </c>
      <c r="E10" s="15">
        <v>61</v>
      </c>
      <c r="F10" s="15">
        <v>10</v>
      </c>
      <c r="G10" s="18">
        <v>60001101280</v>
      </c>
      <c r="H10" s="17" t="s">
        <v>104</v>
      </c>
      <c r="I10" s="75" t="s">
        <v>103</v>
      </c>
      <c r="J10" s="15" t="s">
        <v>70</v>
      </c>
      <c r="K10" s="15" t="s">
        <v>19</v>
      </c>
      <c r="L10" s="14">
        <v>18182</v>
      </c>
      <c r="M10" s="13" t="s">
        <v>102</v>
      </c>
      <c r="N10" s="12">
        <v>9586</v>
      </c>
      <c r="O10" s="11">
        <f t="shared" si="0"/>
        <v>8596</v>
      </c>
      <c r="P10" s="9">
        <v>0</v>
      </c>
      <c r="Q10" s="137">
        <v>8596</v>
      </c>
      <c r="R10" s="9">
        <f t="shared" si="1"/>
        <v>0</v>
      </c>
      <c r="S10" s="19"/>
    </row>
    <row r="11" spans="1:20" s="8" customFormat="1" ht="115.9" customHeight="1" x14ac:dyDescent="0.2">
      <c r="A11" s="15">
        <v>3</v>
      </c>
      <c r="B11" s="15" t="s">
        <v>4</v>
      </c>
      <c r="C11" s="15">
        <v>3127</v>
      </c>
      <c r="D11" s="15">
        <v>6121</v>
      </c>
      <c r="E11" s="15">
        <v>61</v>
      </c>
      <c r="F11" s="15">
        <v>10</v>
      </c>
      <c r="G11" s="18">
        <v>60001101358</v>
      </c>
      <c r="H11" s="17" t="s">
        <v>101</v>
      </c>
      <c r="I11" s="16" t="s">
        <v>100</v>
      </c>
      <c r="J11" s="15" t="s">
        <v>70</v>
      </c>
      <c r="K11" s="15" t="s">
        <v>19</v>
      </c>
      <c r="L11" s="14">
        <v>45995</v>
      </c>
      <c r="M11" s="13" t="s">
        <v>99</v>
      </c>
      <c r="N11" s="12">
        <v>9222</v>
      </c>
      <c r="O11" s="11">
        <f t="shared" si="0"/>
        <v>27448</v>
      </c>
      <c r="P11" s="9">
        <v>0</v>
      </c>
      <c r="Q11" s="137">
        <v>27448</v>
      </c>
      <c r="R11" s="9">
        <f t="shared" si="1"/>
        <v>9325</v>
      </c>
      <c r="S11" s="19"/>
    </row>
    <row r="12" spans="1:20" ht="96" customHeight="1" x14ac:dyDescent="0.2">
      <c r="A12" s="15">
        <v>4</v>
      </c>
      <c r="B12" s="15" t="s">
        <v>1</v>
      </c>
      <c r="C12" s="15" t="s">
        <v>98</v>
      </c>
      <c r="D12" s="15">
        <v>6121</v>
      </c>
      <c r="E12" s="15">
        <v>61</v>
      </c>
      <c r="F12" s="15">
        <v>10</v>
      </c>
      <c r="G12" s="22">
        <v>60001101365</v>
      </c>
      <c r="H12" s="17" t="s">
        <v>97</v>
      </c>
      <c r="I12" s="16" t="s">
        <v>96</v>
      </c>
      <c r="J12" s="15" t="s">
        <v>70</v>
      </c>
      <c r="K12" s="15" t="s">
        <v>19</v>
      </c>
      <c r="L12" s="14">
        <v>13296</v>
      </c>
      <c r="M12" s="13" t="s">
        <v>102</v>
      </c>
      <c r="N12" s="12">
        <v>7082</v>
      </c>
      <c r="O12" s="11">
        <f t="shared" si="0"/>
        <v>6214</v>
      </c>
      <c r="P12" s="12">
        <v>0</v>
      </c>
      <c r="Q12" s="138">
        <v>6214</v>
      </c>
      <c r="R12" s="14">
        <f t="shared" si="1"/>
        <v>0</v>
      </c>
      <c r="S12" s="19"/>
    </row>
    <row r="13" spans="1:20" ht="85.15" customHeight="1" x14ac:dyDescent="0.2">
      <c r="A13" s="15">
        <v>5</v>
      </c>
      <c r="B13" s="15" t="s">
        <v>1</v>
      </c>
      <c r="C13" s="15" t="s">
        <v>95</v>
      </c>
      <c r="D13" s="15">
        <v>6121</v>
      </c>
      <c r="E13" s="15">
        <v>61</v>
      </c>
      <c r="F13" s="15">
        <v>10</v>
      </c>
      <c r="G13" s="22">
        <v>60001101370</v>
      </c>
      <c r="H13" s="17" t="s">
        <v>94</v>
      </c>
      <c r="I13" s="37" t="s">
        <v>93</v>
      </c>
      <c r="J13" s="15" t="s">
        <v>70</v>
      </c>
      <c r="K13" s="15" t="s">
        <v>19</v>
      </c>
      <c r="L13" s="14">
        <v>2918</v>
      </c>
      <c r="M13" s="13">
        <v>2023</v>
      </c>
      <c r="N13" s="12">
        <v>173</v>
      </c>
      <c r="O13" s="11">
        <f t="shared" si="0"/>
        <v>2745</v>
      </c>
      <c r="P13" s="12">
        <v>0</v>
      </c>
      <c r="Q13" s="138">
        <v>2745</v>
      </c>
      <c r="R13" s="14">
        <f t="shared" si="1"/>
        <v>0</v>
      </c>
      <c r="S13" s="19"/>
    </row>
    <row r="14" spans="1:20" s="39" customFormat="1" ht="25.5" customHeight="1" x14ac:dyDescent="0.3">
      <c r="A14" s="44" t="s">
        <v>17</v>
      </c>
      <c r="B14" s="43"/>
      <c r="C14" s="43"/>
      <c r="D14" s="43"/>
      <c r="E14" s="43"/>
      <c r="F14" s="43"/>
      <c r="G14" s="43"/>
      <c r="H14" s="43"/>
      <c r="I14" s="43"/>
      <c r="J14" s="43"/>
      <c r="K14" s="43"/>
      <c r="L14" s="41">
        <f>SUM(L15:L21)</f>
        <v>143567</v>
      </c>
      <c r="M14" s="42"/>
      <c r="N14" s="41">
        <f>SUM(N15:N21)</f>
        <v>973</v>
      </c>
      <c r="O14" s="41">
        <f t="shared" ref="O14:R14" si="2">SUM(O15:O21)</f>
        <v>5800</v>
      </c>
      <c r="P14" s="41">
        <f t="shared" si="2"/>
        <v>0</v>
      </c>
      <c r="Q14" s="41">
        <f t="shared" si="2"/>
        <v>5800</v>
      </c>
      <c r="R14" s="41">
        <f t="shared" si="2"/>
        <v>136794</v>
      </c>
      <c r="S14" s="40"/>
    </row>
    <row r="15" spans="1:20" s="8" customFormat="1" ht="64.5" customHeight="1" x14ac:dyDescent="0.2">
      <c r="A15" s="15">
        <v>1</v>
      </c>
      <c r="B15" s="15"/>
      <c r="C15" s="15">
        <v>3122</v>
      </c>
      <c r="D15" s="15">
        <v>6121</v>
      </c>
      <c r="E15" s="15">
        <v>61</v>
      </c>
      <c r="F15" s="15">
        <v>10</v>
      </c>
      <c r="G15" s="18">
        <v>60001000000</v>
      </c>
      <c r="H15" s="17" t="s">
        <v>92</v>
      </c>
      <c r="I15" s="16" t="s">
        <v>91</v>
      </c>
      <c r="J15" s="15"/>
      <c r="K15" s="15" t="s">
        <v>90</v>
      </c>
      <c r="L15" s="14">
        <v>400</v>
      </c>
      <c r="M15" s="13">
        <v>2023</v>
      </c>
      <c r="N15" s="12">
        <v>0</v>
      </c>
      <c r="O15" s="11">
        <f t="shared" ref="O15:O22" si="3">P15+Q15</f>
        <v>400</v>
      </c>
      <c r="P15" s="9">
        <v>0</v>
      </c>
      <c r="Q15" s="137">
        <v>400</v>
      </c>
      <c r="R15" s="9">
        <v>0</v>
      </c>
      <c r="S15" s="19"/>
    </row>
    <row r="16" spans="1:20" s="8" customFormat="1" ht="64.5" customHeight="1" x14ac:dyDescent="0.2">
      <c r="A16" s="15">
        <v>2</v>
      </c>
      <c r="B16" s="15" t="s">
        <v>13</v>
      </c>
      <c r="C16" s="15">
        <v>3122</v>
      </c>
      <c r="D16" s="15">
        <v>6121</v>
      </c>
      <c r="E16" s="15">
        <v>61</v>
      </c>
      <c r="F16" s="15">
        <v>10</v>
      </c>
      <c r="G16" s="18">
        <v>60001101540</v>
      </c>
      <c r="H16" s="17" t="s">
        <v>86</v>
      </c>
      <c r="I16" s="16" t="s">
        <v>85</v>
      </c>
      <c r="J16" s="15"/>
      <c r="K16" s="15" t="s">
        <v>2</v>
      </c>
      <c r="L16" s="14">
        <v>3000</v>
      </c>
      <c r="M16" s="13">
        <v>2024</v>
      </c>
      <c r="N16" s="12">
        <v>0</v>
      </c>
      <c r="O16" s="11">
        <f t="shared" si="3"/>
        <v>500</v>
      </c>
      <c r="P16" s="9">
        <v>0</v>
      </c>
      <c r="Q16" s="137">
        <v>500</v>
      </c>
      <c r="R16" s="9">
        <f>L16-N16-O16</f>
        <v>2500</v>
      </c>
      <c r="S16" s="19" t="s">
        <v>6</v>
      </c>
    </row>
    <row r="17" spans="1:20" s="8" customFormat="1" ht="60" customHeight="1" x14ac:dyDescent="0.2">
      <c r="A17" s="15">
        <v>3</v>
      </c>
      <c r="B17" s="15" t="s">
        <v>58</v>
      </c>
      <c r="C17" s="15">
        <v>3127</v>
      </c>
      <c r="D17" s="15">
        <v>6121</v>
      </c>
      <c r="E17" s="15">
        <v>61</v>
      </c>
      <c r="F17" s="15">
        <v>10</v>
      </c>
      <c r="G17" s="18">
        <v>60001101541</v>
      </c>
      <c r="H17" s="17" t="s">
        <v>84</v>
      </c>
      <c r="I17" s="73" t="s">
        <v>83</v>
      </c>
      <c r="J17" s="15"/>
      <c r="K17" s="15" t="s">
        <v>2</v>
      </c>
      <c r="L17" s="14">
        <v>1400</v>
      </c>
      <c r="M17" s="13" t="s">
        <v>51</v>
      </c>
      <c r="N17" s="12">
        <v>200</v>
      </c>
      <c r="O17" s="11">
        <f t="shared" si="3"/>
        <v>1200</v>
      </c>
      <c r="P17" s="9">
        <v>0</v>
      </c>
      <c r="Q17" s="137">
        <v>1200</v>
      </c>
      <c r="R17" s="9">
        <f>L17-N17-O17</f>
        <v>0</v>
      </c>
      <c r="S17" s="19"/>
    </row>
    <row r="18" spans="1:20" s="8" customFormat="1" ht="45.75" customHeight="1" x14ac:dyDescent="0.2">
      <c r="A18" s="15">
        <v>4</v>
      </c>
      <c r="B18" s="15" t="s">
        <v>58</v>
      </c>
      <c r="C18" s="15">
        <v>3127</v>
      </c>
      <c r="D18" s="15">
        <v>6121</v>
      </c>
      <c r="E18" s="15">
        <v>61</v>
      </c>
      <c r="F18" s="15">
        <v>10</v>
      </c>
      <c r="G18" s="18">
        <v>60001101543</v>
      </c>
      <c r="H18" s="17" t="s">
        <v>82</v>
      </c>
      <c r="I18" s="72" t="s">
        <v>81</v>
      </c>
      <c r="J18" s="15"/>
      <c r="K18" s="15" t="s">
        <v>2</v>
      </c>
      <c r="L18" s="14">
        <v>80000</v>
      </c>
      <c r="M18" s="13" t="s">
        <v>67</v>
      </c>
      <c r="N18" s="12">
        <v>0</v>
      </c>
      <c r="O18" s="11">
        <f t="shared" si="3"/>
        <v>2000</v>
      </c>
      <c r="P18" s="9">
        <v>0</v>
      </c>
      <c r="Q18" s="137">
        <v>2000</v>
      </c>
      <c r="R18" s="9">
        <f>L18-N18-O18</f>
        <v>78000</v>
      </c>
      <c r="S18" s="19"/>
    </row>
    <row r="19" spans="1:20" s="8" customFormat="1" ht="64.5" customHeight="1" x14ac:dyDescent="0.2">
      <c r="A19" s="15">
        <v>5</v>
      </c>
      <c r="B19" s="15" t="s">
        <v>13</v>
      </c>
      <c r="C19" s="15">
        <v>3133</v>
      </c>
      <c r="D19" s="15">
        <v>6121</v>
      </c>
      <c r="E19" s="15">
        <v>61</v>
      </c>
      <c r="F19" s="15">
        <v>10</v>
      </c>
      <c r="G19" s="18">
        <v>60001101549</v>
      </c>
      <c r="H19" s="17" t="s">
        <v>80</v>
      </c>
      <c r="I19" s="16" t="s">
        <v>79</v>
      </c>
      <c r="J19" s="15"/>
      <c r="K19" s="15" t="s">
        <v>2</v>
      </c>
      <c r="L19" s="14">
        <v>3000</v>
      </c>
      <c r="M19" s="13">
        <v>2023</v>
      </c>
      <c r="N19" s="12">
        <v>0</v>
      </c>
      <c r="O19" s="11">
        <f t="shared" si="3"/>
        <v>300</v>
      </c>
      <c r="P19" s="9">
        <v>0</v>
      </c>
      <c r="Q19" s="137">
        <v>300</v>
      </c>
      <c r="R19" s="9">
        <f>L19-N19-O19</f>
        <v>2700</v>
      </c>
      <c r="S19" s="19" t="s">
        <v>6</v>
      </c>
    </row>
    <row r="20" spans="1:20" ht="100.9" customHeight="1" x14ac:dyDescent="0.2">
      <c r="A20" s="15">
        <v>6</v>
      </c>
      <c r="B20" s="15" t="s">
        <v>1</v>
      </c>
      <c r="C20" s="15">
        <v>3114</v>
      </c>
      <c r="D20" s="15">
        <v>6121</v>
      </c>
      <c r="E20" s="15">
        <v>61</v>
      </c>
      <c r="F20" s="15">
        <v>10</v>
      </c>
      <c r="G20" s="22">
        <v>60001101362</v>
      </c>
      <c r="H20" s="17" t="s">
        <v>89</v>
      </c>
      <c r="I20" s="37" t="s">
        <v>88</v>
      </c>
      <c r="J20" s="15"/>
      <c r="K20" s="15" t="s">
        <v>2</v>
      </c>
      <c r="L20" s="14">
        <v>48767</v>
      </c>
      <c r="M20" s="20" t="s">
        <v>51</v>
      </c>
      <c r="N20" s="12">
        <v>773</v>
      </c>
      <c r="O20" s="11">
        <f t="shared" si="3"/>
        <v>700</v>
      </c>
      <c r="P20" s="9">
        <v>0</v>
      </c>
      <c r="Q20" s="137">
        <v>700</v>
      </c>
      <c r="R20" s="9">
        <f>L20-N20-O20</f>
        <v>47294</v>
      </c>
      <c r="S20" s="19" t="s">
        <v>87</v>
      </c>
      <c r="T20" s="74">
        <v>25000</v>
      </c>
    </row>
    <row r="21" spans="1:20" s="8" customFormat="1" ht="94.5" customHeight="1" x14ac:dyDescent="0.2">
      <c r="A21" s="15">
        <v>7</v>
      </c>
      <c r="B21" s="15" t="s">
        <v>1</v>
      </c>
      <c r="C21" s="15" t="s">
        <v>95</v>
      </c>
      <c r="D21" s="15">
        <v>6121</v>
      </c>
      <c r="E21" s="15">
        <v>61</v>
      </c>
      <c r="F21" s="15">
        <v>10</v>
      </c>
      <c r="G21" s="18">
        <v>60001101577</v>
      </c>
      <c r="H21" s="17" t="s">
        <v>209</v>
      </c>
      <c r="I21" s="37" t="s">
        <v>210</v>
      </c>
      <c r="J21" s="15" t="s">
        <v>70</v>
      </c>
      <c r="K21" s="15" t="s">
        <v>19</v>
      </c>
      <c r="L21" s="14">
        <v>7000</v>
      </c>
      <c r="M21" s="13">
        <v>2023</v>
      </c>
      <c r="N21" s="12">
        <v>0</v>
      </c>
      <c r="O21" s="11">
        <f>P21+Q21</f>
        <v>700</v>
      </c>
      <c r="P21" s="12">
        <v>0</v>
      </c>
      <c r="Q21" s="138">
        <v>700</v>
      </c>
      <c r="R21" s="14">
        <f t="shared" ref="R21" si="4">L21-N21-O21</f>
        <v>6300</v>
      </c>
      <c r="S21" s="19" t="s">
        <v>6</v>
      </c>
    </row>
    <row r="22" spans="1:20" ht="34.5" hidden="1" customHeight="1" x14ac:dyDescent="0.2">
      <c r="A22" s="15"/>
      <c r="B22" s="15"/>
      <c r="C22" s="15"/>
      <c r="D22" s="15"/>
      <c r="E22" s="15"/>
      <c r="F22" s="15"/>
      <c r="G22" s="22"/>
      <c r="H22" s="21"/>
      <c r="I22" s="37"/>
      <c r="J22" s="15"/>
      <c r="K22" s="15"/>
      <c r="L22" s="14">
        <f>N22+O22+R22</f>
        <v>0</v>
      </c>
      <c r="M22" s="20"/>
      <c r="N22" s="12"/>
      <c r="O22" s="11">
        <f t="shared" si="3"/>
        <v>0</v>
      </c>
      <c r="P22" s="12"/>
      <c r="Q22" s="11"/>
      <c r="R22" s="14"/>
      <c r="S22" s="19"/>
    </row>
    <row r="23" spans="1:20" ht="35.25" customHeight="1" x14ac:dyDescent="0.2">
      <c r="A23" s="34" t="s">
        <v>78</v>
      </c>
      <c r="B23" s="33"/>
      <c r="C23" s="33"/>
      <c r="D23" s="33"/>
      <c r="E23" s="33"/>
      <c r="F23" s="33"/>
      <c r="G23" s="33"/>
      <c r="H23" s="33"/>
      <c r="I23" s="71"/>
      <c r="J23" s="33"/>
      <c r="K23" s="33"/>
      <c r="L23" s="31">
        <f>+L14+L8</f>
        <v>243736</v>
      </c>
      <c r="M23" s="32"/>
      <c r="N23" s="31">
        <f>+N14+N8</f>
        <v>28339</v>
      </c>
      <c r="O23" s="31">
        <f>+O14+O8</f>
        <v>69278</v>
      </c>
      <c r="P23" s="31">
        <f>+P14+P8</f>
        <v>0</v>
      </c>
      <c r="Q23" s="31">
        <f>+Q14+Q8</f>
        <v>69278</v>
      </c>
      <c r="R23" s="31">
        <f>+R14+R8</f>
        <v>146119</v>
      </c>
      <c r="S23" s="30"/>
    </row>
    <row r="24" spans="1:20" s="3" customFormat="1" x14ac:dyDescent="0.2">
      <c r="A24" s="5"/>
      <c r="B24" s="5"/>
      <c r="C24" s="5"/>
      <c r="D24" s="5"/>
      <c r="E24" s="5"/>
      <c r="F24" s="5"/>
      <c r="G24" s="5"/>
      <c r="H24" s="29"/>
      <c r="I24" s="5"/>
      <c r="J24" s="28"/>
      <c r="K24" s="27"/>
      <c r="L24" s="26"/>
      <c r="M24" s="25"/>
      <c r="N24" s="24"/>
      <c r="S24" s="2"/>
      <c r="T24" s="1"/>
    </row>
    <row r="25" spans="1:20" s="3" customFormat="1" x14ac:dyDescent="0.2">
      <c r="A25" s="5"/>
      <c r="B25" s="5"/>
      <c r="C25" s="5"/>
      <c r="D25" s="5"/>
      <c r="E25" s="5"/>
      <c r="F25" s="5"/>
      <c r="G25" s="5"/>
      <c r="H25" s="5"/>
      <c r="I25" s="5"/>
      <c r="J25" s="23"/>
      <c r="K25" s="7"/>
      <c r="L25" s="6"/>
      <c r="M25" s="4"/>
      <c r="S25" s="2"/>
      <c r="T25" s="1"/>
    </row>
    <row r="26" spans="1:20" s="3" customFormat="1" x14ac:dyDescent="0.2">
      <c r="A26" s="5"/>
      <c r="B26" s="5"/>
      <c r="C26" s="5"/>
      <c r="D26" s="5"/>
      <c r="E26" s="5"/>
      <c r="F26" s="5"/>
      <c r="G26" s="5"/>
      <c r="H26" s="5"/>
      <c r="I26" s="5"/>
      <c r="J26" s="23"/>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5"/>
      <c r="B37" s="5"/>
      <c r="C37" s="5"/>
      <c r="D37" s="5"/>
      <c r="E37" s="5"/>
      <c r="F37" s="5"/>
      <c r="G37" s="5"/>
      <c r="H37" s="5"/>
      <c r="I37" s="5"/>
      <c r="J37" s="1"/>
      <c r="K37" s="7"/>
      <c r="L37" s="6"/>
      <c r="M37" s="4"/>
      <c r="S37" s="2"/>
      <c r="T37" s="1"/>
    </row>
    <row r="38" spans="1:20" s="3" customFormat="1" x14ac:dyDescent="0.2">
      <c r="A38" s="5"/>
      <c r="B38" s="5"/>
      <c r="C38" s="5"/>
      <c r="D38" s="5"/>
      <c r="E38" s="5"/>
      <c r="F38" s="5"/>
      <c r="G38" s="5"/>
      <c r="H38" s="5"/>
      <c r="I38" s="5"/>
      <c r="J38" s="1"/>
      <c r="K38" s="7"/>
      <c r="L38" s="6"/>
      <c r="M38" s="4"/>
      <c r="S38" s="2"/>
      <c r="T38" s="1"/>
    </row>
    <row r="39" spans="1:20" s="3" customFormat="1" x14ac:dyDescent="0.2">
      <c r="A39" s="5"/>
      <c r="B39" s="5"/>
      <c r="C39" s="5"/>
      <c r="D39" s="5"/>
      <c r="E39" s="5"/>
      <c r="F39" s="5"/>
      <c r="G39" s="5"/>
      <c r="H39" s="5"/>
      <c r="I39" s="5"/>
      <c r="J39" s="1"/>
      <c r="K39" s="7"/>
      <c r="L39" s="6"/>
      <c r="M39" s="4"/>
      <c r="S39" s="2"/>
      <c r="T39" s="1"/>
    </row>
    <row r="40" spans="1:20" s="3" customFormat="1" x14ac:dyDescent="0.2">
      <c r="A40" s="5"/>
      <c r="B40" s="5"/>
      <c r="C40" s="5"/>
      <c r="D40" s="5"/>
      <c r="E40" s="5"/>
      <c r="F40" s="5"/>
      <c r="G40" s="5"/>
      <c r="H40" s="5"/>
      <c r="I40" s="5"/>
      <c r="J40" s="1"/>
      <c r="K40" s="7"/>
      <c r="L40" s="6"/>
      <c r="M40" s="4"/>
      <c r="S40" s="2"/>
      <c r="T40" s="1"/>
    </row>
    <row r="41" spans="1:20" s="3" customFormat="1" x14ac:dyDescent="0.2">
      <c r="A41" s="5"/>
      <c r="B41" s="5"/>
      <c r="C41" s="5"/>
      <c r="D41" s="5"/>
      <c r="E41" s="5"/>
      <c r="F41" s="5"/>
      <c r="G41" s="5"/>
      <c r="H41" s="5"/>
      <c r="I41" s="5"/>
      <c r="J41" s="1"/>
      <c r="K41" s="7"/>
      <c r="L41" s="6"/>
      <c r="M41" s="4"/>
      <c r="S41" s="2"/>
      <c r="T41" s="1"/>
    </row>
    <row r="42" spans="1:20" s="3" customFormat="1" x14ac:dyDescent="0.2">
      <c r="A42" s="5"/>
      <c r="B42" s="5"/>
      <c r="C42" s="5"/>
      <c r="D42" s="5"/>
      <c r="E42" s="5"/>
      <c r="F42" s="5"/>
      <c r="G42" s="5"/>
      <c r="H42" s="5"/>
      <c r="I42" s="5"/>
      <c r="J42" s="1"/>
      <c r="K42" s="7"/>
      <c r="L42" s="6"/>
      <c r="M42" s="4"/>
      <c r="S42" s="2"/>
      <c r="T42" s="1"/>
    </row>
    <row r="43" spans="1:20" s="3" customFormat="1" x14ac:dyDescent="0.2">
      <c r="A43" s="5"/>
      <c r="B43" s="5"/>
      <c r="C43" s="5"/>
      <c r="D43" s="5"/>
      <c r="E43" s="5"/>
      <c r="F43" s="5"/>
      <c r="G43" s="5"/>
      <c r="H43" s="5"/>
      <c r="I43" s="5"/>
      <c r="J43" s="1"/>
      <c r="K43" s="7"/>
      <c r="L43" s="6"/>
      <c r="M43" s="4"/>
      <c r="S43" s="2"/>
      <c r="T43" s="1"/>
    </row>
    <row r="44" spans="1:20" s="3" customFormat="1" x14ac:dyDescent="0.2">
      <c r="A44" s="1"/>
      <c r="B44" s="1"/>
      <c r="C44" s="1"/>
      <c r="D44" s="1"/>
      <c r="E44" s="1"/>
      <c r="F44" s="1"/>
      <c r="G44" s="1"/>
      <c r="H44" s="1"/>
      <c r="I44" s="1"/>
      <c r="J44" s="1"/>
      <c r="K44" s="5"/>
      <c r="L44" s="6"/>
      <c r="M44" s="4"/>
      <c r="S44" s="2"/>
      <c r="T44" s="1"/>
    </row>
    <row r="45" spans="1:20" s="3" customFormat="1" x14ac:dyDescent="0.2">
      <c r="A45" s="1"/>
      <c r="B45" s="1"/>
      <c r="C45" s="1"/>
      <c r="D45" s="1"/>
      <c r="E45" s="1"/>
      <c r="F45" s="1"/>
      <c r="G45" s="1"/>
      <c r="H45" s="1"/>
      <c r="I45" s="1"/>
      <c r="J45" s="1"/>
      <c r="K45" s="5"/>
      <c r="L45" s="6"/>
      <c r="M45" s="4"/>
      <c r="S45" s="2"/>
      <c r="T45" s="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49" firstPageNumber="114"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rowBreaks count="1" manualBreakCount="1">
    <brk id="1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2"/>
  <sheetViews>
    <sheetView showGridLines="0" view="pageBreakPreview" zoomScale="70" zoomScaleNormal="66" zoomScaleSheetLayoutView="70" workbookViewId="0">
      <pane ySplit="7" topLeftCell="A8" activePane="bottomLeft" state="frozenSplit"/>
      <selection activeCell="A13" sqref="A13:B13"/>
      <selection pane="bottomLeft" activeCell="P17" sqref="P17"/>
    </sheetView>
  </sheetViews>
  <sheetFormatPr defaultColWidth="9.140625" defaultRowHeight="12.75" outlineLevelCol="1" x14ac:dyDescent="0.2"/>
  <cols>
    <col min="1" max="1" width="5.42578125" style="1" customWidth="1"/>
    <col min="2" max="2" width="6" style="1" customWidth="1"/>
    <col min="3" max="3" width="5.5703125" style="1" hidden="1" customWidth="1" outlineLevel="1"/>
    <col min="4" max="4" width="8.285156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6.8554687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16384" width="9.140625" style="1"/>
  </cols>
  <sheetData>
    <row r="1" spans="1:20" ht="20.25" x14ac:dyDescent="0.3">
      <c r="A1" s="66" t="s">
        <v>49</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47</v>
      </c>
      <c r="I2" s="58" t="s">
        <v>46</v>
      </c>
      <c r="J2" s="57"/>
      <c r="M2" s="51"/>
      <c r="N2" s="50"/>
      <c r="P2" s="50"/>
      <c r="Q2" s="50"/>
      <c r="R2" s="50"/>
      <c r="S2" s="49"/>
      <c r="T2" s="48"/>
    </row>
    <row r="3" spans="1:20" ht="17.25" customHeight="1" x14ac:dyDescent="0.2">
      <c r="A3" s="55"/>
      <c r="B3" s="55"/>
      <c r="C3" s="55"/>
      <c r="D3" s="56"/>
      <c r="E3" s="55"/>
      <c r="F3" s="55"/>
      <c r="G3" s="55"/>
      <c r="H3" s="55" t="s">
        <v>45</v>
      </c>
      <c r="I3" s="54"/>
      <c r="J3" s="52"/>
      <c r="M3" s="51"/>
      <c r="N3" s="50"/>
      <c r="P3" s="50"/>
      <c r="Q3" s="50"/>
      <c r="S3" s="49"/>
      <c r="T3" s="48"/>
    </row>
    <row r="4" spans="1:20" ht="17.25" customHeight="1" x14ac:dyDescent="0.2">
      <c r="A4" s="55"/>
      <c r="B4" s="55"/>
      <c r="C4" s="55"/>
      <c r="D4" s="55"/>
      <c r="E4" s="55"/>
      <c r="F4" s="55"/>
      <c r="G4" s="55"/>
      <c r="H4" s="55"/>
      <c r="I4" s="54"/>
      <c r="J4" s="52"/>
      <c r="M4" s="51"/>
      <c r="N4" s="50"/>
      <c r="P4" s="50"/>
      <c r="Q4" s="50"/>
      <c r="R4" s="147" t="s">
        <v>44</v>
      </c>
      <c r="S4" s="49"/>
      <c r="T4" s="48"/>
    </row>
    <row r="5" spans="1:20" ht="25.5" customHeight="1" x14ac:dyDescent="0.2">
      <c r="A5" s="154" t="s">
        <v>77</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22</v>
      </c>
      <c r="B8" s="43"/>
      <c r="C8" s="43"/>
      <c r="D8" s="43"/>
      <c r="E8" s="43"/>
      <c r="F8" s="43"/>
      <c r="G8" s="43"/>
      <c r="H8" s="43"/>
      <c r="I8" s="43"/>
      <c r="J8" s="43"/>
      <c r="K8" s="43"/>
      <c r="L8" s="41">
        <f>SUM(L9:L12)</f>
        <v>138231</v>
      </c>
      <c r="M8" s="42"/>
      <c r="N8" s="41">
        <f>SUM(N9:N12)</f>
        <v>107454</v>
      </c>
      <c r="O8" s="41">
        <f>SUM(O9:O12)</f>
        <v>30777</v>
      </c>
      <c r="P8" s="41">
        <f>SUM(P9:P12)</f>
        <v>0</v>
      </c>
      <c r="Q8" s="41">
        <f>SUM(Q9:Q12)</f>
        <v>30777</v>
      </c>
      <c r="R8" s="41">
        <f>SUM(R9:R12)</f>
        <v>0</v>
      </c>
      <c r="S8" s="40"/>
    </row>
    <row r="9" spans="1:20" s="8" customFormat="1" ht="64.5" customHeight="1" x14ac:dyDescent="0.2">
      <c r="A9" s="15">
        <v>1</v>
      </c>
      <c r="B9" s="15" t="s">
        <v>13</v>
      </c>
      <c r="C9" s="15">
        <v>4357</v>
      </c>
      <c r="D9" s="15">
        <v>6121</v>
      </c>
      <c r="E9" s="15">
        <v>61</v>
      </c>
      <c r="F9" s="15">
        <v>11</v>
      </c>
      <c r="G9" s="18">
        <v>60002100824</v>
      </c>
      <c r="H9" s="17" t="s">
        <v>76</v>
      </c>
      <c r="I9" s="16" t="s">
        <v>75</v>
      </c>
      <c r="J9" s="15"/>
      <c r="K9" s="15" t="s">
        <v>19</v>
      </c>
      <c r="L9" s="14">
        <v>138231</v>
      </c>
      <c r="M9" s="13" t="s">
        <v>74</v>
      </c>
      <c r="N9" s="12">
        <v>107454</v>
      </c>
      <c r="O9" s="11">
        <f>P9+Q9</f>
        <v>30777</v>
      </c>
      <c r="P9" s="9">
        <v>0</v>
      </c>
      <c r="Q9" s="137">
        <v>30777</v>
      </c>
      <c r="R9" s="9">
        <f>L9-N9-O9</f>
        <v>0</v>
      </c>
      <c r="S9" s="68"/>
    </row>
    <row r="10" spans="1:20" s="8" customFormat="1" ht="64.5" hidden="1" customHeight="1" x14ac:dyDescent="0.2">
      <c r="A10" s="15">
        <v>2</v>
      </c>
      <c r="B10" s="15"/>
      <c r="C10" s="15"/>
      <c r="D10" s="15"/>
      <c r="E10" s="15"/>
      <c r="F10" s="15"/>
      <c r="G10" s="18"/>
      <c r="H10" s="17"/>
      <c r="I10" s="16"/>
      <c r="J10" s="15"/>
      <c r="K10" s="15"/>
      <c r="L10" s="14"/>
      <c r="M10" s="13"/>
      <c r="N10" s="12"/>
      <c r="O10" s="11">
        <f>P10+Q10</f>
        <v>0</v>
      </c>
      <c r="P10" s="9"/>
      <c r="Q10" s="10"/>
      <c r="R10" s="9">
        <f>L10-N10-O10</f>
        <v>0</v>
      </c>
      <c r="S10" s="19"/>
    </row>
    <row r="11" spans="1:20" s="8" customFormat="1" ht="64.5" hidden="1" customHeight="1" x14ac:dyDescent="0.2">
      <c r="A11" s="15"/>
      <c r="B11" s="15"/>
      <c r="C11" s="15"/>
      <c r="D11" s="15"/>
      <c r="E11" s="15"/>
      <c r="F11" s="15"/>
      <c r="G11" s="18"/>
      <c r="H11" s="17"/>
      <c r="I11" s="35"/>
      <c r="J11" s="15"/>
      <c r="K11" s="15"/>
      <c r="L11" s="14"/>
      <c r="M11" s="38"/>
      <c r="N11" s="12"/>
      <c r="O11" s="11">
        <f>P11+Q11</f>
        <v>0</v>
      </c>
      <c r="P11" s="9"/>
      <c r="Q11" s="10"/>
      <c r="R11" s="9">
        <f>L11-N11-O11</f>
        <v>0</v>
      </c>
      <c r="S11" s="19"/>
    </row>
    <row r="12" spans="1:20" s="8" customFormat="1" ht="64.5" hidden="1" customHeight="1" x14ac:dyDescent="0.2">
      <c r="A12" s="15"/>
      <c r="B12" s="15"/>
      <c r="C12" s="15"/>
      <c r="D12" s="15"/>
      <c r="E12" s="15"/>
      <c r="F12" s="15"/>
      <c r="G12" s="18"/>
      <c r="H12" s="17"/>
      <c r="I12" s="35"/>
      <c r="J12" s="15"/>
      <c r="K12" s="15"/>
      <c r="L12" s="14"/>
      <c r="M12" s="38"/>
      <c r="N12" s="12"/>
      <c r="O12" s="11">
        <f>P12+Q12</f>
        <v>0</v>
      </c>
      <c r="P12" s="9"/>
      <c r="Q12" s="10"/>
      <c r="R12" s="9">
        <f>L12-N12-O12</f>
        <v>0</v>
      </c>
      <c r="S12" s="19"/>
    </row>
    <row r="13" spans="1:20" s="39" customFormat="1" ht="25.5" customHeight="1" x14ac:dyDescent="0.3">
      <c r="A13" s="44" t="s">
        <v>17</v>
      </c>
      <c r="B13" s="43"/>
      <c r="C13" s="43"/>
      <c r="D13" s="43"/>
      <c r="E13" s="43"/>
      <c r="F13" s="43"/>
      <c r="G13" s="43"/>
      <c r="H13" s="43"/>
      <c r="I13" s="43"/>
      <c r="J13" s="43"/>
      <c r="K13" s="43"/>
      <c r="L13" s="41">
        <f>SUM(L14:L21)</f>
        <v>1309343</v>
      </c>
      <c r="M13" s="42"/>
      <c r="N13" s="41">
        <f>SUM(N14:N21)</f>
        <v>1360</v>
      </c>
      <c r="O13" s="41">
        <f t="shared" ref="O13:R13" si="0">SUM(O14:O21)</f>
        <v>12182</v>
      </c>
      <c r="P13" s="41">
        <f t="shared" si="0"/>
        <v>0</v>
      </c>
      <c r="Q13" s="41">
        <f t="shared" si="0"/>
        <v>12182</v>
      </c>
      <c r="R13" s="41">
        <f t="shared" si="0"/>
        <v>1295801</v>
      </c>
      <c r="S13" s="40"/>
    </row>
    <row r="14" spans="1:20" s="8" customFormat="1" ht="74.25" customHeight="1" x14ac:dyDescent="0.2">
      <c r="A14" s="15">
        <v>1</v>
      </c>
      <c r="B14" s="15" t="s">
        <v>4</v>
      </c>
      <c r="C14" s="15">
        <v>4357</v>
      </c>
      <c r="D14" s="15">
        <v>6121</v>
      </c>
      <c r="E14" s="15">
        <v>61</v>
      </c>
      <c r="F14" s="15">
        <v>11</v>
      </c>
      <c r="G14" s="18">
        <v>60002101206</v>
      </c>
      <c r="H14" s="17" t="s">
        <v>73</v>
      </c>
      <c r="I14" s="16" t="s">
        <v>72</v>
      </c>
      <c r="J14" s="15" t="s">
        <v>70</v>
      </c>
      <c r="K14" s="15" t="s">
        <v>71</v>
      </c>
      <c r="L14" s="14">
        <v>6723</v>
      </c>
      <c r="M14" s="38">
        <v>2024</v>
      </c>
      <c r="N14" s="12">
        <v>173</v>
      </c>
      <c r="O14" s="11">
        <f t="shared" ref="O14:O22" si="1">P14+Q14</f>
        <v>82</v>
      </c>
      <c r="P14" s="9">
        <v>0</v>
      </c>
      <c r="Q14" s="137">
        <v>82</v>
      </c>
      <c r="R14" s="9">
        <f t="shared" ref="R14:R22" si="2">L14-N14-O14</f>
        <v>6468</v>
      </c>
      <c r="S14" s="70"/>
    </row>
    <row r="15" spans="1:20" s="8" customFormat="1" ht="64.5" customHeight="1" x14ac:dyDescent="0.2">
      <c r="A15" s="15">
        <v>2</v>
      </c>
      <c r="B15" s="15" t="s">
        <v>58</v>
      </c>
      <c r="C15" s="15">
        <v>4357</v>
      </c>
      <c r="D15" s="15">
        <v>6121</v>
      </c>
      <c r="E15" s="15">
        <v>61</v>
      </c>
      <c r="F15" s="15">
        <v>11</v>
      </c>
      <c r="G15" s="18">
        <v>60002101413</v>
      </c>
      <c r="H15" s="17" t="s">
        <v>69</v>
      </c>
      <c r="I15" s="16" t="s">
        <v>68</v>
      </c>
      <c r="J15" s="15" t="s">
        <v>3</v>
      </c>
      <c r="K15" s="15" t="s">
        <v>2</v>
      </c>
      <c r="L15" s="14">
        <v>250000</v>
      </c>
      <c r="M15" s="13" t="s">
        <v>67</v>
      </c>
      <c r="N15" s="12">
        <v>353</v>
      </c>
      <c r="O15" s="11">
        <f t="shared" si="1"/>
        <v>2200</v>
      </c>
      <c r="P15" s="9">
        <v>0</v>
      </c>
      <c r="Q15" s="137">
        <v>2200</v>
      </c>
      <c r="R15" s="9">
        <f t="shared" si="2"/>
        <v>247447</v>
      </c>
      <c r="S15" s="19"/>
    </row>
    <row r="16" spans="1:20" s="8" customFormat="1" ht="63.75" customHeight="1" x14ac:dyDescent="0.2">
      <c r="A16" s="15">
        <v>3</v>
      </c>
      <c r="B16" s="15" t="s">
        <v>4</v>
      </c>
      <c r="C16" s="15">
        <v>4350</v>
      </c>
      <c r="D16" s="15">
        <v>6121</v>
      </c>
      <c r="E16" s="15">
        <v>61</v>
      </c>
      <c r="F16" s="15">
        <v>11</v>
      </c>
      <c r="G16" s="18">
        <v>60002101415</v>
      </c>
      <c r="H16" s="17" t="s">
        <v>66</v>
      </c>
      <c r="I16" s="16" t="s">
        <v>65</v>
      </c>
      <c r="J16" s="15" t="s">
        <v>3</v>
      </c>
      <c r="K16" s="15" t="s">
        <v>64</v>
      </c>
      <c r="L16" s="14">
        <v>280000</v>
      </c>
      <c r="M16" s="13" t="s">
        <v>51</v>
      </c>
      <c r="N16" s="12">
        <v>626</v>
      </c>
      <c r="O16" s="11">
        <f t="shared" si="1"/>
        <v>1200</v>
      </c>
      <c r="P16" s="9">
        <v>0</v>
      </c>
      <c r="Q16" s="137">
        <v>1200</v>
      </c>
      <c r="R16" s="9">
        <f t="shared" si="2"/>
        <v>278174</v>
      </c>
      <c r="S16" s="19"/>
    </row>
    <row r="17" spans="1:20" s="8" customFormat="1" ht="112.9" customHeight="1" x14ac:dyDescent="0.2">
      <c r="A17" s="15">
        <v>4</v>
      </c>
      <c r="B17" s="15" t="s">
        <v>13</v>
      </c>
      <c r="C17" s="15">
        <v>4350</v>
      </c>
      <c r="D17" s="15">
        <v>6121</v>
      </c>
      <c r="E17" s="15">
        <v>61</v>
      </c>
      <c r="F17" s="15">
        <v>11</v>
      </c>
      <c r="G17" s="18">
        <v>60002101462</v>
      </c>
      <c r="H17" s="17" t="s">
        <v>63</v>
      </c>
      <c r="I17" s="69" t="s">
        <v>62</v>
      </c>
      <c r="J17" s="15" t="s">
        <v>3</v>
      </c>
      <c r="K17" s="15" t="s">
        <v>2</v>
      </c>
      <c r="L17" s="14">
        <v>187620</v>
      </c>
      <c r="M17" s="13" t="s">
        <v>51</v>
      </c>
      <c r="N17" s="12">
        <v>146</v>
      </c>
      <c r="O17" s="11">
        <f t="shared" si="1"/>
        <v>3500</v>
      </c>
      <c r="P17" s="9">
        <v>0</v>
      </c>
      <c r="Q17" s="137">
        <v>3500</v>
      </c>
      <c r="R17" s="9">
        <f t="shared" si="2"/>
        <v>183974</v>
      </c>
      <c r="S17" s="19"/>
    </row>
    <row r="18" spans="1:20" s="8" customFormat="1" ht="63.75" customHeight="1" x14ac:dyDescent="0.2">
      <c r="A18" s="15">
        <v>5</v>
      </c>
      <c r="B18" s="15" t="s">
        <v>58</v>
      </c>
      <c r="C18" s="15">
        <v>4357</v>
      </c>
      <c r="D18" s="15">
        <v>6121</v>
      </c>
      <c r="E18" s="15">
        <v>61</v>
      </c>
      <c r="F18" s="15">
        <v>11</v>
      </c>
      <c r="G18" s="18">
        <v>60002101523</v>
      </c>
      <c r="H18" s="17" t="s">
        <v>61</v>
      </c>
      <c r="I18" s="16" t="s">
        <v>60</v>
      </c>
      <c r="J18" s="15" t="s">
        <v>3</v>
      </c>
      <c r="K18" s="15" t="s">
        <v>2</v>
      </c>
      <c r="L18" s="14">
        <v>35000</v>
      </c>
      <c r="M18" s="13" t="s">
        <v>51</v>
      </c>
      <c r="N18" s="12">
        <v>52</v>
      </c>
      <c r="O18" s="11">
        <f t="shared" si="1"/>
        <v>2500</v>
      </c>
      <c r="P18" s="9">
        <v>0</v>
      </c>
      <c r="Q18" s="137">
        <v>2500</v>
      </c>
      <c r="R18" s="9">
        <f t="shared" si="2"/>
        <v>32448</v>
      </c>
      <c r="S18" s="68"/>
    </row>
    <row r="19" spans="1:20" s="8" customFormat="1" ht="48.75" customHeight="1" x14ac:dyDescent="0.2">
      <c r="A19" s="15">
        <v>6</v>
      </c>
      <c r="B19" s="15" t="s">
        <v>13</v>
      </c>
      <c r="C19" s="15">
        <v>4350</v>
      </c>
      <c r="D19" s="15">
        <v>6121</v>
      </c>
      <c r="E19" s="15">
        <v>61</v>
      </c>
      <c r="F19" s="15">
        <v>11</v>
      </c>
      <c r="G19" s="18">
        <v>60002101524</v>
      </c>
      <c r="H19" s="17" t="s">
        <v>59</v>
      </c>
      <c r="I19" s="16" t="s">
        <v>56</v>
      </c>
      <c r="J19" s="15"/>
      <c r="K19" s="15" t="s">
        <v>10</v>
      </c>
      <c r="L19" s="14">
        <v>250000</v>
      </c>
      <c r="M19" s="13" t="s">
        <v>55</v>
      </c>
      <c r="N19" s="12">
        <v>0</v>
      </c>
      <c r="O19" s="11">
        <f t="shared" si="1"/>
        <v>1000</v>
      </c>
      <c r="P19" s="9">
        <v>0</v>
      </c>
      <c r="Q19" s="137">
        <v>1000</v>
      </c>
      <c r="R19" s="9">
        <f t="shared" si="2"/>
        <v>249000</v>
      </c>
      <c r="S19" s="68"/>
    </row>
    <row r="20" spans="1:20" s="8" customFormat="1" ht="45.75" customHeight="1" x14ac:dyDescent="0.2">
      <c r="A20" s="15">
        <v>7</v>
      </c>
      <c r="B20" s="15" t="s">
        <v>58</v>
      </c>
      <c r="C20" s="15">
        <v>4350</v>
      </c>
      <c r="D20" s="15">
        <v>6121</v>
      </c>
      <c r="E20" s="15">
        <v>61</v>
      </c>
      <c r="F20" s="15">
        <v>11</v>
      </c>
      <c r="G20" s="18">
        <v>60002101525</v>
      </c>
      <c r="H20" s="17" t="s">
        <v>57</v>
      </c>
      <c r="I20" s="16" t="s">
        <v>56</v>
      </c>
      <c r="J20" s="15" t="s">
        <v>206</v>
      </c>
      <c r="K20" s="15" t="s">
        <v>10</v>
      </c>
      <c r="L20" s="14">
        <v>250000</v>
      </c>
      <c r="M20" s="13" t="s">
        <v>55</v>
      </c>
      <c r="N20" s="12">
        <v>10</v>
      </c>
      <c r="O20" s="11">
        <f t="shared" si="1"/>
        <v>1000</v>
      </c>
      <c r="P20" s="9">
        <v>0</v>
      </c>
      <c r="Q20" s="137">
        <v>1000</v>
      </c>
      <c r="R20" s="9">
        <f t="shared" si="2"/>
        <v>248990</v>
      </c>
      <c r="S20" s="68"/>
    </row>
    <row r="21" spans="1:20" s="67" customFormat="1" ht="63.75" customHeight="1" x14ac:dyDescent="0.2">
      <c r="A21" s="15">
        <v>8</v>
      </c>
      <c r="B21" s="15" t="s">
        <v>54</v>
      </c>
      <c r="C21" s="15">
        <v>4324</v>
      </c>
      <c r="D21" s="15">
        <v>6121</v>
      </c>
      <c r="E21" s="15">
        <v>61</v>
      </c>
      <c r="F21" s="15">
        <v>11</v>
      </c>
      <c r="G21" s="18">
        <v>60002101553</v>
      </c>
      <c r="H21" s="17" t="s">
        <v>53</v>
      </c>
      <c r="I21" s="16" t="s">
        <v>52</v>
      </c>
      <c r="J21" s="15"/>
      <c r="K21" s="15" t="s">
        <v>16</v>
      </c>
      <c r="L21" s="14">
        <v>50000</v>
      </c>
      <c r="M21" s="13" t="s">
        <v>51</v>
      </c>
      <c r="N21" s="12">
        <v>0</v>
      </c>
      <c r="O21" s="11">
        <f t="shared" si="1"/>
        <v>700</v>
      </c>
      <c r="P21" s="9">
        <v>0</v>
      </c>
      <c r="Q21" s="137">
        <v>700</v>
      </c>
      <c r="R21" s="9">
        <f t="shared" si="2"/>
        <v>49300</v>
      </c>
      <c r="S21" s="68"/>
    </row>
    <row r="22" spans="1:20" s="67" customFormat="1" ht="63.75" hidden="1" customHeight="1" x14ac:dyDescent="0.2">
      <c r="A22" s="15"/>
      <c r="B22" s="15"/>
      <c r="C22" s="15"/>
      <c r="D22" s="15"/>
      <c r="E22" s="15"/>
      <c r="F22" s="15"/>
      <c r="G22" s="18"/>
      <c r="H22" s="17"/>
      <c r="I22" s="16"/>
      <c r="J22" s="15"/>
      <c r="K22" s="15"/>
      <c r="L22" s="14"/>
      <c r="M22" s="13"/>
      <c r="N22" s="12">
        <v>0</v>
      </c>
      <c r="O22" s="11">
        <f t="shared" si="1"/>
        <v>0</v>
      </c>
      <c r="P22" s="9"/>
      <c r="Q22" s="10"/>
      <c r="R22" s="9">
        <f t="shared" si="2"/>
        <v>0</v>
      </c>
      <c r="S22" s="68"/>
    </row>
    <row r="23" spans="1:20" ht="35.25" customHeight="1" x14ac:dyDescent="0.2">
      <c r="A23" s="34" t="s">
        <v>50</v>
      </c>
      <c r="B23" s="33"/>
      <c r="C23" s="33"/>
      <c r="D23" s="33"/>
      <c r="E23" s="33"/>
      <c r="F23" s="33"/>
      <c r="G23" s="33"/>
      <c r="H23" s="33"/>
      <c r="I23" s="33"/>
      <c r="J23" s="33"/>
      <c r="K23" s="33"/>
      <c r="L23" s="31">
        <f>+L8+L13</f>
        <v>1447574</v>
      </c>
      <c r="M23" s="32"/>
      <c r="N23" s="31">
        <f>+N8+N13</f>
        <v>108814</v>
      </c>
      <c r="O23" s="31">
        <f>+O8+O13</f>
        <v>42959</v>
      </c>
      <c r="P23" s="31">
        <f>+P8+P13</f>
        <v>0</v>
      </c>
      <c r="Q23" s="31">
        <f>+Q8+Q13</f>
        <v>42959</v>
      </c>
      <c r="R23" s="31">
        <f>+R8+R13</f>
        <v>1295801</v>
      </c>
      <c r="S23" s="30"/>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5"/>
      <c r="B37" s="5"/>
      <c r="C37" s="5"/>
      <c r="D37" s="5"/>
      <c r="E37" s="5"/>
      <c r="F37" s="5"/>
      <c r="G37" s="5"/>
      <c r="H37" s="5"/>
      <c r="I37" s="5"/>
      <c r="J37" s="1"/>
      <c r="K37" s="7"/>
      <c r="L37" s="6"/>
      <c r="M37" s="4"/>
      <c r="S37" s="2"/>
      <c r="T37" s="1"/>
    </row>
    <row r="38" spans="1:20" s="3" customFormat="1" x14ac:dyDescent="0.2">
      <c r="A38" s="5"/>
      <c r="B38" s="5"/>
      <c r="C38" s="5"/>
      <c r="D38" s="5"/>
      <c r="E38" s="5"/>
      <c r="F38" s="5"/>
      <c r="G38" s="5"/>
      <c r="H38" s="5"/>
      <c r="I38" s="5"/>
      <c r="J38" s="1"/>
      <c r="K38" s="7"/>
      <c r="L38" s="6"/>
      <c r="M38" s="4"/>
      <c r="S38" s="2"/>
      <c r="T38" s="1"/>
    </row>
    <row r="39" spans="1:20" s="3" customFormat="1" x14ac:dyDescent="0.2">
      <c r="A39" s="5"/>
      <c r="B39" s="5"/>
      <c r="C39" s="5"/>
      <c r="D39" s="5"/>
      <c r="E39" s="5"/>
      <c r="F39" s="5"/>
      <c r="G39" s="5"/>
      <c r="H39" s="5"/>
      <c r="I39" s="5"/>
      <c r="J39" s="1"/>
      <c r="K39" s="7"/>
      <c r="L39" s="6"/>
      <c r="M39" s="4"/>
      <c r="S39" s="2"/>
      <c r="T39" s="1"/>
    </row>
    <row r="40" spans="1:20" s="3" customFormat="1" x14ac:dyDescent="0.2">
      <c r="A40" s="5"/>
      <c r="B40" s="5"/>
      <c r="C40" s="5"/>
      <c r="D40" s="5"/>
      <c r="E40" s="5"/>
      <c r="F40" s="5"/>
      <c r="G40" s="5"/>
      <c r="H40" s="5"/>
      <c r="I40" s="5"/>
      <c r="J40" s="1"/>
      <c r="K40" s="7"/>
      <c r="L40" s="6"/>
      <c r="M40" s="4"/>
      <c r="S40" s="2"/>
      <c r="T40" s="1"/>
    </row>
    <row r="41" spans="1:20" s="3" customFormat="1" x14ac:dyDescent="0.2">
      <c r="A41" s="1"/>
      <c r="B41" s="1"/>
      <c r="C41" s="1"/>
      <c r="D41" s="1"/>
      <c r="E41" s="1"/>
      <c r="F41" s="1"/>
      <c r="G41" s="1"/>
      <c r="H41" s="1"/>
      <c r="I41" s="1"/>
      <c r="J41" s="1"/>
      <c r="K41" s="5"/>
      <c r="L41" s="6"/>
      <c r="M41" s="4"/>
      <c r="S41" s="2"/>
      <c r="T41" s="1"/>
    </row>
    <row r="42" spans="1:20" s="3" customFormat="1" x14ac:dyDescent="0.2">
      <c r="A42" s="1"/>
      <c r="B42" s="1"/>
      <c r="C42" s="1"/>
      <c r="D42" s="1"/>
      <c r="E42" s="1"/>
      <c r="F42" s="1"/>
      <c r="G42" s="1"/>
      <c r="H42" s="1"/>
      <c r="I42" s="1"/>
      <c r="J42" s="1"/>
      <c r="K42" s="5"/>
      <c r="L42" s="6"/>
      <c r="M42" s="4"/>
      <c r="S42" s="2"/>
      <c r="T42" s="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49" firstPageNumber="116"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4"/>
  <sheetViews>
    <sheetView showGridLines="0" view="pageBreakPreview" zoomScale="80" zoomScaleNormal="66" zoomScaleSheetLayoutView="80" workbookViewId="0">
      <pane ySplit="7" topLeftCell="A8" activePane="bottomLeft" state="frozenSplit"/>
      <selection activeCell="A13" sqref="A13:B13"/>
      <selection pane="bottomLeft" activeCell="O20" sqref="O20"/>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7109375" style="1" customWidth="1" collapsed="1"/>
    <col min="6" max="6" width="3.7109375" style="1" hidden="1" customWidth="1" outlineLevel="1"/>
    <col min="7" max="7" width="13" style="1" hidden="1" customWidth="1" outlineLevel="1"/>
    <col min="8" max="8" width="66.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43.5703125" style="2" hidden="1" customWidth="1"/>
    <col min="20" max="20" width="0" style="1" hidden="1" customWidth="1"/>
    <col min="21" max="16384" width="9.140625" style="1"/>
  </cols>
  <sheetData>
    <row r="1" spans="1:20" ht="20.25" x14ac:dyDescent="0.3">
      <c r="A1" s="66" t="s">
        <v>195</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203</v>
      </c>
      <c r="I2" s="58" t="s">
        <v>196</v>
      </c>
      <c r="J2" s="57"/>
      <c r="M2" s="51"/>
      <c r="N2" s="50"/>
      <c r="P2" s="50"/>
      <c r="Q2" s="50"/>
      <c r="R2" s="50"/>
      <c r="S2" s="49"/>
      <c r="T2" s="48"/>
    </row>
    <row r="3" spans="1:20" ht="17.25" customHeight="1" x14ac:dyDescent="0.2">
      <c r="A3" s="55"/>
      <c r="B3" s="55"/>
      <c r="C3" s="55"/>
      <c r="D3" s="56"/>
      <c r="E3" s="55"/>
      <c r="F3" s="55"/>
      <c r="G3" s="55"/>
      <c r="H3" s="55" t="s">
        <v>204</v>
      </c>
      <c r="I3" s="54"/>
      <c r="J3" s="52"/>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197</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22</v>
      </c>
      <c r="B8" s="43"/>
      <c r="C8" s="43"/>
      <c r="D8" s="43"/>
      <c r="E8" s="43"/>
      <c r="F8" s="43"/>
      <c r="G8" s="43"/>
      <c r="H8" s="43"/>
      <c r="I8" s="43"/>
      <c r="J8" s="43"/>
      <c r="K8" s="43"/>
      <c r="L8" s="41">
        <f>SUM(L9:L11)</f>
        <v>109000</v>
      </c>
      <c r="M8" s="42"/>
      <c r="N8" s="41">
        <f>SUM(N9:N11)</f>
        <v>64339</v>
      </c>
      <c r="O8" s="41">
        <f>SUM(O9:O11)</f>
        <v>44661</v>
      </c>
      <c r="P8" s="41">
        <f>SUM(P9:P11)</f>
        <v>24661</v>
      </c>
      <c r="Q8" s="41">
        <f>SUM(Q9:Q11)</f>
        <v>20000</v>
      </c>
      <c r="R8" s="41">
        <f>SUM(R9:R11)</f>
        <v>0</v>
      </c>
      <c r="S8" s="40"/>
    </row>
    <row r="9" spans="1:20" s="8" customFormat="1" ht="42" customHeight="1" x14ac:dyDescent="0.2">
      <c r="A9" s="15">
        <v>1</v>
      </c>
      <c r="B9" s="15" t="s">
        <v>58</v>
      </c>
      <c r="C9" s="15">
        <v>2212</v>
      </c>
      <c r="D9" s="15">
        <v>6351</v>
      </c>
      <c r="E9" s="15">
        <v>63</v>
      </c>
      <c r="F9" s="15">
        <v>12</v>
      </c>
      <c r="G9" s="18">
        <v>66012001600</v>
      </c>
      <c r="H9" s="17" t="s">
        <v>198</v>
      </c>
      <c r="I9" s="16" t="s">
        <v>199</v>
      </c>
      <c r="J9" s="15"/>
      <c r="K9" s="15" t="s">
        <v>19</v>
      </c>
      <c r="L9" s="14">
        <v>109000</v>
      </c>
      <c r="M9" s="13" t="s">
        <v>102</v>
      </c>
      <c r="N9" s="12">
        <v>64339</v>
      </c>
      <c r="O9" s="11">
        <f>SUM(P9:Q9)</f>
        <v>44661</v>
      </c>
      <c r="P9" s="9">
        <v>24661</v>
      </c>
      <c r="Q9" s="137">
        <v>20000</v>
      </c>
      <c r="R9" s="9">
        <f>L9-N9-O9</f>
        <v>0</v>
      </c>
      <c r="S9" s="19"/>
    </row>
    <row r="10" spans="1:20" ht="15.75" hidden="1" x14ac:dyDescent="0.2">
      <c r="A10" s="15"/>
      <c r="B10" s="15"/>
      <c r="C10" s="15"/>
      <c r="D10" s="15"/>
      <c r="E10" s="15"/>
      <c r="F10" s="15"/>
      <c r="G10" s="22"/>
      <c r="H10" s="21"/>
      <c r="I10" s="35"/>
      <c r="J10" s="15"/>
      <c r="K10" s="15"/>
      <c r="L10" s="14">
        <f t="shared" ref="L10:L11" si="0">N10+O10+R10</f>
        <v>0</v>
      </c>
      <c r="M10" s="20"/>
      <c r="N10" s="12"/>
      <c r="O10" s="11">
        <f t="shared" ref="O10" si="1">P10+Q10</f>
        <v>0</v>
      </c>
      <c r="P10" s="12"/>
      <c r="Q10" s="138"/>
      <c r="R10" s="14"/>
      <c r="S10" s="19" t="s">
        <v>200</v>
      </c>
      <c r="T10" s="1" t="s">
        <v>201</v>
      </c>
    </row>
    <row r="11" spans="1:20" ht="15.75" hidden="1" x14ac:dyDescent="0.2">
      <c r="A11" s="15"/>
      <c r="B11" s="15"/>
      <c r="C11" s="15"/>
      <c r="D11" s="15"/>
      <c r="E11" s="15"/>
      <c r="F11" s="15"/>
      <c r="G11" s="22"/>
      <c r="H11" s="21"/>
      <c r="I11" s="139"/>
      <c r="J11" s="15"/>
      <c r="K11" s="15"/>
      <c r="L11" s="14">
        <f t="shared" si="0"/>
        <v>0</v>
      </c>
      <c r="M11" s="20"/>
      <c r="N11" s="12"/>
      <c r="O11" s="11">
        <f>P11+Q11</f>
        <v>0</v>
      </c>
      <c r="P11" s="12"/>
      <c r="Q11" s="138"/>
      <c r="R11" s="14"/>
      <c r="S11" s="19"/>
    </row>
    <row r="12" spans="1:20" ht="35.25" customHeight="1" x14ac:dyDescent="0.2">
      <c r="A12" s="34" t="s">
        <v>202</v>
      </c>
      <c r="B12" s="33"/>
      <c r="C12" s="33"/>
      <c r="D12" s="33"/>
      <c r="E12" s="33"/>
      <c r="F12" s="33"/>
      <c r="G12" s="33"/>
      <c r="H12" s="33"/>
      <c r="I12" s="33"/>
      <c r="J12" s="33"/>
      <c r="K12" s="33"/>
      <c r="L12" s="31">
        <f>+L8</f>
        <v>109000</v>
      </c>
      <c r="M12" s="32"/>
      <c r="N12" s="31">
        <f>+N8</f>
        <v>64339</v>
      </c>
      <c r="O12" s="31">
        <f>+O8</f>
        <v>44661</v>
      </c>
      <c r="P12" s="31">
        <f>+P8</f>
        <v>24661</v>
      </c>
      <c r="Q12" s="31">
        <f>+Q8</f>
        <v>20000</v>
      </c>
      <c r="R12" s="31">
        <f>+R8</f>
        <v>0</v>
      </c>
      <c r="S12" s="30"/>
    </row>
    <row r="13" spans="1:20" s="3" customFormat="1" x14ac:dyDescent="0.2">
      <c r="A13" s="5"/>
      <c r="B13" s="5"/>
      <c r="C13" s="5"/>
      <c r="D13" s="5"/>
      <c r="E13" s="5"/>
      <c r="F13" s="5"/>
      <c r="G13" s="5"/>
      <c r="H13" s="29"/>
      <c r="I13" s="5"/>
      <c r="J13" s="28"/>
      <c r="K13" s="27"/>
      <c r="L13" s="26"/>
      <c r="M13" s="25"/>
      <c r="N13" s="24"/>
      <c r="S13" s="2"/>
      <c r="T13" s="1"/>
    </row>
    <row r="14" spans="1:20" s="3" customFormat="1" x14ac:dyDescent="0.2">
      <c r="A14" s="5"/>
      <c r="B14" s="5"/>
      <c r="C14" s="5"/>
      <c r="D14" s="5"/>
      <c r="E14" s="5"/>
      <c r="F14" s="5"/>
      <c r="G14" s="5"/>
      <c r="H14" s="5"/>
      <c r="I14" s="5"/>
      <c r="J14" s="23"/>
      <c r="K14" s="7"/>
      <c r="L14" s="6"/>
      <c r="M14" s="4"/>
      <c r="S14" s="2"/>
      <c r="T14" s="1"/>
    </row>
    <row r="15" spans="1:20" s="3" customFormat="1" x14ac:dyDescent="0.2">
      <c r="A15" s="5"/>
      <c r="B15" s="5"/>
      <c r="C15" s="5"/>
      <c r="D15" s="5"/>
      <c r="E15" s="5"/>
      <c r="F15" s="5"/>
      <c r="G15" s="5"/>
      <c r="H15" s="5"/>
      <c r="I15" s="5"/>
      <c r="J15" s="23"/>
      <c r="K15" s="7"/>
      <c r="L15" s="6"/>
      <c r="M15" s="4"/>
      <c r="S15" s="2"/>
      <c r="T15" s="1"/>
    </row>
    <row r="16" spans="1:20" s="3" customFormat="1" x14ac:dyDescent="0.2">
      <c r="A16" s="5"/>
      <c r="B16" s="5"/>
      <c r="C16" s="5"/>
      <c r="D16" s="5"/>
      <c r="E16" s="5"/>
      <c r="F16" s="5"/>
      <c r="G16" s="5"/>
      <c r="H16" s="5"/>
      <c r="I16" s="5"/>
      <c r="J16" s="1"/>
      <c r="K16" s="7"/>
      <c r="L16" s="6"/>
      <c r="M16" s="4"/>
      <c r="S16" s="2"/>
      <c r="T16" s="1"/>
    </row>
    <row r="17" spans="1:20" s="3" customFormat="1" x14ac:dyDescent="0.2">
      <c r="A17" s="5"/>
      <c r="B17" s="5"/>
      <c r="C17" s="5"/>
      <c r="D17" s="5"/>
      <c r="E17" s="5"/>
      <c r="F17" s="5"/>
      <c r="G17" s="5"/>
      <c r="H17" s="5"/>
      <c r="I17" s="5"/>
      <c r="J17" s="1"/>
      <c r="K17" s="7"/>
      <c r="L17" s="6"/>
      <c r="M17" s="4"/>
      <c r="S17" s="2"/>
      <c r="T17" s="1"/>
    </row>
    <row r="18" spans="1:20" s="3" customFormat="1" x14ac:dyDescent="0.2">
      <c r="A18" s="5"/>
      <c r="B18" s="5"/>
      <c r="C18" s="5"/>
      <c r="D18" s="5"/>
      <c r="E18" s="5"/>
      <c r="F18" s="5"/>
      <c r="G18" s="5"/>
      <c r="H18" s="5"/>
      <c r="I18" s="5"/>
      <c r="J18" s="1"/>
      <c r="K18" s="7"/>
      <c r="L18" s="6"/>
      <c r="M18" s="4"/>
      <c r="S18" s="2"/>
      <c r="T18" s="1"/>
    </row>
    <row r="19" spans="1:20" s="3" customFormat="1" x14ac:dyDescent="0.2">
      <c r="A19" s="5"/>
      <c r="B19" s="5"/>
      <c r="C19" s="5"/>
      <c r="D19" s="5"/>
      <c r="E19" s="5"/>
      <c r="F19" s="5"/>
      <c r="G19" s="5"/>
      <c r="H19" s="5"/>
      <c r="I19" s="5"/>
      <c r="J19" s="1"/>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1"/>
      <c r="B33" s="1"/>
      <c r="C33" s="1"/>
      <c r="D33" s="1"/>
      <c r="E33" s="1"/>
      <c r="F33" s="1"/>
      <c r="G33" s="1"/>
      <c r="H33" s="1"/>
      <c r="I33" s="1"/>
      <c r="J33" s="1"/>
      <c r="K33" s="5"/>
      <c r="L33" s="6"/>
      <c r="M33" s="4"/>
      <c r="S33" s="2"/>
      <c r="T33" s="1"/>
    </row>
    <row r="34" spans="1:20" s="3" customFormat="1" x14ac:dyDescent="0.2">
      <c r="A34" s="1"/>
      <c r="B34" s="1"/>
      <c r="C34" s="1"/>
      <c r="D34" s="1"/>
      <c r="E34" s="1"/>
      <c r="F34" s="1"/>
      <c r="G34" s="1"/>
      <c r="H34" s="1"/>
      <c r="I34" s="1"/>
      <c r="J34" s="1"/>
      <c r="K34" s="5"/>
      <c r="L34" s="6"/>
      <c r="M34" s="4"/>
      <c r="S34" s="2"/>
      <c r="T34" s="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17"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3"/>
  <sheetViews>
    <sheetView showGridLines="0" view="pageBreakPreview" zoomScale="70" zoomScaleNormal="66" zoomScaleSheetLayoutView="70" workbookViewId="0">
      <pane ySplit="7" topLeftCell="A8" activePane="bottomLeft" state="frozenSplit"/>
      <selection activeCell="A13" sqref="A13:B13"/>
      <selection pane="bottomLeft" activeCell="A5" sqref="A5:R5"/>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710937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7"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16384" width="9.140625" style="1"/>
  </cols>
  <sheetData>
    <row r="1" spans="1:20" ht="20.25" x14ac:dyDescent="0.3">
      <c r="A1" s="66" t="s">
        <v>49</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47</v>
      </c>
      <c r="I2" s="58" t="s">
        <v>46</v>
      </c>
      <c r="J2" s="57"/>
      <c r="M2" s="51"/>
      <c r="N2" s="50"/>
      <c r="P2" s="50"/>
      <c r="Q2" s="50"/>
      <c r="R2" s="50"/>
      <c r="S2" s="49"/>
      <c r="T2" s="48"/>
    </row>
    <row r="3" spans="1:20" ht="17.25" customHeight="1" x14ac:dyDescent="0.2">
      <c r="A3" s="55"/>
      <c r="B3" s="55"/>
      <c r="C3" s="55"/>
      <c r="D3" s="56"/>
      <c r="E3" s="55"/>
      <c r="F3" s="55"/>
      <c r="G3" s="55"/>
      <c r="H3" s="55" t="s">
        <v>45</v>
      </c>
      <c r="I3" s="54"/>
      <c r="J3" s="52"/>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213</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22</v>
      </c>
      <c r="B8" s="43"/>
      <c r="C8" s="43"/>
      <c r="D8" s="43"/>
      <c r="E8" s="43"/>
      <c r="F8" s="43"/>
      <c r="G8" s="43"/>
      <c r="H8" s="43"/>
      <c r="I8" s="43"/>
      <c r="J8" s="43"/>
      <c r="K8" s="43"/>
      <c r="L8" s="41">
        <f>SUM(L9:L9)</f>
        <v>2000</v>
      </c>
      <c r="M8" s="42"/>
      <c r="N8" s="41">
        <f>SUM(N9:N9)</f>
        <v>0</v>
      </c>
      <c r="O8" s="41">
        <f>SUM(O9:O9)</f>
        <v>2000</v>
      </c>
      <c r="P8" s="41">
        <f>SUM(P9:P9)</f>
        <v>0</v>
      </c>
      <c r="Q8" s="41">
        <f>SUM(Q9:Q9)</f>
        <v>2000</v>
      </c>
      <c r="R8" s="41">
        <f>SUM(R9:R9)</f>
        <v>0</v>
      </c>
      <c r="S8" s="40"/>
    </row>
    <row r="9" spans="1:20" s="8" customFormat="1" ht="64.5" customHeight="1" x14ac:dyDescent="0.2">
      <c r="A9" s="15">
        <v>1</v>
      </c>
      <c r="B9" s="15"/>
      <c r="C9" s="15">
        <v>2212</v>
      </c>
      <c r="D9" s="15">
        <v>6121</v>
      </c>
      <c r="E9" s="15">
        <v>61</v>
      </c>
      <c r="F9" s="15">
        <v>12</v>
      </c>
      <c r="G9" s="18" t="s">
        <v>129</v>
      </c>
      <c r="H9" s="17" t="s">
        <v>130</v>
      </c>
      <c r="I9" s="16" t="s">
        <v>131</v>
      </c>
      <c r="J9" s="15"/>
      <c r="K9" s="15"/>
      <c r="L9" s="14">
        <f>N9+O9+R9</f>
        <v>2000</v>
      </c>
      <c r="M9" s="38">
        <v>2023</v>
      </c>
      <c r="N9" s="12">
        <v>0</v>
      </c>
      <c r="O9" s="11">
        <f>P9+Q9</f>
        <v>2000</v>
      </c>
      <c r="P9" s="9">
        <v>0</v>
      </c>
      <c r="Q9" s="137">
        <v>2000</v>
      </c>
      <c r="R9" s="9">
        <v>0</v>
      </c>
      <c r="S9" s="19"/>
    </row>
    <row r="10" spans="1:20" s="39" customFormat="1" ht="25.5" customHeight="1" x14ac:dyDescent="0.3">
      <c r="A10" s="44" t="s">
        <v>17</v>
      </c>
      <c r="B10" s="43"/>
      <c r="C10" s="43"/>
      <c r="D10" s="43"/>
      <c r="E10" s="43"/>
      <c r="F10" s="43"/>
      <c r="G10" s="43"/>
      <c r="H10" s="43"/>
      <c r="I10" s="43"/>
      <c r="J10" s="43"/>
      <c r="K10" s="43"/>
      <c r="L10" s="41">
        <f t="shared" ref="L10:P10" si="0">SUM(L11:L28)</f>
        <v>2621427</v>
      </c>
      <c r="M10" s="41">
        <f t="shared" si="0"/>
        <v>0</v>
      </c>
      <c r="N10" s="41">
        <f t="shared" si="0"/>
        <v>31402</v>
      </c>
      <c r="O10" s="41">
        <f t="shared" si="0"/>
        <v>48294</v>
      </c>
      <c r="P10" s="41">
        <f t="shared" si="0"/>
        <v>0</v>
      </c>
      <c r="Q10" s="41">
        <f>SUM(Q11:Q28)</f>
        <v>48294</v>
      </c>
      <c r="R10" s="41">
        <f>SUM(R11:R28)</f>
        <v>2541731</v>
      </c>
      <c r="S10" s="40"/>
    </row>
    <row r="11" spans="1:20" s="8" customFormat="1" ht="142.9" customHeight="1" x14ac:dyDescent="0.2">
      <c r="A11" s="15">
        <v>1</v>
      </c>
      <c r="B11" s="15" t="s">
        <v>13</v>
      </c>
      <c r="C11" s="15">
        <v>2212</v>
      </c>
      <c r="D11" s="15">
        <v>6121</v>
      </c>
      <c r="E11" s="15">
        <v>61</v>
      </c>
      <c r="F11" s="15">
        <v>12</v>
      </c>
      <c r="G11" s="18">
        <v>60004100029</v>
      </c>
      <c r="H11" s="17" t="s">
        <v>132</v>
      </c>
      <c r="I11" s="16" t="s">
        <v>133</v>
      </c>
      <c r="J11" s="15" t="s">
        <v>70</v>
      </c>
      <c r="K11" s="15" t="s">
        <v>134</v>
      </c>
      <c r="L11" s="14">
        <v>72605</v>
      </c>
      <c r="M11" s="13" t="s">
        <v>67</v>
      </c>
      <c r="N11" s="12">
        <v>3273</v>
      </c>
      <c r="O11" s="11">
        <f>P11+Q11</f>
        <v>2391</v>
      </c>
      <c r="P11" s="9">
        <v>0</v>
      </c>
      <c r="Q11" s="137">
        <v>2391</v>
      </c>
      <c r="R11" s="9">
        <f>L11-N11-O11</f>
        <v>66941</v>
      </c>
      <c r="S11" s="19"/>
    </row>
    <row r="12" spans="1:20" s="8" customFormat="1" ht="135.75" customHeight="1" x14ac:dyDescent="0.2">
      <c r="A12" s="15">
        <v>2</v>
      </c>
      <c r="B12" s="15" t="s">
        <v>58</v>
      </c>
      <c r="C12" s="15">
        <v>2212</v>
      </c>
      <c r="D12" s="15">
        <v>6121</v>
      </c>
      <c r="E12" s="15">
        <v>61</v>
      </c>
      <c r="F12" s="15">
        <v>12</v>
      </c>
      <c r="G12" s="18">
        <v>60004100646</v>
      </c>
      <c r="H12" s="17" t="s">
        <v>135</v>
      </c>
      <c r="I12" s="16" t="s">
        <v>136</v>
      </c>
      <c r="J12" s="15" t="s">
        <v>3</v>
      </c>
      <c r="K12" s="15" t="s">
        <v>137</v>
      </c>
      <c r="L12" s="14">
        <v>383460</v>
      </c>
      <c r="M12" s="13" t="s">
        <v>67</v>
      </c>
      <c r="N12" s="12">
        <v>2842</v>
      </c>
      <c r="O12" s="11">
        <f t="shared" ref="O12:O27" si="1">P12+Q12</f>
        <v>2500</v>
      </c>
      <c r="P12" s="9">
        <v>0</v>
      </c>
      <c r="Q12" s="137">
        <v>2500</v>
      </c>
      <c r="R12" s="9">
        <f t="shared" ref="R12:R27" si="2">L12-N12-O12</f>
        <v>378118</v>
      </c>
      <c r="S12" s="19"/>
    </row>
    <row r="13" spans="1:20" s="8" customFormat="1" ht="75" customHeight="1" x14ac:dyDescent="0.2">
      <c r="A13" s="15">
        <v>3</v>
      </c>
      <c r="B13" s="15" t="s">
        <v>54</v>
      </c>
      <c r="C13" s="15">
        <v>2212</v>
      </c>
      <c r="D13" s="15">
        <v>6121</v>
      </c>
      <c r="E13" s="15">
        <v>61</v>
      </c>
      <c r="F13" s="15">
        <v>12</v>
      </c>
      <c r="G13" s="18">
        <v>60004100907</v>
      </c>
      <c r="H13" s="17" t="s">
        <v>138</v>
      </c>
      <c r="I13" s="16" t="s">
        <v>139</v>
      </c>
      <c r="J13" s="15"/>
      <c r="K13" s="15"/>
      <c r="L13" s="14">
        <v>214000</v>
      </c>
      <c r="M13" s="13" t="s">
        <v>67</v>
      </c>
      <c r="N13" s="12">
        <v>2551</v>
      </c>
      <c r="O13" s="11">
        <f t="shared" si="1"/>
        <v>1863</v>
      </c>
      <c r="P13" s="9">
        <v>0</v>
      </c>
      <c r="Q13" s="137">
        <v>1863</v>
      </c>
      <c r="R13" s="9">
        <f t="shared" si="2"/>
        <v>209586</v>
      </c>
      <c r="S13" s="19"/>
    </row>
    <row r="14" spans="1:20" s="8" customFormat="1" ht="120.6" customHeight="1" x14ac:dyDescent="0.2">
      <c r="A14" s="15">
        <v>4</v>
      </c>
      <c r="B14" s="15" t="s">
        <v>58</v>
      </c>
      <c r="C14" s="15">
        <v>2212</v>
      </c>
      <c r="D14" s="15">
        <v>6121</v>
      </c>
      <c r="E14" s="15">
        <v>61</v>
      </c>
      <c r="F14" s="15">
        <v>12</v>
      </c>
      <c r="G14" s="18">
        <v>60004100960</v>
      </c>
      <c r="H14" s="17" t="s">
        <v>140</v>
      </c>
      <c r="I14" s="16" t="s">
        <v>141</v>
      </c>
      <c r="J14" s="15"/>
      <c r="K14" s="15"/>
      <c r="L14" s="14">
        <v>109856</v>
      </c>
      <c r="M14" s="13" t="s">
        <v>51</v>
      </c>
      <c r="N14" s="12">
        <v>2331</v>
      </c>
      <c r="O14" s="11">
        <f t="shared" si="1"/>
        <v>1491</v>
      </c>
      <c r="P14" s="9">
        <v>0</v>
      </c>
      <c r="Q14" s="137">
        <v>1491</v>
      </c>
      <c r="R14" s="9">
        <f t="shared" si="2"/>
        <v>106034</v>
      </c>
      <c r="S14" s="19"/>
    </row>
    <row r="15" spans="1:20" s="8" customFormat="1" ht="80.45" customHeight="1" x14ac:dyDescent="0.2">
      <c r="A15" s="15">
        <v>5</v>
      </c>
      <c r="B15" s="15" t="s">
        <v>4</v>
      </c>
      <c r="C15" s="15">
        <v>2212</v>
      </c>
      <c r="D15" s="15">
        <v>6121</v>
      </c>
      <c r="E15" s="15">
        <v>61</v>
      </c>
      <c r="F15" s="15">
        <v>12</v>
      </c>
      <c r="G15" s="18">
        <v>60004100961</v>
      </c>
      <c r="H15" s="17" t="s">
        <v>142</v>
      </c>
      <c r="I15" s="16" t="s">
        <v>143</v>
      </c>
      <c r="J15" s="15"/>
      <c r="K15" s="15"/>
      <c r="L15" s="14">
        <v>80000</v>
      </c>
      <c r="M15" s="13" t="s">
        <v>67</v>
      </c>
      <c r="N15" s="12">
        <v>1924</v>
      </c>
      <c r="O15" s="11">
        <f t="shared" si="1"/>
        <v>1935</v>
      </c>
      <c r="P15" s="9">
        <v>0</v>
      </c>
      <c r="Q15" s="137">
        <v>1935</v>
      </c>
      <c r="R15" s="9">
        <f t="shared" si="2"/>
        <v>76141</v>
      </c>
      <c r="S15" s="19"/>
    </row>
    <row r="16" spans="1:20" s="8" customFormat="1" ht="155.25" customHeight="1" x14ac:dyDescent="0.2">
      <c r="A16" s="171">
        <v>6</v>
      </c>
      <c r="B16" s="171" t="s">
        <v>13</v>
      </c>
      <c r="C16" s="171">
        <v>2212</v>
      </c>
      <c r="D16" s="15">
        <v>6121</v>
      </c>
      <c r="E16" s="171">
        <v>61</v>
      </c>
      <c r="F16" s="171">
        <v>12</v>
      </c>
      <c r="G16" s="177">
        <v>60004101004</v>
      </c>
      <c r="H16" s="167" t="s">
        <v>144</v>
      </c>
      <c r="I16" s="169" t="s">
        <v>145</v>
      </c>
      <c r="J16" s="171"/>
      <c r="K16" s="171"/>
      <c r="L16" s="173">
        <v>246972</v>
      </c>
      <c r="M16" s="175" t="s">
        <v>67</v>
      </c>
      <c r="N16" s="180">
        <v>6016</v>
      </c>
      <c r="O16" s="161">
        <f>P16+Q16+Q17</f>
        <v>2743</v>
      </c>
      <c r="P16" s="163">
        <v>0</v>
      </c>
      <c r="Q16" s="137">
        <v>2038</v>
      </c>
      <c r="R16" s="163">
        <f t="shared" si="2"/>
        <v>238213</v>
      </c>
      <c r="S16" s="165"/>
    </row>
    <row r="17" spans="1:19" s="8" customFormat="1" ht="105" customHeight="1" x14ac:dyDescent="0.2">
      <c r="A17" s="172"/>
      <c r="B17" s="172"/>
      <c r="C17" s="172"/>
      <c r="D17" s="15">
        <v>6130</v>
      </c>
      <c r="E17" s="172"/>
      <c r="F17" s="172"/>
      <c r="G17" s="178"/>
      <c r="H17" s="168"/>
      <c r="I17" s="170"/>
      <c r="J17" s="172"/>
      <c r="K17" s="172"/>
      <c r="L17" s="174"/>
      <c r="M17" s="176"/>
      <c r="N17" s="181"/>
      <c r="O17" s="162"/>
      <c r="P17" s="164"/>
      <c r="Q17" s="137">
        <v>705</v>
      </c>
      <c r="R17" s="164"/>
      <c r="S17" s="166"/>
    </row>
    <row r="18" spans="1:19" s="8" customFormat="1" ht="47.25" customHeight="1" x14ac:dyDescent="0.2">
      <c r="A18" s="171">
        <v>7</v>
      </c>
      <c r="B18" s="171" t="s">
        <v>54</v>
      </c>
      <c r="C18" s="171">
        <v>2212</v>
      </c>
      <c r="D18" s="15">
        <v>6121</v>
      </c>
      <c r="E18" s="171">
        <v>61</v>
      </c>
      <c r="F18" s="171">
        <v>12</v>
      </c>
      <c r="G18" s="177">
        <v>60004101007</v>
      </c>
      <c r="H18" s="167" t="s">
        <v>146</v>
      </c>
      <c r="I18" s="169" t="s">
        <v>147</v>
      </c>
      <c r="J18" s="171"/>
      <c r="K18" s="171"/>
      <c r="L18" s="173">
        <v>704000</v>
      </c>
      <c r="M18" s="175" t="s">
        <v>55</v>
      </c>
      <c r="N18" s="180">
        <v>6891</v>
      </c>
      <c r="O18" s="161">
        <f>+P19+Q19+Q18</f>
        <v>12462</v>
      </c>
      <c r="P18" s="163">
        <v>0</v>
      </c>
      <c r="Q18" s="137">
        <v>11697</v>
      </c>
      <c r="R18" s="163">
        <f>L18-N18-O18</f>
        <v>684647</v>
      </c>
      <c r="S18" s="165"/>
    </row>
    <row r="19" spans="1:19" s="8" customFormat="1" ht="42.75" customHeight="1" x14ac:dyDescent="0.2">
      <c r="A19" s="172"/>
      <c r="B19" s="172"/>
      <c r="C19" s="172"/>
      <c r="D19" s="15">
        <v>6130</v>
      </c>
      <c r="E19" s="172"/>
      <c r="F19" s="172"/>
      <c r="G19" s="178"/>
      <c r="H19" s="168"/>
      <c r="I19" s="170"/>
      <c r="J19" s="172"/>
      <c r="K19" s="172"/>
      <c r="L19" s="174"/>
      <c r="M19" s="179"/>
      <c r="N19" s="181"/>
      <c r="O19" s="162"/>
      <c r="P19" s="164"/>
      <c r="Q19" s="137">
        <v>765</v>
      </c>
      <c r="R19" s="164"/>
      <c r="S19" s="166"/>
    </row>
    <row r="20" spans="1:19" s="8" customFormat="1" ht="35.25" customHeight="1" x14ac:dyDescent="0.2">
      <c r="A20" s="171">
        <v>8</v>
      </c>
      <c r="B20" s="171" t="s">
        <v>1</v>
      </c>
      <c r="C20" s="171">
        <v>2212</v>
      </c>
      <c r="D20" s="15">
        <v>6121</v>
      </c>
      <c r="E20" s="171">
        <v>61</v>
      </c>
      <c r="F20" s="171">
        <v>12</v>
      </c>
      <c r="G20" s="177">
        <v>60004101014</v>
      </c>
      <c r="H20" s="167" t="s">
        <v>148</v>
      </c>
      <c r="I20" s="169" t="s">
        <v>149</v>
      </c>
      <c r="J20" s="171"/>
      <c r="K20" s="171"/>
      <c r="L20" s="173">
        <v>74881</v>
      </c>
      <c r="M20" s="175" t="s">
        <v>67</v>
      </c>
      <c r="N20" s="180">
        <v>1337</v>
      </c>
      <c r="O20" s="161">
        <f>P20+Q20+P21+Q21</f>
        <v>9219</v>
      </c>
      <c r="P20" s="9">
        <v>0</v>
      </c>
      <c r="Q20" s="137">
        <v>1500</v>
      </c>
      <c r="R20" s="163">
        <f t="shared" si="2"/>
        <v>64325</v>
      </c>
      <c r="S20" s="165"/>
    </row>
    <row r="21" spans="1:19" s="8" customFormat="1" ht="52.9" customHeight="1" x14ac:dyDescent="0.2">
      <c r="A21" s="172"/>
      <c r="B21" s="172"/>
      <c r="C21" s="172"/>
      <c r="D21" s="15">
        <v>6130</v>
      </c>
      <c r="E21" s="172"/>
      <c r="F21" s="172"/>
      <c r="G21" s="178"/>
      <c r="H21" s="168"/>
      <c r="I21" s="170"/>
      <c r="J21" s="172"/>
      <c r="K21" s="172"/>
      <c r="L21" s="174"/>
      <c r="M21" s="179"/>
      <c r="N21" s="181"/>
      <c r="O21" s="162"/>
      <c r="P21" s="9">
        <v>0</v>
      </c>
      <c r="Q21" s="137">
        <v>7719</v>
      </c>
      <c r="R21" s="164"/>
      <c r="S21" s="166"/>
    </row>
    <row r="22" spans="1:19" s="8" customFormat="1" ht="59.25" customHeight="1" x14ac:dyDescent="0.2">
      <c r="A22" s="171">
        <v>9</v>
      </c>
      <c r="B22" s="171" t="s">
        <v>1</v>
      </c>
      <c r="C22" s="171">
        <v>2212</v>
      </c>
      <c r="D22" s="15">
        <v>6121</v>
      </c>
      <c r="E22" s="171">
        <v>61</v>
      </c>
      <c r="F22" s="171">
        <v>12</v>
      </c>
      <c r="G22" s="177">
        <v>60004101481</v>
      </c>
      <c r="H22" s="167" t="s">
        <v>150</v>
      </c>
      <c r="I22" s="169" t="s">
        <v>151</v>
      </c>
      <c r="J22" s="171"/>
      <c r="K22" s="171"/>
      <c r="L22" s="173">
        <v>52653</v>
      </c>
      <c r="M22" s="175" t="s">
        <v>152</v>
      </c>
      <c r="N22" s="180">
        <v>1767</v>
      </c>
      <c r="O22" s="161">
        <f>P22+Q22+P23+Q23</f>
        <v>4248</v>
      </c>
      <c r="P22" s="9">
        <v>0</v>
      </c>
      <c r="Q22" s="137">
        <v>500</v>
      </c>
      <c r="R22" s="163">
        <f t="shared" si="2"/>
        <v>46638</v>
      </c>
      <c r="S22" s="165"/>
    </row>
    <row r="23" spans="1:19" s="8" customFormat="1" ht="66" customHeight="1" x14ac:dyDescent="0.2">
      <c r="A23" s="172"/>
      <c r="B23" s="172"/>
      <c r="C23" s="172"/>
      <c r="D23" s="15">
        <v>6130</v>
      </c>
      <c r="E23" s="172"/>
      <c r="F23" s="172"/>
      <c r="G23" s="178"/>
      <c r="H23" s="168"/>
      <c r="I23" s="170"/>
      <c r="J23" s="172"/>
      <c r="K23" s="172"/>
      <c r="L23" s="174"/>
      <c r="M23" s="176"/>
      <c r="N23" s="181"/>
      <c r="O23" s="162"/>
      <c r="P23" s="9">
        <v>0</v>
      </c>
      <c r="Q23" s="137">
        <v>3748</v>
      </c>
      <c r="R23" s="164"/>
      <c r="S23" s="166"/>
    </row>
    <row r="24" spans="1:19" s="8" customFormat="1" ht="64.5" customHeight="1" x14ac:dyDescent="0.2">
      <c r="A24" s="15">
        <v>10</v>
      </c>
      <c r="B24" s="15" t="s">
        <v>1</v>
      </c>
      <c r="C24" s="15">
        <v>2212</v>
      </c>
      <c r="D24" s="15">
        <v>6121</v>
      </c>
      <c r="E24" s="15">
        <v>61</v>
      </c>
      <c r="F24" s="15">
        <v>12</v>
      </c>
      <c r="G24" s="18">
        <v>60004101081</v>
      </c>
      <c r="H24" s="17" t="s">
        <v>153</v>
      </c>
      <c r="I24" s="16" t="s">
        <v>154</v>
      </c>
      <c r="J24" s="15"/>
      <c r="K24" s="15" t="s">
        <v>70</v>
      </c>
      <c r="L24" s="14">
        <v>18000</v>
      </c>
      <c r="M24" s="13" t="s">
        <v>155</v>
      </c>
      <c r="N24" s="12">
        <v>899</v>
      </c>
      <c r="O24" s="11">
        <f t="shared" si="1"/>
        <v>509</v>
      </c>
      <c r="P24" s="9">
        <v>0</v>
      </c>
      <c r="Q24" s="137">
        <v>509</v>
      </c>
      <c r="R24" s="9">
        <f t="shared" si="2"/>
        <v>16592</v>
      </c>
      <c r="S24" s="19"/>
    </row>
    <row r="25" spans="1:19" s="8" customFormat="1" ht="64.5" customHeight="1" x14ac:dyDescent="0.2">
      <c r="A25" s="15">
        <v>11</v>
      </c>
      <c r="B25" s="15" t="s">
        <v>1</v>
      </c>
      <c r="C25" s="15">
        <v>2212</v>
      </c>
      <c r="D25" s="15">
        <v>6121</v>
      </c>
      <c r="E25" s="15">
        <v>61</v>
      </c>
      <c r="F25" s="15">
        <v>12</v>
      </c>
      <c r="G25" s="18">
        <v>60004101083</v>
      </c>
      <c r="H25" s="17" t="s">
        <v>156</v>
      </c>
      <c r="I25" s="76" t="s">
        <v>157</v>
      </c>
      <c r="J25" s="15"/>
      <c r="K25" s="15" t="s">
        <v>70</v>
      </c>
      <c r="L25" s="14">
        <v>25000</v>
      </c>
      <c r="M25" s="13" t="s">
        <v>51</v>
      </c>
      <c r="N25" s="12">
        <v>938</v>
      </c>
      <c r="O25" s="11">
        <f t="shared" si="1"/>
        <v>1262</v>
      </c>
      <c r="P25" s="9">
        <v>0</v>
      </c>
      <c r="Q25" s="137">
        <v>1262</v>
      </c>
      <c r="R25" s="9">
        <f t="shared" si="2"/>
        <v>22800</v>
      </c>
      <c r="S25" s="19"/>
    </row>
    <row r="26" spans="1:19" s="8" customFormat="1" ht="93" customHeight="1" x14ac:dyDescent="0.2">
      <c r="A26" s="15">
        <v>12</v>
      </c>
      <c r="B26" s="15" t="s">
        <v>13</v>
      </c>
      <c r="C26" s="15">
        <v>2212</v>
      </c>
      <c r="D26" s="15">
        <v>6121</v>
      </c>
      <c r="E26" s="15">
        <v>61</v>
      </c>
      <c r="F26" s="15">
        <v>12</v>
      </c>
      <c r="G26" s="18">
        <v>60004101526</v>
      </c>
      <c r="H26" s="17" t="s">
        <v>158</v>
      </c>
      <c r="I26" s="16" t="s">
        <v>159</v>
      </c>
      <c r="J26" s="15"/>
      <c r="K26" s="15" t="s">
        <v>70</v>
      </c>
      <c r="L26" s="14">
        <v>90000</v>
      </c>
      <c r="M26" s="38" t="s">
        <v>9</v>
      </c>
      <c r="N26" s="12">
        <v>0</v>
      </c>
      <c r="O26" s="11">
        <f t="shared" si="1"/>
        <v>3146</v>
      </c>
      <c r="P26" s="9">
        <v>0</v>
      </c>
      <c r="Q26" s="137">
        <v>3146</v>
      </c>
      <c r="R26" s="9">
        <f t="shared" si="2"/>
        <v>86854</v>
      </c>
      <c r="S26" s="19"/>
    </row>
    <row r="27" spans="1:19" s="8" customFormat="1" ht="80.25" customHeight="1" x14ac:dyDescent="0.2">
      <c r="A27" s="15">
        <v>13</v>
      </c>
      <c r="B27" s="15" t="s">
        <v>13</v>
      </c>
      <c r="C27" s="15">
        <v>2212</v>
      </c>
      <c r="D27" s="15">
        <v>6121</v>
      </c>
      <c r="E27" s="15">
        <v>61</v>
      </c>
      <c r="F27" s="15">
        <v>12</v>
      </c>
      <c r="G27" s="18">
        <v>60004101532</v>
      </c>
      <c r="H27" s="17" t="s">
        <v>160</v>
      </c>
      <c r="I27" s="16" t="s">
        <v>161</v>
      </c>
      <c r="J27" s="15"/>
      <c r="K27" s="15" t="s">
        <v>70</v>
      </c>
      <c r="L27" s="14">
        <v>100000</v>
      </c>
      <c r="M27" s="13" t="s">
        <v>9</v>
      </c>
      <c r="N27" s="12">
        <v>0</v>
      </c>
      <c r="O27" s="11">
        <f t="shared" si="1"/>
        <v>3025</v>
      </c>
      <c r="P27" s="9">
        <v>0</v>
      </c>
      <c r="Q27" s="137">
        <v>3025</v>
      </c>
      <c r="R27" s="9">
        <f t="shared" si="2"/>
        <v>96975</v>
      </c>
      <c r="S27" s="19"/>
    </row>
    <row r="28" spans="1:19" s="8" customFormat="1" ht="64.5" customHeight="1" x14ac:dyDescent="0.2">
      <c r="A28" s="15">
        <v>14</v>
      </c>
      <c r="B28" s="15" t="s">
        <v>13</v>
      </c>
      <c r="C28" s="15">
        <v>2212</v>
      </c>
      <c r="D28" s="15">
        <v>6121</v>
      </c>
      <c r="E28" s="15">
        <v>61</v>
      </c>
      <c r="F28" s="15">
        <v>12</v>
      </c>
      <c r="G28" s="18">
        <v>60004101459</v>
      </c>
      <c r="H28" s="17" t="s">
        <v>211</v>
      </c>
      <c r="I28" s="16" t="s">
        <v>212</v>
      </c>
      <c r="J28" s="15"/>
      <c r="K28" s="15"/>
      <c r="L28" s="14">
        <v>450000</v>
      </c>
      <c r="M28" s="13" t="s">
        <v>55</v>
      </c>
      <c r="N28" s="12">
        <v>633</v>
      </c>
      <c r="O28" s="11">
        <f>P28+Q28</f>
        <v>1500</v>
      </c>
      <c r="P28" s="9">
        <v>0</v>
      </c>
      <c r="Q28" s="137">
        <v>1500</v>
      </c>
      <c r="R28" s="9">
        <f>L28-N28-O28</f>
        <v>447867</v>
      </c>
      <c r="S28" s="19"/>
    </row>
    <row r="29" spans="1:19" s="39" customFormat="1" ht="25.5" customHeight="1" x14ac:dyDescent="0.3">
      <c r="A29" s="44" t="s">
        <v>162</v>
      </c>
      <c r="B29" s="43"/>
      <c r="C29" s="43"/>
      <c r="D29" s="43"/>
      <c r="E29" s="43"/>
      <c r="F29" s="43"/>
      <c r="G29" s="43"/>
      <c r="H29" s="43"/>
      <c r="I29" s="77"/>
      <c r="J29" s="43"/>
      <c r="K29" s="43"/>
      <c r="L29" s="41">
        <f>SUM(L30:L33)</f>
        <v>95036</v>
      </c>
      <c r="M29" s="42"/>
      <c r="N29" s="41">
        <f>SUM(N30:N33)</f>
        <v>643</v>
      </c>
      <c r="O29" s="41">
        <f>SUM(O30:O33)</f>
        <v>3324</v>
      </c>
      <c r="P29" s="41">
        <f>SUM(P30:P33)</f>
        <v>0</v>
      </c>
      <c r="Q29" s="41">
        <f>SUM(Q30:Q33)</f>
        <v>3324</v>
      </c>
      <c r="R29" s="41">
        <f>SUM(R30:R33)</f>
        <v>91069</v>
      </c>
      <c r="S29" s="40"/>
    </row>
    <row r="30" spans="1:19" s="8" customFormat="1" ht="64.5" customHeight="1" x14ac:dyDescent="0.2">
      <c r="A30" s="15">
        <v>1</v>
      </c>
      <c r="B30" s="15" t="s">
        <v>4</v>
      </c>
      <c r="C30" s="15">
        <v>2219</v>
      </c>
      <c r="D30" s="15">
        <v>6121</v>
      </c>
      <c r="E30" s="15">
        <v>61</v>
      </c>
      <c r="F30" s="15">
        <v>12</v>
      </c>
      <c r="G30" s="18">
        <v>60004101443</v>
      </c>
      <c r="H30" s="17" t="s">
        <v>163</v>
      </c>
      <c r="I30" s="16" t="s">
        <v>164</v>
      </c>
      <c r="J30" s="15"/>
      <c r="K30" s="15"/>
      <c r="L30" s="14">
        <v>48000</v>
      </c>
      <c r="M30" s="38">
        <v>2024</v>
      </c>
      <c r="N30" s="12">
        <v>344</v>
      </c>
      <c r="O30" s="11">
        <f t="shared" ref="O30:O32" si="3">P30+Q30</f>
        <v>1572</v>
      </c>
      <c r="P30" s="9">
        <v>0</v>
      </c>
      <c r="Q30" s="137">
        <v>1572</v>
      </c>
      <c r="R30" s="9">
        <f t="shared" ref="R30:R32" si="4">L30-N30-O30</f>
        <v>46084</v>
      </c>
      <c r="S30" s="19"/>
    </row>
    <row r="31" spans="1:19" ht="56.25" customHeight="1" x14ac:dyDescent="0.2">
      <c r="A31" s="15">
        <v>2</v>
      </c>
      <c r="B31" s="15" t="s">
        <v>58</v>
      </c>
      <c r="C31" s="15">
        <v>2219</v>
      </c>
      <c r="D31" s="15">
        <v>6121</v>
      </c>
      <c r="E31" s="15">
        <v>61</v>
      </c>
      <c r="F31" s="15">
        <v>12</v>
      </c>
      <c r="G31" s="18">
        <v>60004101444</v>
      </c>
      <c r="H31" s="17" t="s">
        <v>165</v>
      </c>
      <c r="I31" s="16" t="s">
        <v>164</v>
      </c>
      <c r="J31" s="15"/>
      <c r="K31" s="15"/>
      <c r="L31" s="14">
        <v>21536</v>
      </c>
      <c r="M31" s="20">
        <v>2024</v>
      </c>
      <c r="N31" s="12">
        <v>251</v>
      </c>
      <c r="O31" s="11">
        <f t="shared" si="3"/>
        <v>586</v>
      </c>
      <c r="P31" s="12">
        <v>0</v>
      </c>
      <c r="Q31" s="138">
        <v>586</v>
      </c>
      <c r="R31" s="14">
        <f t="shared" si="4"/>
        <v>20699</v>
      </c>
      <c r="S31" s="19"/>
    </row>
    <row r="32" spans="1:19" ht="52.5" customHeight="1" x14ac:dyDescent="0.2">
      <c r="A32" s="15">
        <v>3</v>
      </c>
      <c r="B32" s="15" t="s">
        <v>58</v>
      </c>
      <c r="C32" s="15">
        <v>2219</v>
      </c>
      <c r="D32" s="15">
        <v>6121</v>
      </c>
      <c r="E32" s="15">
        <v>61</v>
      </c>
      <c r="F32" s="15">
        <v>12</v>
      </c>
      <c r="G32" s="18">
        <v>60004101517</v>
      </c>
      <c r="H32" s="17" t="s">
        <v>166</v>
      </c>
      <c r="I32" s="16" t="s">
        <v>167</v>
      </c>
      <c r="J32" s="15"/>
      <c r="K32" s="15"/>
      <c r="L32" s="14">
        <v>25000</v>
      </c>
      <c r="M32" s="20" t="s">
        <v>51</v>
      </c>
      <c r="N32" s="12">
        <v>48</v>
      </c>
      <c r="O32" s="11">
        <f t="shared" si="3"/>
        <v>666</v>
      </c>
      <c r="P32" s="12">
        <v>0</v>
      </c>
      <c r="Q32" s="138">
        <v>666</v>
      </c>
      <c r="R32" s="14">
        <f t="shared" si="4"/>
        <v>24286</v>
      </c>
      <c r="S32" s="19"/>
    </row>
    <row r="33" spans="1:20" ht="37.5" customHeight="1" x14ac:dyDescent="0.2">
      <c r="A33" s="15">
        <v>4</v>
      </c>
      <c r="B33" s="15" t="s">
        <v>1</v>
      </c>
      <c r="C33" s="15">
        <v>2219</v>
      </c>
      <c r="D33" s="15">
        <v>5166</v>
      </c>
      <c r="E33" s="15">
        <v>51</v>
      </c>
      <c r="F33" s="15">
        <v>12</v>
      </c>
      <c r="G33" s="18">
        <v>60004000000</v>
      </c>
      <c r="H33" s="17" t="s">
        <v>168</v>
      </c>
      <c r="I33" s="37" t="s">
        <v>169</v>
      </c>
      <c r="J33" s="15"/>
      <c r="K33" s="15"/>
      <c r="L33" s="14">
        <v>500</v>
      </c>
      <c r="M33" s="20"/>
      <c r="N33" s="12"/>
      <c r="O33" s="11">
        <f>P33+Q33</f>
        <v>500</v>
      </c>
      <c r="P33" s="12">
        <v>0</v>
      </c>
      <c r="Q33" s="138">
        <v>500</v>
      </c>
      <c r="R33" s="14">
        <v>0</v>
      </c>
      <c r="S33" s="19"/>
    </row>
    <row r="34" spans="1:20" ht="35.25" customHeight="1" x14ac:dyDescent="0.2">
      <c r="A34" s="34" t="s">
        <v>170</v>
      </c>
      <c r="B34" s="33"/>
      <c r="C34" s="33"/>
      <c r="D34" s="33"/>
      <c r="E34" s="33"/>
      <c r="F34" s="33"/>
      <c r="G34" s="33"/>
      <c r="H34" s="33"/>
      <c r="I34" s="33"/>
      <c r="J34" s="33"/>
      <c r="K34" s="33"/>
      <c r="L34" s="31">
        <f>+L8+L10+L29</f>
        <v>2718463</v>
      </c>
      <c r="M34" s="32"/>
      <c r="N34" s="31">
        <f>+N8+N10+N29</f>
        <v>32045</v>
      </c>
      <c r="O34" s="31">
        <f>+O8+O10+O29</f>
        <v>53618</v>
      </c>
      <c r="P34" s="31">
        <f>+P8+P10+P29</f>
        <v>0</v>
      </c>
      <c r="Q34" s="31">
        <f>+Q8+Q10+Q29</f>
        <v>53618</v>
      </c>
      <c r="R34" s="78">
        <f>+R8+R10+R29</f>
        <v>2632800</v>
      </c>
      <c r="S34" s="30"/>
    </row>
    <row r="35" spans="1:20" s="3" customFormat="1" x14ac:dyDescent="0.2">
      <c r="A35" s="5"/>
      <c r="B35" s="5"/>
      <c r="C35" s="5"/>
      <c r="D35" s="5"/>
      <c r="E35" s="5"/>
      <c r="F35" s="5"/>
      <c r="G35" s="5"/>
      <c r="H35" s="29"/>
      <c r="I35" s="5"/>
      <c r="J35" s="28"/>
      <c r="K35" s="27"/>
      <c r="L35" s="26"/>
      <c r="M35" s="25"/>
      <c r="N35" s="24"/>
      <c r="S35" s="2"/>
      <c r="T35" s="1"/>
    </row>
    <row r="36" spans="1:20" s="3" customFormat="1" ht="43.5" customHeight="1" x14ac:dyDescent="0.2">
      <c r="A36" s="5"/>
      <c r="B36" s="5"/>
      <c r="C36" s="5"/>
      <c r="D36" s="5"/>
      <c r="E36" s="5"/>
      <c r="F36" s="5"/>
      <c r="G36" s="5"/>
      <c r="H36" s="5"/>
      <c r="I36" s="5"/>
      <c r="J36" s="23"/>
      <c r="K36" s="7"/>
      <c r="L36" s="6"/>
      <c r="M36" s="4"/>
      <c r="S36" s="2"/>
      <c r="T36" s="1"/>
    </row>
    <row r="37" spans="1:20" s="3" customFormat="1" ht="43.5" customHeight="1" x14ac:dyDescent="0.2">
      <c r="A37" s="5"/>
      <c r="B37" s="5"/>
      <c r="C37" s="5"/>
      <c r="D37" s="5"/>
      <c r="E37" s="5"/>
      <c r="F37" s="5"/>
      <c r="G37" s="5"/>
      <c r="H37" s="5"/>
      <c r="I37" s="5"/>
      <c r="J37" s="23"/>
      <c r="K37" s="7"/>
      <c r="L37" s="6"/>
      <c r="M37" s="4"/>
      <c r="S37" s="2"/>
      <c r="T37" s="1"/>
    </row>
    <row r="38" spans="1:20" s="3" customFormat="1" ht="48" customHeight="1" x14ac:dyDescent="0.2">
      <c r="A38" s="5"/>
      <c r="B38" s="5"/>
      <c r="C38" s="5"/>
      <c r="D38" s="5"/>
      <c r="E38" s="5"/>
      <c r="F38" s="5"/>
      <c r="G38" s="5"/>
      <c r="H38" s="5"/>
      <c r="I38" s="5"/>
      <c r="J38" s="23"/>
      <c r="K38" s="7"/>
      <c r="L38" s="6"/>
      <c r="M38" s="4"/>
      <c r="S38" s="2"/>
      <c r="T38" s="1"/>
    </row>
    <row r="39" spans="1:20" s="3" customFormat="1" ht="40.5" customHeight="1" x14ac:dyDescent="0.2">
      <c r="A39" s="5"/>
      <c r="B39" s="5"/>
      <c r="C39" s="5"/>
      <c r="D39" s="5"/>
      <c r="E39" s="5"/>
      <c r="F39" s="5"/>
      <c r="G39" s="5"/>
      <c r="H39" s="5"/>
      <c r="I39" s="5"/>
      <c r="J39" s="23"/>
      <c r="K39" s="7"/>
      <c r="L39" s="6"/>
      <c r="M39" s="4"/>
      <c r="S39" s="2"/>
      <c r="T39" s="1"/>
    </row>
    <row r="40" spans="1:20" s="3" customFormat="1" ht="40.5" customHeight="1" x14ac:dyDescent="0.2">
      <c r="A40" s="5"/>
      <c r="B40" s="5"/>
      <c r="C40" s="5"/>
      <c r="D40" s="5"/>
      <c r="E40" s="5"/>
      <c r="F40" s="5"/>
      <c r="G40" s="5"/>
      <c r="H40" s="5"/>
      <c r="I40" s="5"/>
      <c r="J40" s="23"/>
      <c r="K40" s="7"/>
      <c r="L40" s="6"/>
      <c r="M40" s="4"/>
      <c r="S40" s="2"/>
      <c r="T40" s="1"/>
    </row>
    <row r="41" spans="1:20" s="3" customFormat="1" ht="40.5" customHeight="1" x14ac:dyDescent="0.2">
      <c r="A41" s="5"/>
      <c r="B41" s="5"/>
      <c r="C41" s="5"/>
      <c r="D41" s="5"/>
      <c r="E41" s="5"/>
      <c r="F41" s="5"/>
      <c r="G41" s="5"/>
      <c r="H41" s="5"/>
      <c r="I41" s="5"/>
      <c r="J41" s="1"/>
      <c r="K41" s="7"/>
      <c r="L41" s="6"/>
      <c r="M41" s="4"/>
      <c r="S41" s="2"/>
      <c r="T41" s="1"/>
    </row>
    <row r="42" spans="1:20" ht="40.5" customHeight="1" x14ac:dyDescent="0.2"/>
    <row r="43" spans="1:20" ht="40.5" customHeight="1" x14ac:dyDescent="0.2"/>
  </sheetData>
  <mergeCells count="84">
    <mergeCell ref="A5:R5"/>
    <mergeCell ref="A6:A7"/>
    <mergeCell ref="B6:B7"/>
    <mergeCell ref="C6:C7"/>
    <mergeCell ref="D6:D7"/>
    <mergeCell ref="E6:E7"/>
    <mergeCell ref="F6:F7"/>
    <mergeCell ref="G6:G7"/>
    <mergeCell ref="H6:H7"/>
    <mergeCell ref="I6:I7"/>
    <mergeCell ref="R6:R7"/>
    <mergeCell ref="S6:S7"/>
    <mergeCell ref="A16:A17"/>
    <mergeCell ref="B16:B17"/>
    <mergeCell ref="C16:C17"/>
    <mergeCell ref="E16:E17"/>
    <mergeCell ref="F16:F17"/>
    <mergeCell ref="G16:G17"/>
    <mergeCell ref="H16:H17"/>
    <mergeCell ref="I16:I17"/>
    <mergeCell ref="J6:J7"/>
    <mergeCell ref="K6:K7"/>
    <mergeCell ref="L6:L7"/>
    <mergeCell ref="M6:M7"/>
    <mergeCell ref="N6:N7"/>
    <mergeCell ref="O6:Q6"/>
    <mergeCell ref="P16:P17"/>
    <mergeCell ref="R16:R17"/>
    <mergeCell ref="S16:S17"/>
    <mergeCell ref="A18:A19"/>
    <mergeCell ref="B18:B19"/>
    <mergeCell ref="C18:C19"/>
    <mergeCell ref="E18:E19"/>
    <mergeCell ref="F18:F19"/>
    <mergeCell ref="G18:G19"/>
    <mergeCell ref="H18:H19"/>
    <mergeCell ref="J16:J17"/>
    <mergeCell ref="K16:K17"/>
    <mergeCell ref="L16:L17"/>
    <mergeCell ref="M16:M17"/>
    <mergeCell ref="N16:N17"/>
    <mergeCell ref="O16:O17"/>
    <mergeCell ref="O18:O19"/>
    <mergeCell ref="P18:P19"/>
    <mergeCell ref="R18:R19"/>
    <mergeCell ref="S18:S19"/>
    <mergeCell ref="A20:A21"/>
    <mergeCell ref="B20:B21"/>
    <mergeCell ref="C20:C21"/>
    <mergeCell ref="E20:E21"/>
    <mergeCell ref="F20:F21"/>
    <mergeCell ref="G20:G21"/>
    <mergeCell ref="I18:I19"/>
    <mergeCell ref="J18:J19"/>
    <mergeCell ref="K18:K19"/>
    <mergeCell ref="L18:L19"/>
    <mergeCell ref="M18:M19"/>
    <mergeCell ref="N18:N19"/>
    <mergeCell ref="N20:N21"/>
    <mergeCell ref="O20:O21"/>
    <mergeCell ref="R20:R21"/>
    <mergeCell ref="S20:S21"/>
    <mergeCell ref="A22:A23"/>
    <mergeCell ref="B22:B23"/>
    <mergeCell ref="C22:C23"/>
    <mergeCell ref="E22:E23"/>
    <mergeCell ref="F22:F23"/>
    <mergeCell ref="G22:G23"/>
    <mergeCell ref="H20:H21"/>
    <mergeCell ref="I20:I21"/>
    <mergeCell ref="J20:J21"/>
    <mergeCell ref="K20:K21"/>
    <mergeCell ref="L20:L21"/>
    <mergeCell ref="M20:M21"/>
    <mergeCell ref="N22:N23"/>
    <mergeCell ref="O22:O23"/>
    <mergeCell ref="R22:R23"/>
    <mergeCell ref="S22:S23"/>
    <mergeCell ref="H22:H23"/>
    <mergeCell ref="I22:I23"/>
    <mergeCell ref="J22:J23"/>
    <mergeCell ref="K22:K23"/>
    <mergeCell ref="L22:L23"/>
    <mergeCell ref="M22:M23"/>
  </mergeCells>
  <pageMargins left="0.39370078740157483" right="0.39370078740157483" top="0.78740157480314965" bottom="0.78740157480314965" header="0.31496062992125984" footer="0.31496062992125984"/>
  <pageSetup paperSize="9" scale="49" firstPageNumber="118"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rowBreaks count="2" manualBreakCount="2">
    <brk id="15" max="17" man="1"/>
    <brk id="25"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5"/>
  <sheetViews>
    <sheetView showGridLines="0" view="pageBreakPreview" zoomScale="70" zoomScaleNormal="66" zoomScaleSheetLayoutView="70" workbookViewId="0">
      <pane ySplit="7" topLeftCell="A8" activePane="bottomLeft" state="frozenSplit"/>
      <selection activeCell="A13" sqref="A13:B13"/>
      <selection pane="bottomLeft" activeCell="Q11" sqref="Q11"/>
    </sheetView>
  </sheetViews>
  <sheetFormatPr defaultColWidth="9.140625" defaultRowHeight="12.75" outlineLevelCol="1" x14ac:dyDescent="0.2"/>
  <cols>
    <col min="1" max="1" width="5.42578125" style="1" customWidth="1"/>
    <col min="2" max="2" width="4.140625" style="1" customWidth="1"/>
    <col min="3" max="4" width="5.57031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6" t="s">
        <v>49</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47</v>
      </c>
      <c r="I2" s="58" t="s">
        <v>46</v>
      </c>
      <c r="J2" s="57"/>
      <c r="M2" s="51"/>
      <c r="N2" s="50"/>
      <c r="P2" s="50"/>
      <c r="Q2" s="50"/>
      <c r="R2" s="50"/>
      <c r="S2" s="49"/>
      <c r="T2" s="48"/>
    </row>
    <row r="3" spans="1:20" ht="17.25" customHeight="1" x14ac:dyDescent="0.2">
      <c r="A3" s="55"/>
      <c r="B3" s="55"/>
      <c r="C3" s="55"/>
      <c r="D3" s="56"/>
      <c r="E3" s="55"/>
      <c r="F3" s="55"/>
      <c r="G3" s="55"/>
      <c r="H3" s="55" t="s">
        <v>45</v>
      </c>
      <c r="I3" s="54"/>
      <c r="J3" s="52"/>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43</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22</v>
      </c>
      <c r="B8" s="43"/>
      <c r="C8" s="43"/>
      <c r="D8" s="43"/>
      <c r="E8" s="43"/>
      <c r="F8" s="43"/>
      <c r="G8" s="43"/>
      <c r="H8" s="43"/>
      <c r="I8" s="43"/>
      <c r="J8" s="43"/>
      <c r="K8" s="43"/>
      <c r="L8" s="41">
        <f>SUM(L9:L9)</f>
        <v>170018</v>
      </c>
      <c r="M8" s="42"/>
      <c r="N8" s="41">
        <f>SUM(N9:N9)</f>
        <v>140018</v>
      </c>
      <c r="O8" s="41">
        <f>SUM(O9:O9)</f>
        <v>30000</v>
      </c>
      <c r="P8" s="41">
        <f>SUM(P9:P9)</f>
        <v>0</v>
      </c>
      <c r="Q8" s="41">
        <f>SUM(Q9:Q9)</f>
        <v>30000</v>
      </c>
      <c r="R8" s="41">
        <f>SUM(R9:R9)</f>
        <v>0</v>
      </c>
      <c r="S8" s="40"/>
    </row>
    <row r="9" spans="1:20" s="8" customFormat="1" ht="64.5" customHeight="1" x14ac:dyDescent="0.2">
      <c r="A9" s="15">
        <v>1</v>
      </c>
      <c r="B9" s="15" t="s">
        <v>1</v>
      </c>
      <c r="C9" s="15">
        <v>3314</v>
      </c>
      <c r="D9" s="15">
        <v>6121</v>
      </c>
      <c r="E9" s="15">
        <v>61</v>
      </c>
      <c r="F9" s="15">
        <v>13</v>
      </c>
      <c r="G9" s="18">
        <v>60003101168</v>
      </c>
      <c r="H9" s="17" t="s">
        <v>21</v>
      </c>
      <c r="I9" s="16" t="s">
        <v>20</v>
      </c>
      <c r="J9" s="15"/>
      <c r="K9" s="15" t="s">
        <v>19</v>
      </c>
      <c r="L9" s="14">
        <v>170018</v>
      </c>
      <c r="M9" s="13" t="s">
        <v>18</v>
      </c>
      <c r="N9" s="12">
        <v>140018</v>
      </c>
      <c r="O9" s="11">
        <f>P9+Q9</f>
        <v>30000</v>
      </c>
      <c r="P9" s="9">
        <v>0</v>
      </c>
      <c r="Q9" s="137">
        <v>30000</v>
      </c>
      <c r="R9" s="9">
        <f>L9-N9-O9</f>
        <v>0</v>
      </c>
      <c r="S9" s="36"/>
    </row>
    <row r="10" spans="1:20" s="8" customFormat="1" ht="64.5" hidden="1" customHeight="1" x14ac:dyDescent="0.2">
      <c r="A10" s="15"/>
      <c r="B10" s="15"/>
      <c r="C10" s="15"/>
      <c r="D10" s="15"/>
      <c r="E10" s="15"/>
      <c r="F10" s="15"/>
      <c r="G10" s="18"/>
      <c r="H10" s="21"/>
      <c r="I10" s="16"/>
      <c r="J10" s="15"/>
      <c r="K10" s="15"/>
      <c r="L10" s="45"/>
      <c r="M10" s="13"/>
      <c r="N10" s="12"/>
      <c r="O10" s="11"/>
      <c r="P10" s="9"/>
      <c r="Q10" s="10"/>
      <c r="R10" s="9"/>
      <c r="S10" s="36"/>
    </row>
    <row r="11" spans="1:20" s="39" customFormat="1" ht="25.5" customHeight="1" x14ac:dyDescent="0.3">
      <c r="A11" s="44" t="s">
        <v>17</v>
      </c>
      <c r="B11" s="43"/>
      <c r="C11" s="43"/>
      <c r="D11" s="43"/>
      <c r="E11" s="43"/>
      <c r="F11" s="43"/>
      <c r="G11" s="43"/>
      <c r="H11" s="43"/>
      <c r="I11" s="43"/>
      <c r="J11" s="43"/>
      <c r="K11" s="43"/>
      <c r="L11" s="41">
        <f>SUM(L12:L16)</f>
        <v>77641</v>
      </c>
      <c r="M11" s="42"/>
      <c r="N11" s="41">
        <f>SUM(N12:N16)</f>
        <v>2228</v>
      </c>
      <c r="O11" s="41">
        <f>SUM(O12:O16)</f>
        <v>4227</v>
      </c>
      <c r="P11" s="41">
        <f>SUM(P12:P16)</f>
        <v>0</v>
      </c>
      <c r="Q11" s="41">
        <f>SUM(Q12:Q16)</f>
        <v>4227</v>
      </c>
      <c r="R11" s="41">
        <f>SUM(R12:R16)</f>
        <v>72186</v>
      </c>
      <c r="S11" s="40"/>
    </row>
    <row r="12" spans="1:20" ht="54" customHeight="1" x14ac:dyDescent="0.2">
      <c r="A12" s="15">
        <v>1</v>
      </c>
      <c r="B12" s="15" t="s">
        <v>13</v>
      </c>
      <c r="C12" s="15">
        <v>3315</v>
      </c>
      <c r="D12" s="15">
        <v>6121</v>
      </c>
      <c r="E12" s="15">
        <v>61</v>
      </c>
      <c r="F12" s="15">
        <v>13</v>
      </c>
      <c r="G12" s="22">
        <v>60003101498</v>
      </c>
      <c r="H12" s="17" t="s">
        <v>15</v>
      </c>
      <c r="I12" s="37" t="s">
        <v>14</v>
      </c>
      <c r="J12" s="15" t="s">
        <v>10</v>
      </c>
      <c r="K12" s="15" t="s">
        <v>2</v>
      </c>
      <c r="L12" s="14">
        <v>70000</v>
      </c>
      <c r="M12" s="20" t="s">
        <v>0</v>
      </c>
      <c r="N12" s="12">
        <v>1114</v>
      </c>
      <c r="O12" s="11">
        <f>P12+Q12</f>
        <v>3000</v>
      </c>
      <c r="P12" s="12">
        <v>0</v>
      </c>
      <c r="Q12" s="138">
        <v>3000</v>
      </c>
      <c r="R12" s="9">
        <f>L12-N12-O12</f>
        <v>65886</v>
      </c>
      <c r="S12" s="19"/>
    </row>
    <row r="13" spans="1:20" ht="42" customHeight="1" x14ac:dyDescent="0.2">
      <c r="A13" s="15">
        <v>2</v>
      </c>
      <c r="B13" s="15" t="s">
        <v>13</v>
      </c>
      <c r="C13" s="15">
        <v>3315</v>
      </c>
      <c r="D13" s="15">
        <v>6121</v>
      </c>
      <c r="E13" s="15">
        <v>61</v>
      </c>
      <c r="F13" s="15">
        <v>13</v>
      </c>
      <c r="G13" s="22">
        <v>60003101516</v>
      </c>
      <c r="H13" s="17" t="s">
        <v>12</v>
      </c>
      <c r="I13" s="37" t="s">
        <v>11</v>
      </c>
      <c r="J13" s="15"/>
      <c r="K13" s="15" t="s">
        <v>2</v>
      </c>
      <c r="L13" s="14"/>
      <c r="M13" s="20" t="s">
        <v>9</v>
      </c>
      <c r="N13" s="12">
        <v>0</v>
      </c>
      <c r="O13" s="11">
        <f>P13+Q13</f>
        <v>1000</v>
      </c>
      <c r="P13" s="12">
        <v>0</v>
      </c>
      <c r="Q13" s="138">
        <v>1000</v>
      </c>
      <c r="R13" s="9">
        <v>0</v>
      </c>
      <c r="S13" s="19"/>
    </row>
    <row r="14" spans="1:20" ht="39.75" customHeight="1" x14ac:dyDescent="0.2">
      <c r="A14" s="15">
        <v>3</v>
      </c>
      <c r="B14" s="15" t="s">
        <v>1</v>
      </c>
      <c r="C14" s="15">
        <v>3315</v>
      </c>
      <c r="D14" s="15">
        <v>6121</v>
      </c>
      <c r="E14" s="15">
        <v>61</v>
      </c>
      <c r="F14" s="15">
        <v>13</v>
      </c>
      <c r="G14" s="22">
        <v>60003101475</v>
      </c>
      <c r="H14" s="17" t="s">
        <v>8</v>
      </c>
      <c r="I14" s="16" t="s">
        <v>7</v>
      </c>
      <c r="J14" s="15"/>
      <c r="K14" s="15" t="s">
        <v>2</v>
      </c>
      <c r="L14" s="14">
        <v>7641</v>
      </c>
      <c r="M14" s="20">
        <v>2023</v>
      </c>
      <c r="N14" s="12">
        <v>1114</v>
      </c>
      <c r="O14" s="11">
        <f>P14+Q14</f>
        <v>227</v>
      </c>
      <c r="P14" s="12">
        <v>0</v>
      </c>
      <c r="Q14" s="138">
        <v>227</v>
      </c>
      <c r="R14" s="14">
        <f>L14-N14-O14</f>
        <v>6300</v>
      </c>
      <c r="S14" s="36" t="s">
        <v>6</v>
      </c>
    </row>
    <row r="15" spans="1:20" ht="15.75" hidden="1" x14ac:dyDescent="0.2">
      <c r="A15" s="15"/>
      <c r="B15" s="15"/>
      <c r="C15" s="15"/>
      <c r="D15" s="15"/>
      <c r="E15" s="15"/>
      <c r="F15" s="15"/>
      <c r="G15" s="22"/>
      <c r="H15" s="21"/>
      <c r="I15" s="35"/>
      <c r="J15" s="15"/>
      <c r="K15" s="15"/>
      <c r="L15" s="14"/>
      <c r="M15" s="20"/>
      <c r="N15" s="12"/>
      <c r="O15" s="11"/>
      <c r="P15" s="12"/>
      <c r="Q15" s="138"/>
      <c r="R15" s="14"/>
      <c r="S15" s="19"/>
    </row>
    <row r="16" spans="1:20" ht="15.75" hidden="1" x14ac:dyDescent="0.2">
      <c r="A16" s="15"/>
      <c r="B16" s="15"/>
      <c r="C16" s="15"/>
      <c r="D16" s="15"/>
      <c r="E16" s="15"/>
      <c r="F16" s="15"/>
      <c r="G16" s="22"/>
      <c r="H16" s="21"/>
      <c r="I16" s="35"/>
      <c r="J16" s="15"/>
      <c r="K16" s="15"/>
      <c r="L16" s="14"/>
      <c r="M16" s="20"/>
      <c r="N16" s="12"/>
      <c r="O16" s="11"/>
      <c r="P16" s="12"/>
      <c r="Q16" s="138"/>
      <c r="R16" s="14"/>
      <c r="S16" s="19"/>
    </row>
    <row r="17" spans="1:20" ht="35.25" customHeight="1" x14ac:dyDescent="0.2">
      <c r="A17" s="34" t="s">
        <v>5</v>
      </c>
      <c r="B17" s="33"/>
      <c r="C17" s="33"/>
      <c r="D17" s="33"/>
      <c r="E17" s="33"/>
      <c r="F17" s="33"/>
      <c r="G17" s="33"/>
      <c r="H17" s="33"/>
      <c r="I17" s="33"/>
      <c r="J17" s="33"/>
      <c r="K17" s="33"/>
      <c r="L17" s="31">
        <f>+L8+L11</f>
        <v>247659</v>
      </c>
      <c r="M17" s="32"/>
      <c r="N17" s="31">
        <f>+N8+N11</f>
        <v>142246</v>
      </c>
      <c r="O17" s="31">
        <f>+O8+O11</f>
        <v>34227</v>
      </c>
      <c r="P17" s="31">
        <f>+P8+P11</f>
        <v>0</v>
      </c>
      <c r="Q17" s="31">
        <f>+Q8+Q11</f>
        <v>34227</v>
      </c>
      <c r="R17" s="31">
        <f>+R8+R11</f>
        <v>72186</v>
      </c>
      <c r="S17" s="30"/>
    </row>
    <row r="18" spans="1:20" s="3" customFormat="1" x14ac:dyDescent="0.2">
      <c r="A18" s="5"/>
      <c r="B18" s="5"/>
      <c r="C18" s="5"/>
      <c r="D18" s="5"/>
      <c r="E18" s="5"/>
      <c r="F18" s="5"/>
      <c r="G18" s="5"/>
      <c r="H18" s="29"/>
      <c r="I18" s="5"/>
      <c r="J18" s="28"/>
      <c r="K18" s="27"/>
      <c r="L18" s="26"/>
      <c r="M18" s="25"/>
      <c r="N18" s="24"/>
      <c r="S18" s="2"/>
      <c r="T18" s="1"/>
    </row>
    <row r="19" spans="1:20" s="3" customFormat="1" ht="97.5" customHeight="1" x14ac:dyDescent="0.2">
      <c r="A19" s="5"/>
      <c r="B19" s="5"/>
      <c r="C19" s="5"/>
      <c r="D19" s="5"/>
      <c r="E19" s="5"/>
      <c r="F19" s="5"/>
      <c r="G19" s="5"/>
      <c r="H19" s="5"/>
      <c r="I19" s="5"/>
      <c r="J19" s="23"/>
      <c r="K19" s="7"/>
      <c r="L19" s="6"/>
      <c r="M19" s="4"/>
      <c r="S19" s="2"/>
      <c r="T19" s="1"/>
    </row>
    <row r="20" spans="1:20" s="3" customFormat="1" ht="97.5" customHeight="1" x14ac:dyDescent="0.2">
      <c r="A20" s="5"/>
      <c r="B20" s="5"/>
      <c r="C20" s="5"/>
      <c r="D20" s="5"/>
      <c r="E20" s="5"/>
      <c r="F20" s="5"/>
      <c r="G20" s="5"/>
      <c r="H20" s="5"/>
      <c r="I20" s="5"/>
      <c r="J20" s="23"/>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1"/>
      <c r="B34" s="1"/>
      <c r="C34" s="1"/>
      <c r="D34" s="1"/>
      <c r="E34" s="1"/>
      <c r="F34" s="1"/>
      <c r="G34" s="1"/>
      <c r="H34" s="1"/>
      <c r="I34" s="1"/>
      <c r="J34" s="1"/>
      <c r="K34" s="5"/>
      <c r="L34" s="6"/>
      <c r="M34" s="4"/>
      <c r="S34" s="2"/>
      <c r="T34" s="1"/>
    </row>
    <row r="35" spans="1:20" s="3" customFormat="1" x14ac:dyDescent="0.2">
      <c r="A35" s="1"/>
      <c r="B35" s="1"/>
      <c r="C35" s="1"/>
      <c r="D35" s="1"/>
      <c r="E35" s="1"/>
      <c r="F35" s="1"/>
      <c r="G35" s="1"/>
      <c r="H35" s="1"/>
      <c r="I35" s="1"/>
      <c r="J35" s="1"/>
      <c r="K35" s="5"/>
      <c r="L35" s="6"/>
      <c r="M35" s="4"/>
      <c r="S35" s="2"/>
      <c r="T35" s="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21"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39"/>
  <sheetViews>
    <sheetView showGridLines="0" view="pageBreakPreview" zoomScale="70" zoomScaleNormal="66" zoomScaleSheetLayoutView="70" workbookViewId="0">
      <pane ySplit="7" topLeftCell="A8" activePane="bottomLeft" state="frozenSplit"/>
      <selection activeCell="A13" sqref="A13:B13"/>
      <selection pane="bottomLeft" activeCell="A5" sqref="A5:R5"/>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 style="1" customWidth="1" collapsed="1"/>
    <col min="6" max="6" width="6.570312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6" t="s">
        <v>128</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47</v>
      </c>
      <c r="I2" s="58" t="s">
        <v>46</v>
      </c>
      <c r="J2" s="57"/>
      <c r="M2" s="51"/>
      <c r="N2" s="50"/>
      <c r="P2" s="50"/>
      <c r="Q2" s="50"/>
      <c r="R2" s="50"/>
      <c r="S2" s="49"/>
      <c r="T2" s="48"/>
    </row>
    <row r="3" spans="1:20" ht="17.25" customHeight="1" x14ac:dyDescent="0.2">
      <c r="A3" s="55"/>
      <c r="B3" s="55"/>
      <c r="C3" s="55"/>
      <c r="D3" s="56"/>
      <c r="E3" s="55"/>
      <c r="F3" s="55"/>
      <c r="G3" s="55"/>
      <c r="H3" s="55" t="s">
        <v>45</v>
      </c>
      <c r="I3" s="54"/>
      <c r="J3" s="52"/>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127</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126</v>
      </c>
      <c r="S6" s="150" t="s">
        <v>26</v>
      </c>
    </row>
    <row r="7" spans="1:20" ht="58.7" customHeight="1" x14ac:dyDescent="0.2">
      <c r="A7" s="157"/>
      <c r="B7" s="157"/>
      <c r="C7" s="158"/>
      <c r="D7" s="158"/>
      <c r="E7" s="160"/>
      <c r="F7" s="158"/>
      <c r="G7" s="158"/>
      <c r="H7" s="158"/>
      <c r="I7" s="152"/>
      <c r="J7" s="151"/>
      <c r="K7" s="152"/>
      <c r="L7" s="152"/>
      <c r="M7" s="152"/>
      <c r="N7" s="150"/>
      <c r="O7" s="46" t="s">
        <v>25</v>
      </c>
      <c r="P7" s="46" t="s">
        <v>125</v>
      </c>
      <c r="Q7" s="46" t="s">
        <v>124</v>
      </c>
      <c r="R7" s="150"/>
      <c r="S7" s="150"/>
    </row>
    <row r="8" spans="1:20" s="39" customFormat="1" ht="25.5" customHeight="1" x14ac:dyDescent="0.3">
      <c r="A8" s="44" t="s">
        <v>22</v>
      </c>
      <c r="B8" s="43"/>
      <c r="C8" s="43"/>
      <c r="D8" s="43"/>
      <c r="E8" s="43"/>
      <c r="F8" s="43"/>
      <c r="G8" s="43"/>
      <c r="H8" s="43"/>
      <c r="I8" s="43"/>
      <c r="J8" s="43"/>
      <c r="K8" s="43"/>
      <c r="L8" s="41">
        <f>SUM(L9:L10)</f>
        <v>28969</v>
      </c>
      <c r="M8" s="42"/>
      <c r="N8" s="41">
        <f>SUM(N9:N10)</f>
        <v>20930</v>
      </c>
      <c r="O8" s="41">
        <f>SUM(O9:O10)</f>
        <v>8039</v>
      </c>
      <c r="P8" s="41">
        <f>SUM(P9:P10)</f>
        <v>0</v>
      </c>
      <c r="Q8" s="41">
        <f>SUM(Q9:Q10)</f>
        <v>8039</v>
      </c>
      <c r="R8" s="41">
        <f>SUM(R9:R10)</f>
        <v>0</v>
      </c>
      <c r="S8" s="40"/>
    </row>
    <row r="9" spans="1:20" s="8" customFormat="1" ht="60" customHeight="1" x14ac:dyDescent="0.2">
      <c r="A9" s="15">
        <v>1</v>
      </c>
      <c r="B9" s="15" t="s">
        <v>1</v>
      </c>
      <c r="C9" s="15">
        <v>3522</v>
      </c>
      <c r="D9" s="15">
        <v>6121</v>
      </c>
      <c r="E9" s="15">
        <v>61</v>
      </c>
      <c r="F9" s="15" t="s">
        <v>123</v>
      </c>
      <c r="G9" s="18">
        <v>60005101518</v>
      </c>
      <c r="H9" s="17" t="s">
        <v>207</v>
      </c>
      <c r="I9" s="16" t="s">
        <v>208</v>
      </c>
      <c r="J9" s="15"/>
      <c r="K9" s="15"/>
      <c r="L9" s="14">
        <v>2433</v>
      </c>
      <c r="M9" s="13" t="s">
        <v>102</v>
      </c>
      <c r="N9" s="12">
        <v>300</v>
      </c>
      <c r="O9" s="11">
        <f>P9+Q9</f>
        <v>2133</v>
      </c>
      <c r="P9" s="9">
        <v>0</v>
      </c>
      <c r="Q9" s="137">
        <v>2133</v>
      </c>
      <c r="R9" s="9">
        <f>L9-N9-O9</f>
        <v>0</v>
      </c>
      <c r="S9" s="19"/>
    </row>
    <row r="10" spans="1:20" s="8" customFormat="1" ht="64.5" customHeight="1" x14ac:dyDescent="0.2">
      <c r="A10" s="15">
        <v>2</v>
      </c>
      <c r="B10" s="15" t="s">
        <v>1</v>
      </c>
      <c r="C10" s="15">
        <v>3522</v>
      </c>
      <c r="D10" s="15">
        <v>6121</v>
      </c>
      <c r="E10" s="15">
        <v>61</v>
      </c>
      <c r="F10" s="15" t="s">
        <v>123</v>
      </c>
      <c r="G10" s="18">
        <v>60005101329</v>
      </c>
      <c r="H10" s="17" t="s">
        <v>122</v>
      </c>
      <c r="I10" s="16" t="s">
        <v>121</v>
      </c>
      <c r="J10" s="15"/>
      <c r="K10" s="15" t="s">
        <v>19</v>
      </c>
      <c r="L10" s="14">
        <v>26536</v>
      </c>
      <c r="M10" s="13" t="s">
        <v>194</v>
      </c>
      <c r="N10" s="12">
        <v>20630</v>
      </c>
      <c r="O10" s="11">
        <f>P10+Q10</f>
        <v>5906</v>
      </c>
      <c r="P10" s="9">
        <v>0</v>
      </c>
      <c r="Q10" s="137">
        <v>5906</v>
      </c>
      <c r="R10" s="9">
        <f>L10-N10-O10</f>
        <v>0</v>
      </c>
      <c r="S10" s="19" t="s">
        <v>120</v>
      </c>
    </row>
    <row r="11" spans="1:20" s="39" customFormat="1" ht="25.5" customHeight="1" x14ac:dyDescent="0.3">
      <c r="A11" s="44" t="s">
        <v>17</v>
      </c>
      <c r="B11" s="43"/>
      <c r="C11" s="43"/>
      <c r="D11" s="43"/>
      <c r="E11" s="43"/>
      <c r="F11" s="43"/>
      <c r="G11" s="43"/>
      <c r="H11" s="43"/>
      <c r="I11" s="43"/>
      <c r="J11" s="43"/>
      <c r="K11" s="43"/>
      <c r="L11" s="41">
        <f>SUM(L12:L16)</f>
        <v>166413</v>
      </c>
      <c r="M11" s="41"/>
      <c r="N11" s="41">
        <f>SUM(N12:N16)</f>
        <v>2198</v>
      </c>
      <c r="O11" s="41">
        <f>SUM(O12:O16)</f>
        <v>6902</v>
      </c>
      <c r="P11" s="41">
        <f>SUM(P12:P16)</f>
        <v>0</v>
      </c>
      <c r="Q11" s="41">
        <f>SUM(Q12:Q16)</f>
        <v>6902</v>
      </c>
      <c r="R11" s="41">
        <f>SUM(R12:R16)</f>
        <v>157313</v>
      </c>
      <c r="S11" s="40"/>
    </row>
    <row r="12" spans="1:20" s="8" customFormat="1" ht="64.5" customHeight="1" x14ac:dyDescent="0.2">
      <c r="A12" s="15">
        <v>1</v>
      </c>
      <c r="B12" s="15" t="s">
        <v>13</v>
      </c>
      <c r="C12" s="15">
        <v>3533</v>
      </c>
      <c r="D12" s="15">
        <v>6121</v>
      </c>
      <c r="E12" s="15">
        <v>61</v>
      </c>
      <c r="F12" s="15">
        <v>14</v>
      </c>
      <c r="G12" s="18">
        <v>60005101457</v>
      </c>
      <c r="H12" s="17" t="s">
        <v>115</v>
      </c>
      <c r="I12" s="16" t="s">
        <v>114</v>
      </c>
      <c r="J12" s="15"/>
      <c r="K12" s="15" t="s">
        <v>17</v>
      </c>
      <c r="L12" s="14">
        <v>42000</v>
      </c>
      <c r="M12" s="13" t="s">
        <v>51</v>
      </c>
      <c r="N12" s="12">
        <v>665</v>
      </c>
      <c r="O12" s="11">
        <f>P12+Q12</f>
        <v>2260</v>
      </c>
      <c r="P12" s="9">
        <v>0</v>
      </c>
      <c r="Q12" s="137">
        <v>2260</v>
      </c>
      <c r="R12" s="9">
        <f>L12-N12-O12</f>
        <v>39075</v>
      </c>
      <c r="S12" s="19"/>
    </row>
    <row r="13" spans="1:20" ht="64.5" customHeight="1" x14ac:dyDescent="0.2">
      <c r="A13" s="15">
        <v>2</v>
      </c>
      <c r="B13" s="15" t="s">
        <v>1</v>
      </c>
      <c r="C13" s="15">
        <v>3533</v>
      </c>
      <c r="D13" s="15">
        <v>6121</v>
      </c>
      <c r="E13" s="15">
        <v>61</v>
      </c>
      <c r="F13" s="15">
        <v>14</v>
      </c>
      <c r="G13" s="22">
        <v>60005101184</v>
      </c>
      <c r="H13" s="17" t="s">
        <v>119</v>
      </c>
      <c r="I13" s="16" t="s">
        <v>118</v>
      </c>
      <c r="J13" s="15"/>
      <c r="K13" s="15" t="s">
        <v>111</v>
      </c>
      <c r="L13" s="14">
        <v>29455</v>
      </c>
      <c r="M13" s="20" t="s">
        <v>0</v>
      </c>
      <c r="N13" s="12">
        <v>536</v>
      </c>
      <c r="O13" s="11">
        <f>P13+Q13</f>
        <v>423</v>
      </c>
      <c r="P13" s="12">
        <v>0</v>
      </c>
      <c r="Q13" s="138">
        <v>423</v>
      </c>
      <c r="R13" s="14">
        <f>L13-N13-O13</f>
        <v>28496</v>
      </c>
      <c r="S13" s="19" t="s">
        <v>6</v>
      </c>
    </row>
    <row r="14" spans="1:20" ht="64.5" customHeight="1" x14ac:dyDescent="0.2">
      <c r="A14" s="15">
        <v>3</v>
      </c>
      <c r="B14" s="15" t="s">
        <v>4</v>
      </c>
      <c r="C14" s="15">
        <v>3533</v>
      </c>
      <c r="D14" s="15">
        <v>6121</v>
      </c>
      <c r="E14" s="15">
        <v>61</v>
      </c>
      <c r="F14" s="15">
        <v>14</v>
      </c>
      <c r="G14" s="22">
        <v>60005101186</v>
      </c>
      <c r="H14" s="17" t="s">
        <v>117</v>
      </c>
      <c r="I14" s="16" t="s">
        <v>116</v>
      </c>
      <c r="J14" s="15"/>
      <c r="K14" s="15" t="s">
        <v>111</v>
      </c>
      <c r="L14" s="14">
        <v>39958</v>
      </c>
      <c r="M14" s="20" t="s">
        <v>0</v>
      </c>
      <c r="N14" s="12">
        <v>747</v>
      </c>
      <c r="O14" s="11">
        <f>P14+Q14</f>
        <v>73</v>
      </c>
      <c r="P14" s="12">
        <v>0</v>
      </c>
      <c r="Q14" s="138">
        <v>73</v>
      </c>
      <c r="R14" s="14">
        <f>L14-N14-O14</f>
        <v>39138</v>
      </c>
      <c r="S14" s="19" t="s">
        <v>6</v>
      </c>
    </row>
    <row r="15" spans="1:20" s="8" customFormat="1" ht="64.5" customHeight="1" x14ac:dyDescent="0.2">
      <c r="A15" s="15">
        <v>4</v>
      </c>
      <c r="B15" s="15" t="s">
        <v>4</v>
      </c>
      <c r="C15" s="15">
        <v>3533</v>
      </c>
      <c r="D15" s="15">
        <v>6121</v>
      </c>
      <c r="E15" s="15">
        <v>61</v>
      </c>
      <c r="F15" s="15">
        <v>14</v>
      </c>
      <c r="G15" s="18">
        <v>60005101482</v>
      </c>
      <c r="H15" s="17" t="s">
        <v>113</v>
      </c>
      <c r="I15" s="16" t="s">
        <v>112</v>
      </c>
      <c r="J15" s="15"/>
      <c r="K15" s="15" t="s">
        <v>111</v>
      </c>
      <c r="L15" s="14">
        <v>30000</v>
      </c>
      <c r="M15" s="13" t="s">
        <v>0</v>
      </c>
      <c r="N15" s="12">
        <v>250</v>
      </c>
      <c r="O15" s="11">
        <f>P15+Q15</f>
        <v>146</v>
      </c>
      <c r="P15" s="9">
        <v>0</v>
      </c>
      <c r="Q15" s="137">
        <v>146</v>
      </c>
      <c r="R15" s="9">
        <f>L15-N15-O15</f>
        <v>29604</v>
      </c>
      <c r="S15" s="19" t="s">
        <v>6</v>
      </c>
    </row>
    <row r="16" spans="1:20" s="8" customFormat="1" ht="64.5" customHeight="1" x14ac:dyDescent="0.2">
      <c r="A16" s="15">
        <v>5</v>
      </c>
      <c r="B16" s="15" t="s">
        <v>1</v>
      </c>
      <c r="C16" s="15">
        <v>3533</v>
      </c>
      <c r="D16" s="15">
        <v>6121</v>
      </c>
      <c r="E16" s="15">
        <v>61</v>
      </c>
      <c r="F16" s="15">
        <v>14</v>
      </c>
      <c r="G16" s="18">
        <v>60005101484</v>
      </c>
      <c r="H16" s="17" t="s">
        <v>110</v>
      </c>
      <c r="I16" s="16" t="s">
        <v>109</v>
      </c>
      <c r="J16" s="15"/>
      <c r="K16" s="15" t="s">
        <v>17</v>
      </c>
      <c r="L16" s="14">
        <v>25000</v>
      </c>
      <c r="M16" s="13" t="s">
        <v>51</v>
      </c>
      <c r="N16" s="12">
        <v>0</v>
      </c>
      <c r="O16" s="11">
        <f>P16+Q16</f>
        <v>4000</v>
      </c>
      <c r="P16" s="9">
        <v>0</v>
      </c>
      <c r="Q16" s="137">
        <v>4000</v>
      </c>
      <c r="R16" s="9">
        <f>L16-N16-O16</f>
        <v>21000</v>
      </c>
      <c r="S16" s="19"/>
    </row>
    <row r="17" spans="1:20" ht="35.25" customHeight="1" x14ac:dyDescent="0.2">
      <c r="A17" s="34" t="s">
        <v>108</v>
      </c>
      <c r="B17" s="33"/>
      <c r="C17" s="33"/>
      <c r="D17" s="33"/>
      <c r="E17" s="33"/>
      <c r="F17" s="33"/>
      <c r="G17" s="33"/>
      <c r="H17" s="33"/>
      <c r="I17" s="33"/>
      <c r="J17" s="33"/>
      <c r="K17" s="33"/>
      <c r="L17" s="31">
        <f>+L8+L11</f>
        <v>195382</v>
      </c>
      <c r="M17" s="32"/>
      <c r="N17" s="31">
        <f>+N8+N11</f>
        <v>23128</v>
      </c>
      <c r="O17" s="31">
        <f>+O8+O11</f>
        <v>14941</v>
      </c>
      <c r="P17" s="31">
        <f>+P8+P11</f>
        <v>0</v>
      </c>
      <c r="Q17" s="31">
        <f>+Q8+Q11</f>
        <v>14941</v>
      </c>
      <c r="R17" s="31">
        <f>+R8+R11</f>
        <v>157313</v>
      </c>
      <c r="S17" s="30"/>
    </row>
    <row r="18" spans="1:20" s="3" customFormat="1" x14ac:dyDescent="0.2">
      <c r="A18" s="5"/>
      <c r="B18" s="5"/>
      <c r="C18" s="5"/>
      <c r="D18" s="5"/>
      <c r="E18" s="5"/>
      <c r="F18" s="5"/>
      <c r="G18" s="5"/>
      <c r="H18" s="29"/>
      <c r="I18" s="5"/>
      <c r="J18" s="28"/>
      <c r="K18" s="27"/>
      <c r="L18" s="26"/>
      <c r="M18" s="25"/>
      <c r="N18" s="24"/>
      <c r="S18" s="2"/>
      <c r="T18" s="1"/>
    </row>
    <row r="19" spans="1:20" s="3" customFormat="1" x14ac:dyDescent="0.2">
      <c r="A19" s="5"/>
      <c r="B19" s="5"/>
      <c r="C19" s="5"/>
      <c r="D19" s="5"/>
      <c r="E19" s="5"/>
      <c r="F19" s="5"/>
      <c r="G19" s="5"/>
      <c r="H19" s="5"/>
      <c r="I19" s="5"/>
      <c r="J19" s="23"/>
      <c r="K19" s="7"/>
      <c r="L19" s="6"/>
      <c r="M19" s="4"/>
      <c r="S19" s="2"/>
      <c r="T19" s="1"/>
    </row>
    <row r="20" spans="1:20" s="3" customFormat="1" x14ac:dyDescent="0.2">
      <c r="A20" s="5"/>
      <c r="B20" s="5"/>
      <c r="C20" s="5"/>
      <c r="D20" s="5"/>
      <c r="E20" s="5"/>
      <c r="F20" s="5"/>
      <c r="G20" s="5"/>
      <c r="H20" s="5"/>
      <c r="I20" s="5"/>
      <c r="J20" s="23"/>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5"/>
      <c r="B37" s="5"/>
      <c r="C37" s="5"/>
      <c r="D37" s="5"/>
      <c r="E37" s="5"/>
      <c r="F37" s="5"/>
      <c r="G37" s="5"/>
      <c r="H37" s="5"/>
      <c r="I37" s="5"/>
      <c r="J37" s="1"/>
      <c r="K37" s="7"/>
      <c r="L37" s="6"/>
      <c r="M37" s="4"/>
      <c r="S37" s="2"/>
      <c r="T37" s="1"/>
    </row>
    <row r="38" spans="1:20" s="3" customFormat="1" x14ac:dyDescent="0.2">
      <c r="A38" s="1"/>
      <c r="B38" s="1"/>
      <c r="C38" s="1"/>
      <c r="D38" s="1"/>
      <c r="E38" s="1"/>
      <c r="F38" s="1"/>
      <c r="G38" s="1"/>
      <c r="H38" s="1"/>
      <c r="I38" s="1"/>
      <c r="J38" s="1"/>
      <c r="K38" s="5"/>
      <c r="L38" s="6"/>
      <c r="M38" s="4"/>
      <c r="S38" s="2"/>
      <c r="T38" s="1"/>
    </row>
    <row r="39" spans="1:20" s="3" customFormat="1" x14ac:dyDescent="0.2">
      <c r="A39" s="1"/>
      <c r="B39" s="1"/>
      <c r="C39" s="1"/>
      <c r="D39" s="1"/>
      <c r="E39" s="1"/>
      <c r="F39" s="1"/>
      <c r="G39" s="1"/>
      <c r="H39" s="1"/>
      <c r="I39" s="1"/>
      <c r="J39" s="1"/>
      <c r="K39" s="5"/>
      <c r="L39" s="6"/>
      <c r="M39" s="4"/>
      <c r="S39" s="2"/>
      <c r="T39" s="1"/>
    </row>
  </sheetData>
  <mergeCells count="18">
    <mergeCell ref="A5:R5"/>
    <mergeCell ref="A6:A7"/>
    <mergeCell ref="B6:B7"/>
    <mergeCell ref="C6:C7"/>
    <mergeCell ref="D6:D7"/>
    <mergeCell ref="E6:E7"/>
    <mergeCell ref="F6:F7"/>
    <mergeCell ref="G6:G7"/>
    <mergeCell ref="H6:H7"/>
    <mergeCell ref="I6:I7"/>
    <mergeCell ref="S6:S7"/>
    <mergeCell ref="J6:J7"/>
    <mergeCell ref="K6:K7"/>
    <mergeCell ref="L6:L7"/>
    <mergeCell ref="M6:M7"/>
    <mergeCell ref="N6:N7"/>
    <mergeCell ref="O6:Q6"/>
    <mergeCell ref="R6:R7"/>
  </mergeCells>
  <pageMargins left="0.39370078740157483" right="0.39370078740157483" top="0.78740157480314965" bottom="0.78740157480314965" header="0.31496062992125984" footer="0.31496062992125984"/>
  <pageSetup paperSize="9" scale="50" firstPageNumber="122"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T33"/>
  <sheetViews>
    <sheetView showGridLines="0" view="pageBreakPreview" zoomScale="70" zoomScaleNormal="66" zoomScaleSheetLayoutView="70" workbookViewId="0">
      <pane ySplit="7" topLeftCell="A8" activePane="bottomLeft" state="frozenSplit"/>
      <selection activeCell="A13" sqref="A13:B13"/>
      <selection pane="bottomLeft" activeCell="A5" sqref="A5:R5"/>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6" t="s">
        <v>128</v>
      </c>
      <c r="B1" s="63"/>
      <c r="C1" s="63"/>
      <c r="D1" s="63"/>
      <c r="E1" s="63"/>
      <c r="F1" s="63"/>
      <c r="G1" s="63"/>
      <c r="H1" s="65"/>
      <c r="I1" s="64"/>
      <c r="J1" s="63"/>
      <c r="M1" s="62"/>
      <c r="N1" s="61"/>
      <c r="P1" s="61"/>
      <c r="Q1" s="61"/>
      <c r="R1" s="60"/>
      <c r="S1" s="59"/>
      <c r="T1" s="48"/>
    </row>
    <row r="2" spans="1:20" ht="15.75" x14ac:dyDescent="0.25">
      <c r="A2" s="55" t="s">
        <v>48</v>
      </c>
      <c r="B2" s="55"/>
      <c r="C2" s="55"/>
      <c r="D2" s="56"/>
      <c r="E2" s="55"/>
      <c r="F2" s="55"/>
      <c r="G2" s="55"/>
      <c r="H2" s="55" t="s">
        <v>47</v>
      </c>
      <c r="I2" s="58" t="s">
        <v>46</v>
      </c>
      <c r="J2" s="57"/>
      <c r="M2" s="51"/>
      <c r="N2" s="50"/>
      <c r="P2" s="50"/>
      <c r="Q2" s="50"/>
      <c r="R2" s="50"/>
      <c r="S2" s="49"/>
      <c r="T2" s="48"/>
    </row>
    <row r="3" spans="1:20" ht="17.25" customHeight="1" x14ac:dyDescent="0.2">
      <c r="A3" s="55"/>
      <c r="B3" s="55"/>
      <c r="C3" s="55"/>
      <c r="D3" s="56"/>
      <c r="E3" s="55"/>
      <c r="F3" s="55"/>
      <c r="G3" s="55"/>
      <c r="H3" s="55" t="s">
        <v>45</v>
      </c>
      <c r="I3" s="54"/>
      <c r="J3" s="52"/>
      <c r="M3" s="51"/>
      <c r="N3" s="50"/>
      <c r="P3" s="50"/>
      <c r="Q3" s="50"/>
      <c r="S3" s="49"/>
      <c r="T3" s="48"/>
    </row>
    <row r="4" spans="1:20" ht="17.25" customHeight="1" x14ac:dyDescent="0.2">
      <c r="A4" s="52"/>
      <c r="B4" s="52"/>
      <c r="C4" s="52"/>
      <c r="D4" s="52"/>
      <c r="E4" s="52"/>
      <c r="F4" s="52"/>
      <c r="G4" s="52"/>
      <c r="H4" s="52"/>
      <c r="I4" s="53"/>
      <c r="J4" s="52"/>
      <c r="M4" s="51"/>
      <c r="N4" s="50"/>
      <c r="P4" s="50"/>
      <c r="Q4" s="50"/>
      <c r="R4" s="147" t="s">
        <v>44</v>
      </c>
      <c r="S4" s="49"/>
      <c r="T4" s="48"/>
    </row>
    <row r="5" spans="1:20" ht="25.5" customHeight="1" x14ac:dyDescent="0.2">
      <c r="A5" s="154" t="s">
        <v>187</v>
      </c>
      <c r="B5" s="155"/>
      <c r="C5" s="155"/>
      <c r="D5" s="155"/>
      <c r="E5" s="155"/>
      <c r="F5" s="155"/>
      <c r="G5" s="155"/>
      <c r="H5" s="155"/>
      <c r="I5" s="155"/>
      <c r="J5" s="155"/>
      <c r="K5" s="155"/>
      <c r="L5" s="155"/>
      <c r="M5" s="155"/>
      <c r="N5" s="155"/>
      <c r="O5" s="155"/>
      <c r="P5" s="155"/>
      <c r="Q5" s="155"/>
      <c r="R5" s="156"/>
      <c r="S5" s="47"/>
    </row>
    <row r="6" spans="1:20" ht="25.5" customHeight="1" x14ac:dyDescent="0.2">
      <c r="A6" s="157" t="s">
        <v>42</v>
      </c>
      <c r="B6" s="157" t="s">
        <v>41</v>
      </c>
      <c r="C6" s="158" t="s">
        <v>40</v>
      </c>
      <c r="D6" s="158" t="s">
        <v>39</v>
      </c>
      <c r="E6" s="159" t="s">
        <v>38</v>
      </c>
      <c r="F6" s="158" t="s">
        <v>37</v>
      </c>
      <c r="G6" s="158" t="s">
        <v>36</v>
      </c>
      <c r="H6" s="158" t="s">
        <v>35</v>
      </c>
      <c r="I6" s="152" t="s">
        <v>34</v>
      </c>
      <c r="J6" s="151" t="s">
        <v>33</v>
      </c>
      <c r="K6" s="152" t="s">
        <v>32</v>
      </c>
      <c r="L6" s="152" t="s">
        <v>31</v>
      </c>
      <c r="M6" s="152" t="s">
        <v>30</v>
      </c>
      <c r="N6" s="150" t="s">
        <v>29</v>
      </c>
      <c r="O6" s="153" t="s">
        <v>28</v>
      </c>
      <c r="P6" s="153"/>
      <c r="Q6" s="153"/>
      <c r="R6" s="150" t="s">
        <v>27</v>
      </c>
      <c r="S6" s="150" t="s">
        <v>26</v>
      </c>
    </row>
    <row r="7" spans="1:20" ht="58.7" customHeight="1" x14ac:dyDescent="0.2">
      <c r="A7" s="157"/>
      <c r="B7" s="157"/>
      <c r="C7" s="158"/>
      <c r="D7" s="158"/>
      <c r="E7" s="160"/>
      <c r="F7" s="158"/>
      <c r="G7" s="158"/>
      <c r="H7" s="158"/>
      <c r="I7" s="152"/>
      <c r="J7" s="151"/>
      <c r="K7" s="152"/>
      <c r="L7" s="152"/>
      <c r="M7" s="152"/>
      <c r="N7" s="150"/>
      <c r="O7" s="46" t="s">
        <v>25</v>
      </c>
      <c r="P7" s="46" t="s">
        <v>24</v>
      </c>
      <c r="Q7" s="46" t="s">
        <v>23</v>
      </c>
      <c r="R7" s="150"/>
      <c r="S7" s="150"/>
    </row>
    <row r="8" spans="1:20" s="39" customFormat="1" ht="25.5" customHeight="1" x14ac:dyDescent="0.3">
      <c r="A8" s="44" t="s">
        <v>17</v>
      </c>
      <c r="B8" s="43"/>
      <c r="C8" s="43"/>
      <c r="D8" s="43"/>
      <c r="E8" s="43"/>
      <c r="F8" s="43"/>
      <c r="G8" s="43"/>
      <c r="H8" s="43"/>
      <c r="I8" s="43"/>
      <c r="J8" s="43"/>
      <c r="K8" s="43"/>
      <c r="L8" s="41">
        <f>SUM(L9:L10)</f>
        <v>180000</v>
      </c>
      <c r="M8" s="42"/>
      <c r="N8" s="41">
        <f>SUM(N9:N10)</f>
        <v>44</v>
      </c>
      <c r="O8" s="41">
        <f>SUM(O9:O10)</f>
        <v>4000</v>
      </c>
      <c r="P8" s="41">
        <f>SUM(P9:P10)</f>
        <v>0</v>
      </c>
      <c r="Q8" s="41">
        <f>SUM(Q9:Q10)</f>
        <v>4000</v>
      </c>
      <c r="R8" s="41">
        <f>SUM(R9:R10)</f>
        <v>175956</v>
      </c>
      <c r="S8" s="40"/>
    </row>
    <row r="9" spans="1:20" s="8" customFormat="1" ht="90" customHeight="1" x14ac:dyDescent="0.2">
      <c r="A9" s="127">
        <v>1</v>
      </c>
      <c r="B9" s="127" t="s">
        <v>1</v>
      </c>
      <c r="C9" s="127">
        <v>5273</v>
      </c>
      <c r="D9" s="15">
        <v>6121</v>
      </c>
      <c r="E9" s="127">
        <v>61</v>
      </c>
      <c r="F9" s="127">
        <v>16</v>
      </c>
      <c r="G9" s="128">
        <v>60008101448</v>
      </c>
      <c r="H9" s="129" t="s">
        <v>188</v>
      </c>
      <c r="I9" s="130" t="s">
        <v>189</v>
      </c>
      <c r="J9" s="127"/>
      <c r="K9" s="127" t="s">
        <v>190</v>
      </c>
      <c r="L9" s="135">
        <v>80000</v>
      </c>
      <c r="M9" s="131" t="s">
        <v>51</v>
      </c>
      <c r="N9" s="132">
        <v>0</v>
      </c>
      <c r="O9" s="136">
        <f>P9+Q9</f>
        <v>1500</v>
      </c>
      <c r="P9" s="12">
        <v>0</v>
      </c>
      <c r="Q9" s="137">
        <v>1500</v>
      </c>
      <c r="R9" s="133">
        <f>L9-N9-O9</f>
        <v>78500</v>
      </c>
      <c r="S9" s="134"/>
    </row>
    <row r="10" spans="1:20" ht="82.5" customHeight="1" x14ac:dyDescent="0.2">
      <c r="A10" s="15">
        <v>2</v>
      </c>
      <c r="B10" s="15" t="s">
        <v>58</v>
      </c>
      <c r="C10" s="15">
        <v>6172</v>
      </c>
      <c r="D10" s="15">
        <v>6121</v>
      </c>
      <c r="E10" s="15">
        <v>61</v>
      </c>
      <c r="F10" s="15">
        <v>16</v>
      </c>
      <c r="G10" s="22">
        <v>60010101542</v>
      </c>
      <c r="H10" s="129" t="s">
        <v>191</v>
      </c>
      <c r="I10" s="130" t="s">
        <v>192</v>
      </c>
      <c r="J10" s="15"/>
      <c r="K10" s="15" t="s">
        <v>2</v>
      </c>
      <c r="L10" s="14">
        <v>100000</v>
      </c>
      <c r="M10" s="20" t="s">
        <v>51</v>
      </c>
      <c r="N10" s="12">
        <v>44</v>
      </c>
      <c r="O10" s="11">
        <f>P10+Q10</f>
        <v>2500</v>
      </c>
      <c r="P10" s="12">
        <v>0</v>
      </c>
      <c r="Q10" s="138">
        <v>2500</v>
      </c>
      <c r="R10" s="14">
        <f t="shared" ref="R10" si="0">L10-N10-O10</f>
        <v>97456</v>
      </c>
      <c r="S10" s="19"/>
    </row>
    <row r="11" spans="1:20" ht="35.25" customHeight="1" x14ac:dyDescent="0.2">
      <c r="A11" s="34" t="s">
        <v>193</v>
      </c>
      <c r="B11" s="33"/>
      <c r="C11" s="33"/>
      <c r="D11" s="33"/>
      <c r="E11" s="33"/>
      <c r="F11" s="33"/>
      <c r="G11" s="33"/>
      <c r="H11" s="33"/>
      <c r="I11" s="33"/>
      <c r="J11" s="33"/>
      <c r="K11" s="33"/>
      <c r="L11" s="31">
        <f>+L8</f>
        <v>180000</v>
      </c>
      <c r="M11" s="32"/>
      <c r="N11" s="31">
        <f>+N8</f>
        <v>44</v>
      </c>
      <c r="O11" s="31">
        <f>+O8</f>
        <v>4000</v>
      </c>
      <c r="P11" s="31">
        <f>+P8</f>
        <v>0</v>
      </c>
      <c r="Q11" s="31">
        <f>+Q8</f>
        <v>4000</v>
      </c>
      <c r="R11" s="31">
        <f>+R8</f>
        <v>175956</v>
      </c>
      <c r="S11" s="30"/>
    </row>
    <row r="12" spans="1:20" s="3" customFormat="1" x14ac:dyDescent="0.2">
      <c r="A12" s="5"/>
      <c r="B12" s="5"/>
      <c r="C12" s="5"/>
      <c r="D12" s="5"/>
      <c r="E12" s="5"/>
      <c r="F12" s="5"/>
      <c r="G12" s="5"/>
      <c r="H12" s="29"/>
      <c r="I12" s="5"/>
      <c r="J12" s="28"/>
      <c r="K12" s="27"/>
      <c r="L12" s="26"/>
      <c r="M12" s="25"/>
      <c r="N12" s="24"/>
      <c r="S12" s="2"/>
      <c r="T12" s="1"/>
    </row>
    <row r="13" spans="1:20" s="3" customFormat="1" x14ac:dyDescent="0.2">
      <c r="A13" s="5"/>
      <c r="B13" s="5"/>
      <c r="C13" s="5"/>
      <c r="D13" s="5"/>
      <c r="E13" s="5"/>
      <c r="F13" s="5"/>
      <c r="G13" s="5"/>
      <c r="H13" s="5"/>
      <c r="I13" s="5"/>
      <c r="J13" s="23"/>
      <c r="K13" s="7"/>
      <c r="L13" s="6"/>
      <c r="M13" s="4"/>
      <c r="S13" s="2"/>
      <c r="T13" s="1"/>
    </row>
    <row r="14" spans="1:20" s="3" customFormat="1" x14ac:dyDescent="0.2">
      <c r="A14" s="5"/>
      <c r="B14" s="5"/>
      <c r="C14" s="5"/>
      <c r="D14" s="5"/>
      <c r="E14" s="5"/>
      <c r="F14" s="5"/>
      <c r="G14" s="5"/>
      <c r="H14" s="5"/>
      <c r="I14" s="5"/>
      <c r="J14" s="23"/>
      <c r="K14" s="7"/>
      <c r="L14" s="6"/>
      <c r="M14" s="4"/>
      <c r="S14" s="2"/>
      <c r="T14" s="1"/>
    </row>
    <row r="15" spans="1:20" s="3" customFormat="1" x14ac:dyDescent="0.2">
      <c r="A15" s="5"/>
      <c r="B15" s="5"/>
      <c r="C15" s="5"/>
      <c r="D15" s="5"/>
      <c r="E15" s="5"/>
      <c r="F15" s="5"/>
      <c r="G15" s="5"/>
      <c r="H15" s="5"/>
      <c r="I15" s="5"/>
      <c r="J15" s="1"/>
      <c r="K15" s="7"/>
      <c r="L15" s="6"/>
      <c r="M15" s="4"/>
      <c r="S15" s="2"/>
      <c r="T15" s="1"/>
    </row>
    <row r="16" spans="1:20" s="3" customFormat="1" x14ac:dyDescent="0.2">
      <c r="A16" s="5"/>
      <c r="B16" s="5"/>
      <c r="C16" s="5"/>
      <c r="D16" s="5"/>
      <c r="E16" s="5"/>
      <c r="F16" s="5"/>
      <c r="G16" s="5"/>
      <c r="H16" s="5"/>
      <c r="I16" s="5"/>
      <c r="J16" s="1"/>
      <c r="K16" s="7"/>
      <c r="L16" s="6"/>
      <c r="M16" s="4"/>
      <c r="S16" s="2"/>
      <c r="T16" s="1"/>
    </row>
    <row r="17" spans="1:20" s="3" customFormat="1" x14ac:dyDescent="0.2">
      <c r="A17" s="5"/>
      <c r="B17" s="5"/>
      <c r="C17" s="5"/>
      <c r="D17" s="5"/>
      <c r="E17" s="5"/>
      <c r="F17" s="5"/>
      <c r="G17" s="5"/>
      <c r="H17" s="5"/>
      <c r="I17" s="5"/>
      <c r="J17" s="1"/>
      <c r="K17" s="7"/>
      <c r="L17" s="6"/>
      <c r="M17" s="4"/>
      <c r="S17" s="2"/>
      <c r="T17" s="1"/>
    </row>
    <row r="18" spans="1:20" s="3" customFormat="1" x14ac:dyDescent="0.2">
      <c r="A18" s="5"/>
      <c r="B18" s="5"/>
      <c r="C18" s="5"/>
      <c r="D18" s="5"/>
      <c r="E18" s="5"/>
      <c r="F18" s="5"/>
      <c r="G18" s="5"/>
      <c r="H18" s="5"/>
      <c r="I18" s="5"/>
      <c r="J18" s="1"/>
      <c r="K18" s="7"/>
      <c r="L18" s="6"/>
      <c r="M18" s="4"/>
      <c r="S18" s="2"/>
      <c r="T18" s="1"/>
    </row>
    <row r="19" spans="1:20" s="3" customFormat="1" x14ac:dyDescent="0.2">
      <c r="A19" s="5"/>
      <c r="B19" s="5"/>
      <c r="C19" s="5"/>
      <c r="D19" s="5"/>
      <c r="E19" s="5"/>
      <c r="F19" s="5"/>
      <c r="G19" s="5"/>
      <c r="H19" s="5"/>
      <c r="I19" s="5"/>
      <c r="J19" s="1"/>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1"/>
      <c r="B32" s="1"/>
      <c r="C32" s="1"/>
      <c r="D32" s="1"/>
      <c r="E32" s="1"/>
      <c r="F32" s="1"/>
      <c r="G32" s="1"/>
      <c r="H32" s="1"/>
      <c r="I32" s="1"/>
      <c r="J32" s="1"/>
      <c r="K32" s="5"/>
      <c r="L32" s="6"/>
      <c r="M32" s="4"/>
      <c r="S32" s="2"/>
      <c r="T32" s="1"/>
    </row>
    <row r="33" spans="1:20" s="3" customFormat="1" x14ac:dyDescent="0.2">
      <c r="A33" s="1"/>
      <c r="B33" s="1"/>
      <c r="C33" s="1"/>
      <c r="D33" s="1"/>
      <c r="E33" s="1"/>
      <c r="F33" s="1"/>
      <c r="G33" s="1"/>
      <c r="H33" s="1"/>
      <c r="I33" s="1"/>
      <c r="J33" s="1"/>
      <c r="K33" s="5"/>
      <c r="L33" s="6"/>
      <c r="M33" s="4"/>
      <c r="S33" s="2"/>
      <c r="T33" s="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23" fitToHeight="0" orientation="landscape" useFirstPageNumber="1" r:id="rId1"/>
  <headerFooter>
    <oddFooter>&amp;L&amp;"Arial,Kurzíva"&amp;11Zastupitelstvo Olomouckého kraje 12.12.2022
11.1. - Rozpočet OK na rok  2023 - návrh rozpočtu  
Příloha č. 5b) - Rozpracované investice&amp;R&amp;"Arial,Kurzíva"&amp;11Strana &amp;P (celkem 193)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15</vt:i4>
      </vt:variant>
    </vt:vector>
  </HeadingPairs>
  <TitlesOfParts>
    <vt:vector size="23" baseType="lpstr">
      <vt:lpstr>Souhrn</vt:lpstr>
      <vt:lpstr>Oblast školství - ORJ 17</vt:lpstr>
      <vt:lpstr>Oblast sociální - ORJ 17 </vt:lpstr>
      <vt:lpstr>Oblast dopravy - ORJ 12 </vt:lpstr>
      <vt:lpstr>Oblast dopravy - ORJ 17 </vt:lpstr>
      <vt:lpstr>Oblast kultury - ORJ 17</vt:lpstr>
      <vt:lpstr>Oblast zdravotnictví - ORJ 17 </vt:lpstr>
      <vt:lpstr>Oblast ostatní - ORJ 17</vt:lpstr>
      <vt:lpstr>'Oblast dopravy - ORJ 12 '!Názvy_tisku</vt:lpstr>
      <vt:lpstr>'Oblast dopravy - ORJ 17 '!Názvy_tisku</vt:lpstr>
      <vt:lpstr>'Oblast kultury - ORJ 17'!Názvy_tisku</vt:lpstr>
      <vt:lpstr>'Oblast ostatní - ORJ 17'!Názvy_tisku</vt:lpstr>
      <vt:lpstr>'Oblast sociální - ORJ 17 '!Názvy_tisku</vt:lpstr>
      <vt:lpstr>'Oblast školství - ORJ 17'!Názvy_tisku</vt:lpstr>
      <vt:lpstr>'Oblast zdravotnictví - ORJ 17 '!Názvy_tisku</vt:lpstr>
      <vt:lpstr>'Oblast dopravy - ORJ 12 '!Oblast_tisku</vt:lpstr>
      <vt:lpstr>'Oblast dopravy - ORJ 17 '!Oblast_tisku</vt:lpstr>
      <vt:lpstr>'Oblast kultury - ORJ 17'!Oblast_tisku</vt:lpstr>
      <vt:lpstr>'Oblast ostatní - ORJ 17'!Oblast_tisku</vt:lpstr>
      <vt:lpstr>'Oblast sociální - ORJ 17 '!Oblast_tisku</vt:lpstr>
      <vt:lpstr>'Oblast školství - ORJ 17'!Oblast_tisku</vt:lpstr>
      <vt:lpstr>'Oblast zdravotnictví - ORJ 17 '!Oblast_tisku</vt:lpstr>
      <vt:lpstr>Souhrn!Oblast_tisku</vt:lpstr>
    </vt:vector>
  </TitlesOfParts>
  <Company>VDI0101W10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Foret Oldřich</cp:lastModifiedBy>
  <cp:lastPrinted>2022-11-21T09:29:30Z</cp:lastPrinted>
  <dcterms:created xsi:type="dcterms:W3CDTF">2022-07-29T05:43:47Z</dcterms:created>
  <dcterms:modified xsi:type="dcterms:W3CDTF">2022-11-23T10:32:55Z</dcterms:modified>
</cp:coreProperties>
</file>