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465" windowWidth="15195" windowHeight="8025" firstSheet="2" activeTab="2"/>
  </bookViews>
  <sheets>
    <sheet name="dotační titluy 2005 - 2009" sheetId="1" state="hidden" r:id="rId1"/>
    <sheet name="dotační titluy 2005 - 2009 (2)" sheetId="2" state="hidden" r:id="rId2"/>
    <sheet name="2011-2015" sheetId="3" r:id="rId3"/>
    <sheet name="ÚZ 16" sheetId="6" r:id="rId4"/>
    <sheet name="dotační titluy 2005 - 2009  (2)" sheetId="5" state="hidden" r:id="rId5"/>
    <sheet name="List1" sheetId="7" r:id="rId6"/>
  </sheets>
  <externalReferences>
    <externalReference r:id="rId7"/>
    <externalReference r:id="rId8"/>
    <externalReference r:id="rId9"/>
  </externalReferences>
  <definedNames>
    <definedName name="_xlnm.Print_Area" localSheetId="2">'2011-2015'!$A$1:$R$44</definedName>
    <definedName name="_xlnm.Print_Area" localSheetId="3">'ÚZ 16'!$A$1:$T$42</definedName>
  </definedNames>
  <calcPr calcId="145621"/>
</workbook>
</file>

<file path=xl/calcChain.xml><?xml version="1.0" encoding="utf-8"?>
<calcChain xmlns="http://schemas.openxmlformats.org/spreadsheetml/2006/main">
  <c r="P7" i="3" l="1"/>
  <c r="K14" i="3" l="1"/>
  <c r="O14" i="3" s="1"/>
  <c r="J14" i="3"/>
  <c r="T10" i="6"/>
  <c r="R11" i="3"/>
  <c r="P6" i="3"/>
  <c r="Q7" i="3" l="1"/>
  <c r="J7" i="3" l="1"/>
  <c r="Q30" i="3"/>
  <c r="Q14" i="3"/>
  <c r="Q44" i="3" l="1"/>
  <c r="R14" i="3"/>
  <c r="Q13" i="3"/>
  <c r="P14" i="3"/>
  <c r="O13" i="3"/>
  <c r="L14" i="3"/>
  <c r="K13" i="3"/>
  <c r="J13" i="3"/>
  <c r="S42" i="6" l="1"/>
  <c r="Q22" i="3" l="1"/>
  <c r="Q42" i="6" l="1"/>
  <c r="L42" i="6"/>
  <c r="M42" i="6"/>
  <c r="T42" i="6" s="1"/>
  <c r="P30" i="3"/>
  <c r="R42" i="3"/>
  <c r="R42" i="6" l="1"/>
  <c r="O11" i="3"/>
  <c r="O44" i="3" s="1"/>
  <c r="O22" i="3"/>
  <c r="K22" i="3"/>
  <c r="J22" i="3"/>
  <c r="R22" i="3"/>
  <c r="N33" i="6"/>
  <c r="N34" i="6"/>
  <c r="N35" i="6"/>
  <c r="N36" i="6"/>
  <c r="N41" i="6"/>
  <c r="R12" i="3"/>
  <c r="R13" i="3"/>
  <c r="R15" i="3"/>
  <c r="R16" i="3"/>
  <c r="R17" i="3"/>
  <c r="R18" i="3"/>
  <c r="R19" i="3"/>
  <c r="R20" i="3"/>
  <c r="R21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P12" i="3"/>
  <c r="P13" i="3"/>
  <c r="P15" i="3"/>
  <c r="P16" i="3"/>
  <c r="P17" i="3"/>
  <c r="P18" i="3"/>
  <c r="P19" i="3"/>
  <c r="P20" i="3"/>
  <c r="P22" i="3"/>
  <c r="P23" i="3"/>
  <c r="P24" i="3"/>
  <c r="P25" i="3"/>
  <c r="P26" i="3"/>
  <c r="P27" i="3"/>
  <c r="P28" i="3"/>
  <c r="P29" i="3"/>
  <c r="P31" i="3"/>
  <c r="P32" i="3"/>
  <c r="P33" i="3"/>
  <c r="P34" i="3"/>
  <c r="P35" i="3"/>
  <c r="P36" i="3"/>
  <c r="P37" i="3"/>
  <c r="P38" i="3"/>
  <c r="P39" i="3"/>
  <c r="L12" i="3"/>
  <c r="L13" i="3"/>
  <c r="L15" i="3"/>
  <c r="L16" i="3"/>
  <c r="L17" i="3"/>
  <c r="L18" i="3"/>
  <c r="L19" i="3"/>
  <c r="L20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P8" i="3"/>
  <c r="P9" i="3"/>
  <c r="R8" i="3"/>
  <c r="R9" i="3"/>
  <c r="R41" i="3"/>
  <c r="R5" i="3"/>
  <c r="P40" i="3"/>
  <c r="P5" i="3"/>
  <c r="T7" i="6"/>
  <c r="T8" i="6"/>
  <c r="T9" i="6"/>
  <c r="T11" i="6"/>
  <c r="T12" i="6"/>
  <c r="T13" i="6"/>
  <c r="T14" i="6"/>
  <c r="T17" i="6"/>
  <c r="T18" i="6"/>
  <c r="T19" i="6"/>
  <c r="T20" i="6"/>
  <c r="T22" i="6"/>
  <c r="T23" i="6"/>
  <c r="T24" i="6"/>
  <c r="T25" i="6"/>
  <c r="T26" i="6"/>
  <c r="T27" i="6"/>
  <c r="T28" i="6"/>
  <c r="T29" i="6"/>
  <c r="T30" i="6"/>
  <c r="T31" i="6"/>
  <c r="T32" i="6"/>
  <c r="T35" i="6"/>
  <c r="T36" i="6"/>
  <c r="T41" i="6"/>
  <c r="T6" i="6"/>
  <c r="R7" i="6"/>
  <c r="R8" i="6"/>
  <c r="R9" i="6"/>
  <c r="R10" i="6"/>
  <c r="R11" i="6"/>
  <c r="R12" i="6"/>
  <c r="R13" i="6"/>
  <c r="R14" i="6"/>
  <c r="R15" i="6"/>
  <c r="R18" i="6"/>
  <c r="R19" i="6"/>
  <c r="R20" i="6"/>
  <c r="R21" i="6"/>
  <c r="R22" i="6"/>
  <c r="R23" i="6"/>
  <c r="R24" i="6"/>
  <c r="R26" i="6"/>
  <c r="R27" i="6"/>
  <c r="R28" i="6"/>
  <c r="R29" i="6"/>
  <c r="R30" i="6"/>
  <c r="R31" i="6"/>
  <c r="R33" i="6"/>
  <c r="R34" i="6"/>
  <c r="R35" i="6"/>
  <c r="R36" i="6"/>
  <c r="R41" i="6"/>
  <c r="R6" i="6"/>
  <c r="L8" i="3"/>
  <c r="L9" i="3"/>
  <c r="L5" i="3"/>
  <c r="N7" i="6" l="1"/>
  <c r="N8" i="6"/>
  <c r="N15" i="6"/>
  <c r="N9" i="6"/>
  <c r="N10" i="6"/>
  <c r="N11" i="6"/>
  <c r="N12" i="6"/>
  <c r="N13" i="6"/>
  <c r="N14" i="6"/>
  <c r="N18" i="6"/>
  <c r="N19" i="6"/>
  <c r="N20" i="6"/>
  <c r="N21" i="6"/>
  <c r="N22" i="6"/>
  <c r="N23" i="6"/>
  <c r="N24" i="6"/>
  <c r="N26" i="6"/>
  <c r="N27" i="6"/>
  <c r="N28" i="6"/>
  <c r="N29" i="6"/>
  <c r="N30" i="6"/>
  <c r="N31" i="6"/>
  <c r="N6" i="6"/>
  <c r="R7" i="3" l="1"/>
  <c r="Q11" i="3" l="1"/>
  <c r="K6" i="3" l="1"/>
  <c r="L6" i="3" l="1"/>
  <c r="R6" i="3"/>
  <c r="K11" i="3"/>
  <c r="K44" i="3" s="1"/>
  <c r="R44" i="3" s="1"/>
  <c r="K16" i="6" l="1"/>
  <c r="N16" i="6" l="1"/>
  <c r="K42" i="6"/>
  <c r="N42" i="6" s="1"/>
  <c r="R16" i="6"/>
  <c r="J11" i="3"/>
  <c r="J44" i="3" s="1"/>
  <c r="P44" i="3" l="1"/>
  <c r="L44" i="3"/>
  <c r="P11" i="3"/>
  <c r="L11" i="3"/>
  <c r="I42" i="6" l="1"/>
  <c r="H42" i="6"/>
  <c r="I44" i="3"/>
  <c r="J42" i="6" l="1"/>
  <c r="J6" i="6"/>
  <c r="J7" i="6" l="1"/>
  <c r="J8" i="6"/>
  <c r="J15" i="6"/>
  <c r="J9" i="6" l="1"/>
  <c r="G42" i="6" l="1"/>
  <c r="G11" i="3" s="1"/>
  <c r="G44" i="3" s="1"/>
  <c r="J10" i="6"/>
  <c r="J11" i="6"/>
  <c r="J12" i="6"/>
  <c r="J19" i="6"/>
  <c r="J24" i="6"/>
  <c r="J28" i="6"/>
  <c r="J41" i="6"/>
  <c r="H11" i="3"/>
  <c r="H44" i="3" s="1"/>
  <c r="C33" i="5"/>
  <c r="D33" i="5"/>
  <c r="E33" i="5"/>
  <c r="F33" i="5"/>
  <c r="G33" i="5"/>
  <c r="H33" i="5"/>
  <c r="C7" i="2"/>
  <c r="D7" i="2"/>
  <c r="E7" i="2"/>
  <c r="F7" i="2"/>
  <c r="G7" i="2"/>
  <c r="C8" i="2"/>
  <c r="D8" i="2"/>
  <c r="E8" i="2"/>
  <c r="F8" i="2"/>
  <c r="G8" i="2"/>
  <c r="C9" i="2"/>
  <c r="D9" i="2"/>
  <c r="E9" i="2"/>
  <c r="F9" i="2"/>
  <c r="G9" i="2"/>
  <c r="C10" i="2"/>
  <c r="D10" i="2"/>
  <c r="E10" i="2"/>
  <c r="F10" i="2"/>
  <c r="G10" i="2"/>
  <c r="C11" i="2"/>
  <c r="D11" i="2"/>
  <c r="E11" i="2"/>
  <c r="F11" i="2"/>
  <c r="G11" i="2"/>
  <c r="C12" i="2"/>
  <c r="D12" i="2"/>
  <c r="E12" i="2"/>
  <c r="F12" i="2"/>
  <c r="G12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C33" i="2"/>
  <c r="D33" i="2"/>
  <c r="E33" i="2"/>
  <c r="F33" i="2"/>
  <c r="G33" i="2"/>
  <c r="C34" i="2"/>
  <c r="D34" i="2"/>
  <c r="E34" i="2"/>
  <c r="F34" i="2"/>
  <c r="G34" i="2"/>
  <c r="C35" i="2"/>
  <c r="D35" i="2"/>
  <c r="E35" i="2"/>
  <c r="F35" i="2"/>
  <c r="G35" i="2"/>
  <c r="C36" i="2"/>
  <c r="D36" i="2"/>
  <c r="E36" i="2"/>
  <c r="F36" i="2"/>
  <c r="G36" i="2"/>
  <c r="C37" i="2"/>
  <c r="D37" i="2"/>
  <c r="E37" i="2"/>
  <c r="F37" i="2"/>
  <c r="G37" i="2"/>
  <c r="C38" i="2"/>
  <c r="D38" i="2"/>
  <c r="E38" i="2"/>
  <c r="F38" i="2"/>
  <c r="G38" i="2"/>
  <c r="C39" i="2"/>
  <c r="D39" i="2"/>
  <c r="E39" i="2"/>
  <c r="F39" i="2"/>
  <c r="G39" i="2"/>
  <c r="C40" i="2"/>
  <c r="D40" i="2"/>
  <c r="E40" i="2"/>
  <c r="F40" i="2"/>
  <c r="G40" i="2"/>
  <c r="C41" i="2"/>
  <c r="D41" i="2"/>
  <c r="E41" i="2"/>
  <c r="F41" i="2"/>
  <c r="G41" i="2"/>
  <c r="C42" i="2"/>
  <c r="D42" i="2"/>
  <c r="E42" i="2"/>
  <c r="F42" i="2"/>
  <c r="G42" i="2"/>
  <c r="C43" i="2"/>
  <c r="D43" i="2"/>
  <c r="E43" i="2"/>
  <c r="F43" i="2"/>
  <c r="G43" i="2"/>
  <c r="C44" i="2"/>
  <c r="D44" i="2"/>
  <c r="E44" i="2"/>
  <c r="F44" i="2"/>
  <c r="G44" i="2"/>
  <c r="C45" i="2"/>
  <c r="D45" i="2"/>
  <c r="E45" i="2"/>
  <c r="F45" i="2"/>
  <c r="G45" i="2"/>
  <c r="C46" i="2"/>
  <c r="D46" i="2"/>
  <c r="E46" i="2"/>
  <c r="F46" i="2"/>
  <c r="G46" i="2"/>
  <c r="C47" i="2"/>
  <c r="D47" i="2"/>
  <c r="E47" i="2"/>
  <c r="F47" i="2"/>
  <c r="G47" i="2"/>
  <c r="C48" i="2"/>
  <c r="D48" i="2"/>
  <c r="E48" i="2"/>
  <c r="F48" i="2"/>
  <c r="G48" i="2"/>
  <c r="C49" i="2"/>
  <c r="D49" i="2"/>
  <c r="E49" i="2"/>
  <c r="F49" i="2"/>
  <c r="G49" i="2"/>
  <c r="G49" i="1"/>
  <c r="F49" i="1"/>
  <c r="E49" i="1"/>
  <c r="D49" i="1"/>
  <c r="C49" i="1"/>
</calcChain>
</file>

<file path=xl/comments1.xml><?xml version="1.0" encoding="utf-8"?>
<comments xmlns="http://schemas.openxmlformats.org/spreadsheetml/2006/main">
  <authors>
    <author>Ing. Alice Hradilová</author>
  </authors>
  <commentList>
    <comment ref="B12" authorId="0">
      <text>
        <r>
          <rPr>
            <sz val="8"/>
            <color indexed="81"/>
            <rFont val="Tahoma"/>
            <family val="2"/>
            <charset val="238"/>
          </rPr>
          <t xml:space="preserve">včetně ÚZ 503, 504
</t>
        </r>
      </text>
    </comment>
    <comment ref="B45" authorId="0">
      <text>
        <r>
          <rPr>
            <sz val="8"/>
            <color indexed="81"/>
            <rFont val="Tahoma"/>
            <family val="2"/>
            <charset val="238"/>
          </rPr>
          <t xml:space="preserve">bez ÚZ na pol.6313
</t>
        </r>
      </text>
    </comment>
    <comment ref="B46" authorId="0">
      <text>
        <r>
          <rPr>
            <sz val="8"/>
            <color indexed="81"/>
            <rFont val="Tahoma"/>
            <family val="2"/>
            <charset val="238"/>
          </rPr>
          <t xml:space="preserve">Od roku 2006
</t>
        </r>
      </text>
    </comment>
  </commentList>
</comments>
</file>

<file path=xl/comments2.xml><?xml version="1.0" encoding="utf-8"?>
<comments xmlns="http://schemas.openxmlformats.org/spreadsheetml/2006/main">
  <authors>
    <author>Ing. Alice Hradilová</author>
  </authors>
  <commentList>
    <comment ref="B12" authorId="0">
      <text>
        <r>
          <rPr>
            <sz val="8"/>
            <color indexed="81"/>
            <rFont val="Tahoma"/>
            <family val="2"/>
            <charset val="238"/>
          </rPr>
          <t xml:space="preserve">včetně ÚZ 503, 504
</t>
        </r>
      </text>
    </comment>
    <comment ref="B45" authorId="0">
      <text>
        <r>
          <rPr>
            <sz val="8"/>
            <color indexed="81"/>
            <rFont val="Tahoma"/>
            <family val="2"/>
            <charset val="238"/>
          </rPr>
          <t xml:space="preserve">bez ÚZ na pol.6313
</t>
        </r>
      </text>
    </comment>
    <comment ref="B46" authorId="0">
      <text>
        <r>
          <rPr>
            <sz val="8"/>
            <color indexed="81"/>
            <rFont val="Tahoma"/>
            <family val="2"/>
            <charset val="238"/>
          </rPr>
          <t xml:space="preserve">Od roku 2006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F5" authorId="0">
      <text>
        <r>
          <rPr>
            <sz val="8"/>
            <color indexed="81"/>
            <rFont val="Tahoma"/>
            <family val="2"/>
            <charset val="238"/>
          </rPr>
          <t xml:space="preserve">včetně ÚZ 503, 504,610
</t>
        </r>
      </text>
    </comment>
  </commentList>
</comments>
</file>

<file path=xl/comments4.xml><?xml version="1.0" encoding="utf-8"?>
<comments xmlns="http://schemas.openxmlformats.org/spreadsheetml/2006/main">
  <authors>
    <author>Ing. Alice Hradilová</author>
  </authors>
  <commentList>
    <comment ref="B8" authorId="0">
      <text>
        <r>
          <rPr>
            <sz val="8"/>
            <color indexed="81"/>
            <rFont val="Tahoma"/>
            <family val="2"/>
            <charset val="238"/>
          </rPr>
          <t xml:space="preserve">včetně ÚZ 503, 504
</t>
        </r>
      </text>
    </comment>
  </commentList>
</comments>
</file>

<file path=xl/sharedStrings.xml><?xml version="1.0" encoding="utf-8"?>
<sst xmlns="http://schemas.openxmlformats.org/spreadsheetml/2006/main" count="329" uniqueCount="156">
  <si>
    <t>UZ</t>
  </si>
  <si>
    <t>Významné projekty (investiční a neinvestiční)</t>
  </si>
  <si>
    <t>Příspěvky do 20 tis. Kč</t>
  </si>
  <si>
    <t>Řešení krizové situace - z rezervy hejtmana</t>
  </si>
  <si>
    <t>Dotace na jednotky sborů dob. hasičů - rozpočet OK</t>
  </si>
  <si>
    <t>Financování zák. složek IZS - z rezervy hejtmana</t>
  </si>
  <si>
    <t>Ostatní příspěvky</t>
  </si>
  <si>
    <t>Program obnovy venkova</t>
  </si>
  <si>
    <t>Dotace pro PO OK na informační technologie OŠMT</t>
  </si>
  <si>
    <t>Příspěvky divadlům a filharmoniím</t>
  </si>
  <si>
    <t>Příspěvek na záchranný arch. výzkum</t>
  </si>
  <si>
    <t>Neinvestiční dotace pro knihovny</t>
  </si>
  <si>
    <t>Příspěvky na záchranu nebo obnovu kultur. památek</t>
  </si>
  <si>
    <t>Mimořádné neinv. dotace obcím na sociální služby</t>
  </si>
  <si>
    <t>Přísp.na hosp.v lesích na území OK</t>
  </si>
  <si>
    <t>Příspěvky obcím OK na řešení mimořádných událostí</t>
  </si>
  <si>
    <t>Příspěvek obcím na podporu výstavby cyklostezek</t>
  </si>
  <si>
    <t>Celkem</t>
  </si>
  <si>
    <t>Odstraňování povodňových škod</t>
  </si>
  <si>
    <t>Dotace pro SŽDC na světelné zabezpečovací zařízení železničních přejezdů</t>
  </si>
  <si>
    <t>606</t>
  </si>
  <si>
    <t>Finanční příspěvky v oblasti sportu</t>
  </si>
  <si>
    <t>Obnova staveb dr.architektury míst.významu v OK</t>
  </si>
  <si>
    <t>Příspěvek na bezpečnostní prvky na silnicích</t>
  </si>
  <si>
    <t>Provozní dotace soukromým školám z rozpočtu OK OŠMT</t>
  </si>
  <si>
    <t>Příspěvky na mezinárodní výměnné pobyty</t>
  </si>
  <si>
    <t>Stipendijní řád OK</t>
  </si>
  <si>
    <t>Podpora kultury a památkové péče</t>
  </si>
  <si>
    <t xml:space="preserve">NNO-Kofinancování soc.služeb </t>
  </si>
  <si>
    <t>Dotační program prevence kriminality</t>
  </si>
  <si>
    <t>Strategie integrace příslušníků romských komunit</t>
  </si>
  <si>
    <t>Příspěvek na úhradu ztráty začleněno do IDSOK okresů Prostějov a Olomouc</t>
  </si>
  <si>
    <t xml:space="preserve">Název dotačbího titulu                                              </t>
  </si>
  <si>
    <t>Enviromentální vzdělávání, výchova a osvěta</t>
  </si>
  <si>
    <t>Talent Olomouckého kraje</t>
  </si>
  <si>
    <t>Financování protidrogové prevence</t>
  </si>
  <si>
    <t>Program Zdraví 21</t>
  </si>
  <si>
    <t>Podpory aktivit pro seniory a osoby se zdr.postiž.</t>
  </si>
  <si>
    <t xml:space="preserve">Investiční a neinvestiční příspěvek na úpravy hraničních přestupů </t>
  </si>
  <si>
    <t>k 31.8.2009</t>
  </si>
  <si>
    <t>Plán OK na zmírnění dopadů hospodaření</t>
  </si>
  <si>
    <t>Obnova kulturních památek v OK</t>
  </si>
  <si>
    <t>Obnova staveb drobné arch.místního významu v OK</t>
  </si>
  <si>
    <t>Podpora kulturních aktivit v OK</t>
  </si>
  <si>
    <t>Akční plán realizace prevence kriminality v OK</t>
  </si>
  <si>
    <t>Strategie integrace příslušníků romských komunit OK</t>
  </si>
  <si>
    <t>Program na podporu začínajících včelařů na územní OK</t>
  </si>
  <si>
    <t>v tis. Kč</t>
  </si>
  <si>
    <t>UR k 31.8.2009</t>
  </si>
  <si>
    <t>Č k 31.8.2009</t>
  </si>
  <si>
    <t>Přehled dotačních titulů za rok 2005 - 2009</t>
  </si>
  <si>
    <t>Neinvestiční dotace pro regionální funkci knihoven</t>
  </si>
  <si>
    <t>Plán OK na zmírnění dopadůhospodaření</t>
  </si>
  <si>
    <t>%</t>
  </si>
  <si>
    <t>Regionální agentura pro rozvoj Střední Moravy</t>
  </si>
  <si>
    <t xml:space="preserve">Soutěž vesnice roku </t>
  </si>
  <si>
    <t>Ostatní příspěvky:</t>
  </si>
  <si>
    <t xml:space="preserve">Významné projekty </t>
  </si>
  <si>
    <t>Turistická informační centra</t>
  </si>
  <si>
    <t>Stipendia pro žáky učebních oborů</t>
  </si>
  <si>
    <t>Odbor</t>
  </si>
  <si>
    <t>OE</t>
  </si>
  <si>
    <t>KH</t>
  </si>
  <si>
    <t>OSR</t>
  </si>
  <si>
    <t>OŠMT</t>
  </si>
  <si>
    <t>OKPP</t>
  </si>
  <si>
    <t>OZ</t>
  </si>
  <si>
    <t>OSV</t>
  </si>
  <si>
    <t>OŽPZ</t>
  </si>
  <si>
    <t>ODSH</t>
  </si>
  <si>
    <t>6=5/4</t>
  </si>
  <si>
    <t>Dotace na jednotky sborů dobrovolných hasičů</t>
  </si>
  <si>
    <t>Financování složek IZS - z rezervy hejtmana</t>
  </si>
  <si>
    <t>Euroregion Praděd - členský příspěvek a další příspěvky</t>
  </si>
  <si>
    <t>Muzeum umění Olomouc</t>
  </si>
  <si>
    <t>UZ - 16, Ostatní příspěvky</t>
  </si>
  <si>
    <t>Stipendijní řád OK (zahraniční)</t>
  </si>
  <si>
    <t xml:space="preserve">Název dotačního titulu                                              </t>
  </si>
  <si>
    <t>rok 2009</t>
  </si>
  <si>
    <t xml:space="preserve">Úřad regionální rady </t>
  </si>
  <si>
    <t>Příspěvky vysokým školám</t>
  </si>
  <si>
    <t>Český červený kříž</t>
  </si>
  <si>
    <t>Vzdělávání lékařů</t>
  </si>
  <si>
    <t xml:space="preserve">rok 2010 </t>
  </si>
  <si>
    <t>rok 2010</t>
  </si>
  <si>
    <t>Olomouc region Card</t>
  </si>
  <si>
    <t>Členský příspěvek Sdružení Jeseníky - Sdružení cestovního ruchu</t>
  </si>
  <si>
    <t>Členský příspěvek - Sdružení Střední Morava - Sdružení cestovního ruchu</t>
  </si>
  <si>
    <t>Nadační fond Českého klubu olympioniků regionu Střední Morava</t>
  </si>
  <si>
    <t>Kofinancování evropských vzdělávacích programů</t>
  </si>
  <si>
    <t>Příspěvky fyzickým osobám - Youth Regional Networt Team AER</t>
  </si>
  <si>
    <t xml:space="preserve">Škola pro obnovu venkova, o.p.s. </t>
  </si>
  <si>
    <t xml:space="preserve">OK4EU  </t>
  </si>
  <si>
    <t xml:space="preserve">Program na podporu začínajících včelařů na území Olomouckého kraje </t>
  </si>
  <si>
    <t>Podpora terénních a ambulantních služeb</t>
  </si>
  <si>
    <t>Členský příspěvek Asociaci krajů ČR</t>
  </si>
  <si>
    <t xml:space="preserve">Dar prvnímu narozenému občánku Olomouckého kraje </t>
  </si>
  <si>
    <t xml:space="preserve">Dotace obcím na preventivní opatření proti kalamitnímu přemnožení komárů </t>
  </si>
  <si>
    <t>z toho:  Univerzita Palackého Olomouc</t>
  </si>
  <si>
    <t xml:space="preserve">             Moravská vysoká škola Olomouc</t>
  </si>
  <si>
    <t xml:space="preserve">             Vysoká škola logistiky Přerov</t>
  </si>
  <si>
    <t>Společná tvorba propagačních materiálů se sousedními kraji</t>
  </si>
  <si>
    <t>Dotační program na sociální začleňování - prevence kriminality</t>
  </si>
  <si>
    <t>Poř. Č.</t>
  </si>
  <si>
    <t>Příspěvky do 25 tis. Kč</t>
  </si>
  <si>
    <t>Stipendia pro žáky technických oborů</t>
  </si>
  <si>
    <t>Letiště Přerov, a.s.</t>
  </si>
  <si>
    <t>Evropské seskupení pro územní spolupráci (ESÚS)</t>
  </si>
  <si>
    <t xml:space="preserve">Soutěž podnikatel roku </t>
  </si>
  <si>
    <t>Podpora klastrů</t>
  </si>
  <si>
    <t>OK4 Inovace</t>
  </si>
  <si>
    <t>OTH</t>
  </si>
  <si>
    <t>Zast.</t>
  </si>
  <si>
    <t xml:space="preserve">Jeseníky - Sdružení cestovního ruchu a Střední Morava - Sdružení cestovního ruchu </t>
  </si>
  <si>
    <t>Časopis podnikatelů</t>
  </si>
  <si>
    <t>Poř.číslo</t>
  </si>
  <si>
    <r>
      <t xml:space="preserve">rok 2013 
</t>
    </r>
    <r>
      <rPr>
        <b/>
        <sz val="9"/>
        <rFont val="Arial"/>
        <family val="2"/>
        <charset val="238"/>
      </rPr>
      <t>(upravený rozpočet)</t>
    </r>
  </si>
  <si>
    <r>
      <t xml:space="preserve">návrh rozpočtu 2014 
</t>
    </r>
    <r>
      <rPr>
        <b/>
        <sz val="9"/>
        <rFont val="Arial"/>
        <family val="2"/>
        <charset val="238"/>
      </rPr>
      <t>(původní návrh)</t>
    </r>
  </si>
  <si>
    <t>Environmentální vzdělávání, výchova a osvěta</t>
  </si>
  <si>
    <t>Příspěvek na administraci činnosti Místních akčních skupin (MAS) v Olomouckém kraji</t>
  </si>
  <si>
    <t>Město Olomouc - Europe Direct</t>
  </si>
  <si>
    <t xml:space="preserve">návrh rozpočtu 2015 </t>
  </si>
  <si>
    <t>13=12/8</t>
  </si>
  <si>
    <t>15=14/10</t>
  </si>
  <si>
    <r>
      <t>rok 2014</t>
    </r>
    <r>
      <rPr>
        <b/>
        <sz val="9"/>
        <rFont val="Arial"/>
        <family val="2"/>
        <charset val="238"/>
      </rPr>
      <t xml:space="preserve"> (schválený rozpočet)</t>
    </r>
  </si>
  <si>
    <r>
      <t xml:space="preserve">rok 2014
</t>
    </r>
    <r>
      <rPr>
        <b/>
        <sz val="9"/>
        <rFont val="Arial"/>
        <family val="2"/>
        <charset val="238"/>
      </rPr>
      <t>(upravený rozpočet)</t>
    </r>
  </si>
  <si>
    <t>15=14/12</t>
  </si>
  <si>
    <t>KŘ</t>
  </si>
  <si>
    <t>Příspěvky na činnost, akce aprojekty sdržení hasičů Olomouckého kraje</t>
  </si>
  <si>
    <t>Krajská hospodářská komora - Projekt Businnes Point</t>
  </si>
  <si>
    <t>Povodí Moravy, Odry a Dyje</t>
  </si>
  <si>
    <t>ORJ</t>
  </si>
  <si>
    <t>§</t>
  </si>
  <si>
    <t>Seskupení položek</t>
  </si>
  <si>
    <t xml:space="preserve">Klub českých turistů </t>
  </si>
  <si>
    <r>
      <t>rok 2014</t>
    </r>
    <r>
      <rPr>
        <b/>
        <sz val="9"/>
        <rFont val="Arial"/>
        <family val="2"/>
        <charset val="238"/>
      </rPr>
      <t xml:space="preserve"> (upravený rozpočet)</t>
    </r>
  </si>
  <si>
    <t>Přímá podpora významných akcí - viz příloha č. 5c)</t>
  </si>
  <si>
    <t>Příspěvek na hospodaření v lesích na území OK</t>
  </si>
  <si>
    <r>
      <t xml:space="preserve">           </t>
    </r>
    <r>
      <rPr>
        <i/>
        <sz val="11"/>
        <rFont val="Arial"/>
        <family val="2"/>
        <charset val="238"/>
      </rPr>
      <t xml:space="preserve">  Nadační fond Centrum bakalářských studií</t>
    </r>
  </si>
  <si>
    <t>Krajský koordinátor BESIP</t>
  </si>
  <si>
    <t>Příspěvek na Policii ČR - Krajské ředitelství policie Olomouckého kraje - pořízení speciálního vozidla</t>
  </si>
  <si>
    <t>Příspěvek na bezpečnostní prvky na silnicích - přechody</t>
  </si>
  <si>
    <t>3311-3312</t>
  </si>
  <si>
    <t>52-53</t>
  </si>
  <si>
    <t>Příspěvek obci Loučná nad Desnou - Lávka na silnicí I/44 na Červenohorském sedle</t>
  </si>
  <si>
    <t>Přímá podpora vrcholových sportovních oddílů - viz příloha 5a)</t>
  </si>
  <si>
    <t>Přímá podpora významných kulturních akcí - viz Příloha č. 5 b)</t>
  </si>
  <si>
    <t xml:space="preserve">Spoluúčast Olomouckého kraje k poskytnutým dotacím Českého olympijského výboru na činnost mládeže </t>
  </si>
  <si>
    <t>4 a) Přehled dotačních titulů za období 2013 - 2015</t>
  </si>
  <si>
    <t>4 b) Přehled dotačních titulů za rok 2013- 2015</t>
  </si>
  <si>
    <r>
      <t xml:space="preserve">Ostatní příspěvky - </t>
    </r>
    <r>
      <rPr>
        <i/>
        <sz val="11"/>
        <rFont val="Arial"/>
        <family val="2"/>
        <charset val="238"/>
      </rPr>
      <t>rozpis viz příloh</t>
    </r>
    <r>
      <rPr>
        <sz val="11"/>
        <rFont val="Arial"/>
        <family val="2"/>
        <charset val="238"/>
      </rPr>
      <t>a č. 4b)</t>
    </r>
  </si>
  <si>
    <t>9=8/7</t>
  </si>
  <si>
    <t>11=10/7</t>
  </si>
  <si>
    <t>Příspěvky obcím na pořízení nové cisternové autom. stříkačky</t>
  </si>
  <si>
    <t>Euroregion Glacensis - členský příspěvek a další příspěvky</t>
  </si>
  <si>
    <t>Příspěvek městu Mohelnice - vybudování kruhového objezdu na silnici III/03538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</si>
</sst>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.5"/>
      <name val="Arial"/>
      <family val="2"/>
      <charset val="238"/>
    </font>
    <font>
      <b/>
      <sz val="13"/>
      <name val="Arial"/>
      <family val="2"/>
      <charset val="238"/>
    </font>
    <font>
      <sz val="10.5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4" fontId="0" fillId="0" borderId="0" xfId="0" applyNumberFormat="1"/>
    <xf numFmtId="1" fontId="1" fillId="0" borderId="0" xfId="0" applyNumberFormat="1" applyFont="1" applyBorder="1" applyAlignment="1">
      <alignment horizontal="right"/>
    </xf>
    <xf numFmtId="0" fontId="0" fillId="0" borderId="0" xfId="0" applyFill="1" applyBorder="1" applyAlignment="1"/>
    <xf numFmtId="0" fontId="0" fillId="0" borderId="0" xfId="0" applyBorder="1" applyAlignment="1"/>
    <xf numFmtId="4" fontId="0" fillId="0" borderId="0" xfId="0" applyNumberFormat="1" applyBorder="1" applyAlignment="1"/>
    <xf numFmtId="2" fontId="0" fillId="0" borderId="0" xfId="0" applyNumberFormat="1"/>
    <xf numFmtId="4" fontId="0" fillId="0" borderId="0" xfId="0" applyNumberFormat="1" applyFill="1" applyBorder="1" applyAlignment="1"/>
    <xf numFmtId="0" fontId="0" fillId="0" borderId="0" xfId="0" applyAlignment="1">
      <alignment horizontal="right"/>
    </xf>
    <xf numFmtId="0" fontId="0" fillId="0" borderId="0" xfId="0" applyBorder="1"/>
    <xf numFmtId="4" fontId="0" fillId="0" borderId="0" xfId="0" applyNumberFormat="1" applyBorder="1"/>
    <xf numFmtId="4" fontId="0" fillId="0" borderId="1" xfId="0" applyNumberFormat="1" applyBorder="1"/>
    <xf numFmtId="4" fontId="0" fillId="0" borderId="1" xfId="0" applyNumberFormat="1" applyBorder="1" applyAlignment="1"/>
    <xf numFmtId="0" fontId="3" fillId="0" borderId="2" xfId="0" applyFont="1" applyBorder="1"/>
    <xf numFmtId="0" fontId="3" fillId="0" borderId="3" xfId="0" applyFont="1" applyBorder="1" applyAlignment="1">
      <alignment horizontal="right"/>
    </xf>
    <xf numFmtId="0" fontId="3" fillId="0" borderId="4" xfId="0" applyFont="1" applyBorder="1"/>
    <xf numFmtId="4" fontId="0" fillId="0" borderId="5" xfId="0" applyNumberFormat="1" applyBorder="1"/>
    <xf numFmtId="0" fontId="3" fillId="0" borderId="6" xfId="0" applyFont="1" applyBorder="1"/>
    <xf numFmtId="0" fontId="0" fillId="0" borderId="7" xfId="0" applyBorder="1"/>
    <xf numFmtId="1" fontId="1" fillId="0" borderId="7" xfId="0" applyNumberFormat="1" applyFont="1" applyBorder="1" applyAlignment="1">
      <alignment horizontal="right"/>
    </xf>
    <xf numFmtId="0" fontId="4" fillId="0" borderId="0" xfId="0" applyFont="1"/>
    <xf numFmtId="0" fontId="3" fillId="0" borderId="8" xfId="0" applyFont="1" applyBorder="1"/>
    <xf numFmtId="0" fontId="3" fillId="0" borderId="9" xfId="0" applyFont="1" applyBorder="1"/>
    <xf numFmtId="4" fontId="3" fillId="0" borderId="10" xfId="0" applyNumberFormat="1" applyFont="1" applyBorder="1"/>
    <xf numFmtId="4" fontId="3" fillId="0" borderId="9" xfId="0" applyNumberFormat="1" applyFont="1" applyBorder="1"/>
    <xf numFmtId="4" fontId="3" fillId="0" borderId="11" xfId="0" applyNumberFormat="1" applyFont="1" applyBorder="1"/>
    <xf numFmtId="0" fontId="7" fillId="0" borderId="0" xfId="0" applyFont="1" applyFill="1"/>
    <xf numFmtId="0" fontId="1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6" fillId="0" borderId="0" xfId="0" applyFont="1" applyFill="1"/>
    <xf numFmtId="3" fontId="7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7" fillId="0" borderId="18" xfId="0" applyFont="1" applyFill="1" applyBorder="1"/>
    <xf numFmtId="0" fontId="7" fillId="0" borderId="15" xfId="0" applyFont="1" applyFill="1" applyBorder="1"/>
    <xf numFmtId="3" fontId="7" fillId="2" borderId="0" xfId="0" applyNumberFormat="1" applyFont="1" applyFill="1"/>
    <xf numFmtId="3" fontId="8" fillId="3" borderId="13" xfId="0" applyNumberFormat="1" applyFont="1" applyFill="1" applyBorder="1"/>
    <xf numFmtId="0" fontId="7" fillId="3" borderId="18" xfId="0" applyFont="1" applyFill="1" applyBorder="1" applyAlignment="1">
      <alignment horizontal="center"/>
    </xf>
    <xf numFmtId="0" fontId="7" fillId="3" borderId="0" xfId="0" applyFont="1" applyFill="1"/>
    <xf numFmtId="0" fontId="13" fillId="3" borderId="13" xfId="0" applyFont="1" applyFill="1" applyBorder="1"/>
    <xf numFmtId="0" fontId="7" fillId="3" borderId="13" xfId="0" applyFont="1" applyFill="1" applyBorder="1"/>
    <xf numFmtId="0" fontId="7" fillId="3" borderId="13" xfId="0" applyFont="1" applyFill="1" applyBorder="1" applyAlignment="1">
      <alignment wrapText="1"/>
    </xf>
    <xf numFmtId="0" fontId="10" fillId="3" borderId="0" xfId="0" applyFont="1" applyFill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/>
    <xf numFmtId="3" fontId="8" fillId="3" borderId="13" xfId="0" applyNumberFormat="1" applyFont="1" applyFill="1" applyBorder="1" applyAlignment="1">
      <alignment horizontal="left"/>
    </xf>
    <xf numFmtId="3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3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5" fillId="0" borderId="0" xfId="0" applyFont="1" applyFill="1"/>
    <xf numFmtId="0" fontId="8" fillId="3" borderId="13" xfId="0" applyFont="1" applyFill="1" applyBorder="1" applyAlignment="1">
      <alignment wrapText="1"/>
    </xf>
    <xf numFmtId="3" fontId="7" fillId="3" borderId="0" xfId="0" applyNumberFormat="1" applyFont="1" applyFill="1"/>
    <xf numFmtId="0" fontId="6" fillId="4" borderId="21" xfId="0" applyFont="1" applyFill="1" applyBorder="1" applyAlignment="1">
      <alignment horizontal="center" vertical="center" textRotation="90"/>
    </xf>
    <xf numFmtId="0" fontId="6" fillId="4" borderId="2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3" fontId="11" fillId="4" borderId="22" xfId="0" applyNumberFormat="1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3" fontId="10" fillId="4" borderId="24" xfId="0" applyNumberFormat="1" applyFont="1" applyFill="1" applyBorder="1" applyAlignment="1">
      <alignment horizontal="center"/>
    </xf>
    <xf numFmtId="3" fontId="6" fillId="4" borderId="25" xfId="0" applyNumberFormat="1" applyFont="1" applyFill="1" applyBorder="1"/>
    <xf numFmtId="0" fontId="3" fillId="4" borderId="22" xfId="0" applyFont="1" applyFill="1" applyBorder="1" applyAlignment="1">
      <alignment horizontal="center" vertical="center" textRotation="90"/>
    </xf>
    <xf numFmtId="1" fontId="3" fillId="4" borderId="22" xfId="0" applyNumberFormat="1" applyFont="1" applyFill="1" applyBorder="1" applyAlignment="1">
      <alignment horizontal="center" vertical="center"/>
    </xf>
    <xf numFmtId="1" fontId="3" fillId="4" borderId="22" xfId="0" applyNumberFormat="1" applyFont="1" applyFill="1" applyBorder="1" applyAlignment="1">
      <alignment horizontal="center" vertical="center" wrapText="1"/>
    </xf>
    <xf numFmtId="3" fontId="3" fillId="4" borderId="22" xfId="0" applyNumberFormat="1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/>
    </xf>
    <xf numFmtId="3" fontId="5" fillId="4" borderId="24" xfId="0" applyNumberFormat="1" applyFont="1" applyFill="1" applyBorder="1" applyAlignment="1">
      <alignment horizontal="center"/>
    </xf>
    <xf numFmtId="0" fontId="15" fillId="4" borderId="24" xfId="0" applyFont="1" applyFill="1" applyBorder="1" applyAlignment="1">
      <alignment horizontal="center"/>
    </xf>
    <xf numFmtId="3" fontId="7" fillId="3" borderId="13" xfId="0" applyNumberFormat="1" applyFont="1" applyFill="1" applyBorder="1"/>
    <xf numFmtId="3" fontId="7" fillId="3" borderId="15" xfId="0" applyNumberFormat="1" applyFont="1" applyFill="1" applyBorder="1"/>
    <xf numFmtId="0" fontId="3" fillId="4" borderId="21" xfId="0" applyFont="1" applyFill="1" applyBorder="1" applyAlignment="1">
      <alignment horizontal="center" vertical="center" textRotation="90"/>
    </xf>
    <xf numFmtId="0" fontId="5" fillId="4" borderId="23" xfId="0" applyFont="1" applyFill="1" applyBorder="1"/>
    <xf numFmtId="3" fontId="7" fillId="0" borderId="15" xfId="0" applyNumberFormat="1" applyFont="1" applyFill="1" applyBorder="1"/>
    <xf numFmtId="3" fontId="7" fillId="0" borderId="27" xfId="0" applyNumberFormat="1" applyFont="1" applyFill="1" applyBorder="1"/>
    <xf numFmtId="0" fontId="7" fillId="3" borderId="15" xfId="0" applyFont="1" applyFill="1" applyBorder="1"/>
    <xf numFmtId="0" fontId="7" fillId="3" borderId="15" xfId="0" applyFont="1" applyFill="1" applyBorder="1" applyAlignment="1">
      <alignment wrapText="1"/>
    </xf>
    <xf numFmtId="3" fontId="7" fillId="3" borderId="27" xfId="0" applyNumberFormat="1" applyFont="1" applyFill="1" applyBorder="1"/>
    <xf numFmtId="3" fontId="7" fillId="3" borderId="28" xfId="0" applyNumberFormat="1" applyFont="1" applyFill="1" applyBorder="1"/>
    <xf numFmtId="0" fontId="7" fillId="3" borderId="20" xfId="0" applyFont="1" applyFill="1" applyBorder="1" applyAlignment="1">
      <alignment wrapText="1"/>
    </xf>
    <xf numFmtId="3" fontId="7" fillId="3" borderId="12" xfId="0" applyNumberFormat="1" applyFont="1" applyFill="1" applyBorder="1"/>
    <xf numFmtId="3" fontId="7" fillId="3" borderId="29" xfId="0" applyNumberFormat="1" applyFont="1" applyFill="1" applyBorder="1"/>
    <xf numFmtId="0" fontId="10" fillId="4" borderId="31" xfId="0" applyFont="1" applyFill="1" applyBorder="1" applyAlignment="1">
      <alignment horizontal="center"/>
    </xf>
    <xf numFmtId="3" fontId="6" fillId="4" borderId="30" xfId="0" applyNumberFormat="1" applyFont="1" applyFill="1" applyBorder="1"/>
    <xf numFmtId="3" fontId="5" fillId="4" borderId="33" xfId="0" applyNumberFormat="1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3" fontId="6" fillId="4" borderId="35" xfId="0" applyNumberFormat="1" applyFont="1" applyFill="1" applyBorder="1"/>
    <xf numFmtId="3" fontId="6" fillId="4" borderId="36" xfId="0" applyNumberFormat="1" applyFont="1" applyFill="1" applyBorder="1"/>
    <xf numFmtId="0" fontId="6" fillId="4" borderId="39" xfId="0" applyFont="1" applyFill="1" applyBorder="1" applyAlignment="1">
      <alignment horizontal="center" vertical="center"/>
    </xf>
    <xf numFmtId="3" fontId="11" fillId="4" borderId="40" xfId="0" applyNumberFormat="1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/>
    </xf>
    <xf numFmtId="3" fontId="8" fillId="3" borderId="16" xfId="0" applyNumberFormat="1" applyFont="1" applyFill="1" applyBorder="1"/>
    <xf numFmtId="3" fontId="8" fillId="3" borderId="42" xfId="0" applyNumberFormat="1" applyFont="1" applyFill="1" applyBorder="1"/>
    <xf numFmtId="3" fontId="8" fillId="3" borderId="37" xfId="0" applyNumberFormat="1" applyFont="1" applyFill="1" applyBorder="1"/>
    <xf numFmtId="3" fontId="5" fillId="4" borderId="34" xfId="0" applyNumberFormat="1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 vertical="center" textRotation="90" wrapText="1"/>
    </xf>
    <xf numFmtId="3" fontId="16" fillId="3" borderId="0" xfId="0" applyNumberFormat="1" applyFont="1" applyFill="1"/>
    <xf numFmtId="3" fontId="14" fillId="4" borderId="25" xfId="0" applyNumberFormat="1" applyFont="1" applyFill="1" applyBorder="1"/>
    <xf numFmtId="3" fontId="17" fillId="4" borderId="25" xfId="0" applyNumberFormat="1" applyFont="1" applyFill="1" applyBorder="1"/>
    <xf numFmtId="0" fontId="16" fillId="0" borderId="0" xfId="0" applyFont="1" applyFill="1"/>
    <xf numFmtId="3" fontId="16" fillId="0" borderId="0" xfId="0" applyNumberFormat="1" applyFont="1" applyFill="1"/>
    <xf numFmtId="164" fontId="3" fillId="4" borderId="22" xfId="0" applyNumberFormat="1" applyFont="1" applyFill="1" applyBorder="1" applyAlignment="1">
      <alignment horizontal="center" vertical="center" textRotation="90"/>
    </xf>
    <xf numFmtId="164" fontId="7" fillId="0" borderId="0" xfId="0" applyNumberFormat="1" applyFont="1" applyFill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164" fontId="16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3" fontId="7" fillId="3" borderId="14" xfId="0" applyNumberFormat="1" applyFont="1" applyFill="1" applyBorder="1"/>
    <xf numFmtId="3" fontId="7" fillId="3" borderId="38" xfId="0" applyNumberFormat="1" applyFont="1" applyFill="1" applyBorder="1"/>
    <xf numFmtId="164" fontId="13" fillId="3" borderId="13" xfId="0" applyNumberFormat="1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3" fontId="11" fillId="4" borderId="39" xfId="0" applyNumberFormat="1" applyFont="1" applyFill="1" applyBorder="1" applyAlignment="1">
      <alignment horizontal="center" vertical="center" wrapText="1"/>
    </xf>
    <xf numFmtId="1" fontId="7" fillId="3" borderId="19" xfId="0" applyNumberFormat="1" applyFont="1" applyFill="1" applyBorder="1" applyAlignment="1">
      <alignment horizontal="center"/>
    </xf>
    <xf numFmtId="3" fontId="7" fillId="3" borderId="32" xfId="0" applyNumberFormat="1" applyFont="1" applyFill="1" applyBorder="1"/>
    <xf numFmtId="0" fontId="7" fillId="3" borderId="14" xfId="0" applyFont="1" applyFill="1" applyBorder="1"/>
    <xf numFmtId="0" fontId="6" fillId="0" borderId="0" xfId="0" applyFont="1" applyFill="1" applyAlignment="1">
      <alignment horizontal="center" vertical="center"/>
    </xf>
    <xf numFmtId="1" fontId="7" fillId="3" borderId="18" xfId="0" applyNumberFormat="1" applyFont="1" applyFill="1" applyBorder="1" applyAlignment="1">
      <alignment horizontal="center"/>
    </xf>
    <xf numFmtId="0" fontId="7" fillId="3" borderId="16" xfId="0" applyFont="1" applyFill="1" applyBorder="1"/>
    <xf numFmtId="164" fontId="8" fillId="3" borderId="13" xfId="0" applyNumberFormat="1" applyFont="1" applyFill="1" applyBorder="1" applyAlignment="1">
      <alignment horizontal="center"/>
    </xf>
    <xf numFmtId="3" fontId="7" fillId="3" borderId="15" xfId="0" applyNumberFormat="1" applyFont="1" applyFill="1" applyBorder="1" applyAlignment="1">
      <alignment horizontal="left"/>
    </xf>
    <xf numFmtId="3" fontId="7" fillId="3" borderId="13" xfId="0" applyNumberFormat="1" applyFont="1" applyFill="1" applyBorder="1" applyAlignment="1">
      <alignment horizontal="left"/>
    </xf>
    <xf numFmtId="0" fontId="7" fillId="3" borderId="12" xfId="0" applyFont="1" applyFill="1" applyBorder="1" applyAlignment="1">
      <alignment wrapText="1"/>
    </xf>
    <xf numFmtId="3" fontId="7" fillId="3" borderId="20" xfId="0" applyNumberFormat="1" applyFont="1" applyFill="1" applyBorder="1"/>
    <xf numFmtId="0" fontId="7" fillId="3" borderId="17" xfId="0" applyFont="1" applyFill="1" applyBorder="1"/>
    <xf numFmtId="0" fontId="13" fillId="3" borderId="12" xfId="0" applyFont="1" applyFill="1" applyBorder="1"/>
    <xf numFmtId="164" fontId="13" fillId="3" borderId="12" xfId="0" applyNumberFormat="1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3" fontId="7" fillId="3" borderId="17" xfId="0" applyNumberFormat="1" applyFont="1" applyFill="1" applyBorder="1"/>
    <xf numFmtId="0" fontId="7" fillId="3" borderId="0" xfId="0" applyFont="1" applyFill="1" applyBorder="1"/>
    <xf numFmtId="3" fontId="6" fillId="4" borderId="45" xfId="0" applyNumberFormat="1" applyFont="1" applyFill="1" applyBorder="1"/>
    <xf numFmtId="1" fontId="7" fillId="3" borderId="13" xfId="0" applyNumberFormat="1" applyFont="1" applyFill="1" applyBorder="1" applyAlignment="1">
      <alignment horizontal="center"/>
    </xf>
    <xf numFmtId="3" fontId="7" fillId="3" borderId="46" xfId="0" applyNumberFormat="1" applyFont="1" applyFill="1" applyBorder="1"/>
    <xf numFmtId="1" fontId="7" fillId="3" borderId="20" xfId="0" applyNumberFormat="1" applyFont="1" applyFill="1" applyBorder="1" applyAlignment="1">
      <alignment horizontal="center"/>
    </xf>
    <xf numFmtId="164" fontId="7" fillId="3" borderId="20" xfId="0" applyNumberFormat="1" applyFont="1" applyFill="1" applyBorder="1" applyAlignment="1">
      <alignment horizontal="center"/>
    </xf>
    <xf numFmtId="3" fontId="7" fillId="3" borderId="47" xfId="0" applyNumberFormat="1" applyFont="1" applyFill="1" applyBorder="1"/>
    <xf numFmtId="3" fontId="7" fillId="3" borderId="13" xfId="0" applyNumberFormat="1" applyFont="1" applyFill="1" applyBorder="1" applyAlignment="1"/>
    <xf numFmtId="3" fontId="8" fillId="3" borderId="12" xfId="0" applyNumberFormat="1" applyFont="1" applyFill="1" applyBorder="1"/>
    <xf numFmtId="3" fontId="7" fillId="3" borderId="48" xfId="0" applyNumberFormat="1" applyFont="1" applyFill="1" applyBorder="1"/>
    <xf numFmtId="0" fontId="1" fillId="0" borderId="0" xfId="0" applyFont="1" applyFill="1" applyAlignment="1">
      <alignment horizontal="center"/>
    </xf>
    <xf numFmtId="1" fontId="5" fillId="4" borderId="24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6" fillId="4" borderId="43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left"/>
    </xf>
    <xf numFmtId="0" fontId="6" fillId="4" borderId="35" xfId="0" applyFont="1" applyFill="1" applyBorder="1" applyAlignment="1">
      <alignment horizontal="left"/>
    </xf>
    <xf numFmtId="0" fontId="6" fillId="4" borderId="26" xfId="0" applyFont="1" applyFill="1" applyBorder="1" applyAlignment="1">
      <alignment horizontal="left"/>
    </xf>
    <xf numFmtId="0" fontId="6" fillId="4" borderId="25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.%20-%20Rozpo&#269;et%20OK%202015%20-%205)%20N&#225;vrh%20p&#345;&#237;m&#225;%20podpora_V&#253;znamn&#233;%20v&#253;znamnost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1.%20-%20Rozpo&#269;et%20OK%202015%20-%205)%20N&#225;vrh%20p&#345;&#237;m&#225;%20podpora_V&#253;znamn&#233;%20v&#253;znamnost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-%20Rozpo&#269;et%20OK%202015%20-%205)%20N&#225;vrh%20p&#345;&#237;m&#225;%20podpora_V&#253;znamn&#233;%20v&#253;znamnos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5a) sport"/>
      <sheetName val=" 5b) kultura"/>
      <sheetName val=" sport a kultura"/>
      <sheetName val=" ostatní"/>
    </sheetNames>
    <sheetDataSet>
      <sheetData sheetId="0">
        <row r="55">
          <cell r="F55">
            <v>20950</v>
          </cell>
          <cell r="H55">
            <v>26800</v>
          </cell>
        </row>
        <row r="62">
          <cell r="H62">
            <v>1200</v>
          </cell>
        </row>
      </sheetData>
      <sheetData sheetId="1">
        <row r="41">
          <cell r="J41">
            <v>5690</v>
          </cell>
        </row>
      </sheetData>
      <sheetData sheetId="2"/>
      <sheetData sheetId="3">
        <row r="47">
          <cell r="G47">
            <v>16090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5a) sport"/>
      <sheetName val=" 5b) kultura"/>
      <sheetName val=" sport a kultura"/>
      <sheetName val=" ostatní"/>
    </sheetNames>
    <sheetDataSet>
      <sheetData sheetId="0"/>
      <sheetData sheetId="1"/>
      <sheetData sheetId="2"/>
      <sheetData sheetId="3">
        <row r="46">
          <cell r="I46">
            <v>23670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5a) sport"/>
      <sheetName val=" 5b) kultura"/>
      <sheetName val=" sport a kultura"/>
      <sheetName val=" ostatní"/>
    </sheetNames>
    <sheetDataSet>
      <sheetData sheetId="0">
        <row r="64">
          <cell r="F64">
            <v>22400</v>
          </cell>
          <cell r="G64">
            <v>22350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6:I54"/>
  <sheetViews>
    <sheetView workbookViewId="0">
      <selection activeCell="F49" sqref="F49"/>
    </sheetView>
  </sheetViews>
  <sheetFormatPr defaultRowHeight="12.75" x14ac:dyDescent="0.2"/>
  <cols>
    <col min="2" max="2" width="51.28515625" customWidth="1"/>
    <col min="3" max="3" width="15.42578125" customWidth="1"/>
    <col min="4" max="4" width="14.7109375" customWidth="1"/>
    <col min="5" max="5" width="16.5703125" customWidth="1"/>
    <col min="6" max="6" width="14" customWidth="1"/>
    <col min="7" max="7" width="14.85546875" customWidth="1"/>
  </cols>
  <sheetData>
    <row r="6" spans="1:7" x14ac:dyDescent="0.2">
      <c r="A6" t="s">
        <v>0</v>
      </c>
      <c r="B6" t="s">
        <v>32</v>
      </c>
      <c r="C6">
        <v>2005</v>
      </c>
      <c r="D6">
        <v>2006</v>
      </c>
      <c r="E6">
        <v>2007</v>
      </c>
      <c r="F6">
        <v>2008</v>
      </c>
      <c r="G6" s="8" t="s">
        <v>39</v>
      </c>
    </row>
    <row r="7" spans="1:7" x14ac:dyDescent="0.2">
      <c r="A7">
        <v>1</v>
      </c>
      <c r="B7" t="s">
        <v>1</v>
      </c>
      <c r="C7" s="1">
        <v>33461.5</v>
      </c>
      <c r="D7" s="1">
        <v>50247.008999999998</v>
      </c>
      <c r="E7" s="1">
        <v>52373</v>
      </c>
      <c r="F7" s="1">
        <v>78861.348499999993</v>
      </c>
      <c r="G7" s="1">
        <v>45135</v>
      </c>
    </row>
    <row r="8" spans="1:7" x14ac:dyDescent="0.2">
      <c r="A8">
        <v>2</v>
      </c>
      <c r="B8" t="s">
        <v>2</v>
      </c>
      <c r="C8" s="1">
        <v>5488.1109999999999</v>
      </c>
      <c r="D8" s="1">
        <v>6487.2004000000006</v>
      </c>
      <c r="E8" s="1">
        <v>7103.3265000000001</v>
      </c>
      <c r="F8" s="1">
        <v>8891.2990000000009</v>
      </c>
      <c r="G8" s="1">
        <v>7780.5060000000003</v>
      </c>
    </row>
    <row r="9" spans="1:7" x14ac:dyDescent="0.2">
      <c r="A9">
        <v>3</v>
      </c>
      <c r="B9" t="s">
        <v>3</v>
      </c>
      <c r="C9" s="1">
        <v>92.92</v>
      </c>
      <c r="D9" s="1">
        <v>0</v>
      </c>
      <c r="E9" s="1">
        <v>0</v>
      </c>
      <c r="F9" s="1">
        <v>0</v>
      </c>
      <c r="G9" s="1">
        <v>0</v>
      </c>
    </row>
    <row r="10" spans="1:7" x14ac:dyDescent="0.2">
      <c r="A10">
        <v>8</v>
      </c>
      <c r="B10" t="s">
        <v>4</v>
      </c>
      <c r="C10" s="1">
        <v>2993.1325000000002</v>
      </c>
      <c r="D10" s="1">
        <v>2999.3786</v>
      </c>
      <c r="E10" s="1">
        <v>2999.9850000000001</v>
      </c>
      <c r="F10" s="1">
        <v>5966.1469999999999</v>
      </c>
      <c r="G10" s="1">
        <v>2661.5</v>
      </c>
    </row>
    <row r="11" spans="1:7" x14ac:dyDescent="0.2">
      <c r="A11">
        <v>9</v>
      </c>
      <c r="B11" t="s">
        <v>5</v>
      </c>
      <c r="C11" s="1">
        <v>6915.75324</v>
      </c>
      <c r="D11" s="1">
        <v>24676.9879</v>
      </c>
      <c r="E11" s="1">
        <v>6798.2754000000004</v>
      </c>
      <c r="F11" s="1">
        <v>7540.01775</v>
      </c>
      <c r="G11" s="1">
        <v>4949.0450000000001</v>
      </c>
    </row>
    <row r="12" spans="1:7" x14ac:dyDescent="0.2">
      <c r="A12">
        <v>16</v>
      </c>
      <c r="B12" t="s">
        <v>6</v>
      </c>
      <c r="C12" s="1">
        <v>7137.8394600000001</v>
      </c>
      <c r="D12" s="1">
        <v>37168.231</v>
      </c>
      <c r="E12" s="1">
        <v>47397.836000000003</v>
      </c>
      <c r="F12" s="1">
        <v>70577.679999999993</v>
      </c>
      <c r="G12" s="1">
        <v>46284.87</v>
      </c>
    </row>
    <row r="13" spans="1:7" x14ac:dyDescent="0.2">
      <c r="A13">
        <v>17</v>
      </c>
      <c r="B13" t="s">
        <v>7</v>
      </c>
      <c r="C13" s="1">
        <v>39585.739959999999</v>
      </c>
      <c r="D13" s="1">
        <v>44549.053399999997</v>
      </c>
      <c r="E13" s="1">
        <v>44632.533539999997</v>
      </c>
      <c r="F13" s="1">
        <v>44912.027000000002</v>
      </c>
      <c r="G13" s="1">
        <v>44484.752999999997</v>
      </c>
    </row>
    <row r="14" spans="1:7" x14ac:dyDescent="0.2">
      <c r="A14">
        <v>18</v>
      </c>
      <c r="B14" t="s">
        <v>18</v>
      </c>
      <c r="C14" s="6">
        <v>0</v>
      </c>
      <c r="D14" s="1">
        <v>1250</v>
      </c>
      <c r="E14" s="1">
        <v>0</v>
      </c>
      <c r="F14" s="1">
        <v>0</v>
      </c>
      <c r="G14" s="1">
        <v>5000</v>
      </c>
    </row>
    <row r="15" spans="1:7" x14ac:dyDescent="0.2">
      <c r="A15">
        <v>31</v>
      </c>
      <c r="B15" t="s">
        <v>40</v>
      </c>
      <c r="C15" s="6">
        <v>0</v>
      </c>
      <c r="D15" s="1">
        <v>0</v>
      </c>
      <c r="E15" s="1">
        <v>0</v>
      </c>
      <c r="F15" s="1">
        <v>0</v>
      </c>
      <c r="G15" s="1">
        <v>0</v>
      </c>
    </row>
    <row r="16" spans="1:7" x14ac:dyDescent="0.2">
      <c r="A16">
        <v>102</v>
      </c>
      <c r="B16" t="s">
        <v>24</v>
      </c>
      <c r="C16" s="1">
        <v>7200</v>
      </c>
      <c r="D16" s="1">
        <v>7200</v>
      </c>
      <c r="E16" s="1">
        <v>6976.90625</v>
      </c>
      <c r="F16" s="1">
        <v>7200</v>
      </c>
      <c r="G16" s="1">
        <v>4320</v>
      </c>
    </row>
    <row r="17" spans="1:7" x14ac:dyDescent="0.2">
      <c r="A17">
        <v>103</v>
      </c>
      <c r="B17" t="s">
        <v>8</v>
      </c>
      <c r="C17" s="1">
        <v>2999.0819999999999</v>
      </c>
      <c r="D17" s="1">
        <v>2969.9090000000001</v>
      </c>
      <c r="E17" s="1">
        <v>2999.1860000000001</v>
      </c>
      <c r="F17" s="1">
        <v>3000</v>
      </c>
      <c r="G17" s="1">
        <v>0</v>
      </c>
    </row>
    <row r="18" spans="1:7" x14ac:dyDescent="0.2">
      <c r="A18">
        <v>105</v>
      </c>
      <c r="B18" t="s">
        <v>21</v>
      </c>
      <c r="C18" s="1">
        <v>0</v>
      </c>
      <c r="D18" s="1">
        <v>29930.413</v>
      </c>
      <c r="E18" s="1">
        <v>32870</v>
      </c>
      <c r="F18" s="1">
        <v>37158</v>
      </c>
      <c r="G18" s="1">
        <v>39190</v>
      </c>
    </row>
    <row r="19" spans="1:7" x14ac:dyDescent="0.2">
      <c r="A19">
        <v>109</v>
      </c>
      <c r="B19" t="s">
        <v>25</v>
      </c>
      <c r="C19" s="1">
        <v>0</v>
      </c>
      <c r="D19" s="1">
        <v>0</v>
      </c>
      <c r="E19" s="1">
        <v>149.5</v>
      </c>
      <c r="F19" s="1">
        <v>352.52600000000001</v>
      </c>
      <c r="G19" s="1">
        <v>175.4</v>
      </c>
    </row>
    <row r="20" spans="1:7" x14ac:dyDescent="0.2">
      <c r="A20">
        <v>110</v>
      </c>
      <c r="B20" t="s">
        <v>26</v>
      </c>
      <c r="C20" s="1">
        <v>0</v>
      </c>
      <c r="D20" s="1">
        <v>0</v>
      </c>
      <c r="E20" s="1">
        <v>864</v>
      </c>
      <c r="F20" s="1">
        <v>1867.5</v>
      </c>
      <c r="G20" s="1">
        <v>762</v>
      </c>
    </row>
    <row r="21" spans="1:7" x14ac:dyDescent="0.2">
      <c r="A21">
        <v>112</v>
      </c>
      <c r="B21" t="s">
        <v>33</v>
      </c>
      <c r="C21" s="1">
        <v>0</v>
      </c>
      <c r="D21" s="1">
        <v>0</v>
      </c>
      <c r="E21" s="1">
        <v>0</v>
      </c>
      <c r="F21" s="1">
        <v>893.65210000000002</v>
      </c>
      <c r="G21" s="1">
        <v>667.86199999999997</v>
      </c>
    </row>
    <row r="22" spans="1:7" x14ac:dyDescent="0.2">
      <c r="A22">
        <v>114</v>
      </c>
      <c r="B22" t="s">
        <v>34</v>
      </c>
      <c r="C22" s="1">
        <v>0</v>
      </c>
      <c r="D22" s="1">
        <v>0</v>
      </c>
      <c r="E22" s="1">
        <v>0</v>
      </c>
      <c r="F22" s="1">
        <v>460.78500000000003</v>
      </c>
      <c r="G22" s="1">
        <v>0</v>
      </c>
    </row>
    <row r="23" spans="1:7" x14ac:dyDescent="0.2">
      <c r="A23">
        <v>200</v>
      </c>
      <c r="B23" t="s">
        <v>9</v>
      </c>
      <c r="C23" s="1">
        <v>2133</v>
      </c>
      <c r="D23" s="1">
        <v>2200</v>
      </c>
      <c r="E23" s="1">
        <v>2200</v>
      </c>
      <c r="F23" s="1">
        <v>2200</v>
      </c>
      <c r="G23" s="1">
        <v>0</v>
      </c>
    </row>
    <row r="24" spans="1:7" x14ac:dyDescent="0.2">
      <c r="A24">
        <v>201</v>
      </c>
      <c r="B24" t="s">
        <v>10</v>
      </c>
      <c r="C24" s="1">
        <v>700</v>
      </c>
      <c r="D24" s="1">
        <v>700</v>
      </c>
      <c r="E24" s="1">
        <v>700</v>
      </c>
      <c r="F24" s="1">
        <v>500</v>
      </c>
      <c r="G24" s="1">
        <v>0</v>
      </c>
    </row>
    <row r="25" spans="1:7" x14ac:dyDescent="0.2">
      <c r="A25">
        <v>204</v>
      </c>
      <c r="B25" t="s">
        <v>11</v>
      </c>
      <c r="C25" s="1">
        <v>9920</v>
      </c>
      <c r="D25" s="1">
        <v>10200</v>
      </c>
      <c r="E25" s="1">
        <v>10200</v>
      </c>
      <c r="F25" s="1">
        <v>10200</v>
      </c>
      <c r="G25" s="1">
        <v>7910</v>
      </c>
    </row>
    <row r="26" spans="1:7" x14ac:dyDescent="0.2">
      <c r="A26">
        <v>205</v>
      </c>
      <c r="B26" t="s">
        <v>12</v>
      </c>
      <c r="C26" s="1">
        <v>8940.7957100000003</v>
      </c>
      <c r="D26" s="1">
        <v>10369.799999999999</v>
      </c>
      <c r="E26" s="1">
        <v>0</v>
      </c>
      <c r="F26" s="1">
        <v>0</v>
      </c>
      <c r="G26" s="1">
        <v>0</v>
      </c>
    </row>
    <row r="27" spans="1:7" x14ac:dyDescent="0.2">
      <c r="A27">
        <v>208</v>
      </c>
      <c r="B27" t="s">
        <v>22</v>
      </c>
      <c r="C27" s="1">
        <v>0</v>
      </c>
      <c r="D27" s="1">
        <v>2622.7179999999998</v>
      </c>
      <c r="E27" s="1">
        <v>0</v>
      </c>
      <c r="F27" s="1">
        <v>0</v>
      </c>
      <c r="G27" s="1">
        <v>0</v>
      </c>
    </row>
    <row r="28" spans="1:7" x14ac:dyDescent="0.2">
      <c r="A28">
        <v>209</v>
      </c>
      <c r="B28" t="s">
        <v>27</v>
      </c>
      <c r="C28" s="1">
        <v>0</v>
      </c>
      <c r="D28" s="1">
        <v>0</v>
      </c>
      <c r="E28" s="1">
        <v>24528.428</v>
      </c>
      <c r="F28" s="1">
        <v>33989.478200000005</v>
      </c>
      <c r="G28" s="1">
        <v>0</v>
      </c>
    </row>
    <row r="29" spans="1:7" x14ac:dyDescent="0.2">
      <c r="A29">
        <v>210</v>
      </c>
      <c r="B29" t="s">
        <v>41</v>
      </c>
      <c r="C29" s="1">
        <v>0</v>
      </c>
      <c r="D29" s="1">
        <v>0</v>
      </c>
      <c r="E29" s="1">
        <v>0</v>
      </c>
      <c r="F29" s="1">
        <v>0</v>
      </c>
      <c r="G29" s="1">
        <v>770</v>
      </c>
    </row>
    <row r="30" spans="1:7" x14ac:dyDescent="0.2">
      <c r="A30">
        <v>211</v>
      </c>
      <c r="B30" t="s">
        <v>42</v>
      </c>
      <c r="C30" s="1">
        <v>0</v>
      </c>
      <c r="D30" s="1">
        <v>0</v>
      </c>
      <c r="E30" s="1">
        <v>0</v>
      </c>
      <c r="F30" s="1">
        <v>0</v>
      </c>
      <c r="G30" s="1">
        <v>60</v>
      </c>
    </row>
    <row r="31" spans="1:7" x14ac:dyDescent="0.2">
      <c r="A31">
        <v>212</v>
      </c>
      <c r="B31" t="s">
        <v>43</v>
      </c>
      <c r="C31" s="1">
        <v>0</v>
      </c>
      <c r="D31" s="1">
        <v>0</v>
      </c>
      <c r="E31" s="1">
        <v>0</v>
      </c>
      <c r="F31" s="1">
        <v>0</v>
      </c>
      <c r="G31" s="1">
        <v>16511.900000000001</v>
      </c>
    </row>
    <row r="32" spans="1:7" x14ac:dyDescent="0.2">
      <c r="A32">
        <v>254</v>
      </c>
      <c r="B32" t="s">
        <v>35</v>
      </c>
      <c r="C32" s="1">
        <v>0</v>
      </c>
      <c r="D32" s="1">
        <v>0</v>
      </c>
      <c r="E32" s="1">
        <v>0</v>
      </c>
      <c r="F32" s="1">
        <v>2500</v>
      </c>
      <c r="G32" s="1">
        <v>0</v>
      </c>
    </row>
    <row r="33" spans="1:9" x14ac:dyDescent="0.2">
      <c r="A33">
        <v>255</v>
      </c>
      <c r="B33" t="s">
        <v>36</v>
      </c>
      <c r="C33" s="1">
        <v>0</v>
      </c>
      <c r="D33" s="1">
        <v>0</v>
      </c>
      <c r="E33" s="1">
        <v>0</v>
      </c>
      <c r="F33" s="1">
        <v>178</v>
      </c>
      <c r="G33" s="1">
        <v>0</v>
      </c>
    </row>
    <row r="34" spans="1:9" x14ac:dyDescent="0.2">
      <c r="A34">
        <v>405</v>
      </c>
      <c r="B34" t="s">
        <v>28</v>
      </c>
      <c r="C34" s="1">
        <v>0</v>
      </c>
      <c r="D34" s="1">
        <v>4000</v>
      </c>
      <c r="E34" s="1">
        <v>5780</v>
      </c>
      <c r="F34" s="1">
        <v>5780</v>
      </c>
      <c r="G34" s="1">
        <v>0</v>
      </c>
    </row>
    <row r="35" spans="1:9" x14ac:dyDescent="0.2">
      <c r="A35">
        <v>406</v>
      </c>
      <c r="B35" t="s">
        <v>13</v>
      </c>
      <c r="C35" s="1">
        <v>9999.9734100000005</v>
      </c>
      <c r="D35" s="1">
        <v>10000</v>
      </c>
      <c r="E35" s="1">
        <v>0</v>
      </c>
      <c r="F35" s="1">
        <v>0</v>
      </c>
      <c r="G35" s="1">
        <v>0</v>
      </c>
    </row>
    <row r="36" spans="1:9" x14ac:dyDescent="0.2">
      <c r="A36">
        <v>407</v>
      </c>
      <c r="B36" t="s">
        <v>29</v>
      </c>
      <c r="C36" s="1">
        <v>0</v>
      </c>
      <c r="D36" s="1">
        <v>0</v>
      </c>
      <c r="E36" s="1">
        <v>935.9905</v>
      </c>
      <c r="F36" s="1">
        <v>1000</v>
      </c>
      <c r="G36" s="1">
        <v>0</v>
      </c>
    </row>
    <row r="37" spans="1:9" x14ac:dyDescent="0.2">
      <c r="A37">
        <v>408</v>
      </c>
      <c r="B37" t="s">
        <v>30</v>
      </c>
      <c r="C37" s="1">
        <v>0</v>
      </c>
      <c r="D37" s="1">
        <v>0</v>
      </c>
      <c r="E37" s="1">
        <v>1000</v>
      </c>
      <c r="F37" s="1">
        <v>1000</v>
      </c>
      <c r="G37" s="1">
        <v>0</v>
      </c>
    </row>
    <row r="38" spans="1:9" x14ac:dyDescent="0.2">
      <c r="A38">
        <v>409</v>
      </c>
      <c r="B38" t="s">
        <v>37</v>
      </c>
      <c r="C38" s="1">
        <v>0</v>
      </c>
      <c r="D38" s="1">
        <v>0</v>
      </c>
      <c r="E38" s="1">
        <v>0</v>
      </c>
      <c r="F38" s="1">
        <v>1250</v>
      </c>
      <c r="G38" s="1">
        <v>0</v>
      </c>
    </row>
    <row r="39" spans="1:9" x14ac:dyDescent="0.2">
      <c r="A39">
        <v>410</v>
      </c>
      <c r="B39" t="s">
        <v>44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</row>
    <row r="40" spans="1:9" x14ac:dyDescent="0.2">
      <c r="A40">
        <v>411</v>
      </c>
      <c r="B40" t="s">
        <v>45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</row>
    <row r="41" spans="1:9" x14ac:dyDescent="0.2">
      <c r="A41">
        <v>550</v>
      </c>
      <c r="B41" t="s">
        <v>14</v>
      </c>
      <c r="C41" s="1">
        <v>21098.505000000001</v>
      </c>
      <c r="D41" s="1">
        <v>19020.267</v>
      </c>
      <c r="E41" s="1">
        <v>19472.791000000001</v>
      </c>
      <c r="F41" s="1">
        <v>17561.276000000002</v>
      </c>
      <c r="G41" s="1">
        <v>3950.8180000000002</v>
      </c>
    </row>
    <row r="42" spans="1:9" x14ac:dyDescent="0.2">
      <c r="A42">
        <v>552</v>
      </c>
      <c r="B42" t="s">
        <v>15</v>
      </c>
      <c r="C42" s="1">
        <v>5799.1779999999999</v>
      </c>
      <c r="D42" s="1">
        <v>5911.04</v>
      </c>
      <c r="E42" s="1">
        <v>6656</v>
      </c>
      <c r="F42" s="1">
        <v>6953.1629999999996</v>
      </c>
      <c r="G42" s="1">
        <v>3000</v>
      </c>
    </row>
    <row r="43" spans="1:9" x14ac:dyDescent="0.2">
      <c r="A43">
        <v>553</v>
      </c>
      <c r="B43" t="s">
        <v>46</v>
      </c>
      <c r="C43" s="1">
        <v>0</v>
      </c>
      <c r="D43" s="1">
        <v>0</v>
      </c>
      <c r="E43" s="1">
        <v>0</v>
      </c>
      <c r="F43" s="1">
        <v>0</v>
      </c>
      <c r="G43" s="1">
        <v>477.4</v>
      </c>
    </row>
    <row r="44" spans="1:9" x14ac:dyDescent="0.2">
      <c r="A44">
        <v>605</v>
      </c>
      <c r="B44" t="s">
        <v>16</v>
      </c>
      <c r="C44" s="1">
        <v>14408.87</v>
      </c>
      <c r="D44" s="1">
        <v>14774</v>
      </c>
      <c r="E44" s="1">
        <v>12000</v>
      </c>
      <c r="F44" s="1">
        <v>0</v>
      </c>
      <c r="G44" s="1">
        <v>8434.5</v>
      </c>
    </row>
    <row r="45" spans="1:9" x14ac:dyDescent="0.2">
      <c r="A45" s="2" t="s">
        <v>20</v>
      </c>
      <c r="B45" s="3" t="s">
        <v>19</v>
      </c>
      <c r="C45" s="5">
        <v>9000</v>
      </c>
      <c r="D45" s="5">
        <v>0</v>
      </c>
      <c r="E45" s="5">
        <v>0</v>
      </c>
      <c r="F45" s="5">
        <v>0</v>
      </c>
      <c r="G45" s="5">
        <v>0</v>
      </c>
      <c r="H45" s="4"/>
      <c r="I45" s="4"/>
    </row>
    <row r="46" spans="1:9" x14ac:dyDescent="0.2">
      <c r="A46" s="2">
        <v>606</v>
      </c>
      <c r="B46" s="4" t="s">
        <v>31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4"/>
      <c r="I46" s="4"/>
    </row>
    <row r="47" spans="1:9" x14ac:dyDescent="0.2">
      <c r="A47" s="2">
        <v>608</v>
      </c>
      <c r="B47" s="3" t="s">
        <v>23</v>
      </c>
      <c r="C47" s="5">
        <v>0</v>
      </c>
      <c r="D47" s="5">
        <v>10670</v>
      </c>
      <c r="E47" s="5">
        <v>11620</v>
      </c>
      <c r="F47" s="7">
        <v>7238.9449999999997</v>
      </c>
      <c r="G47" s="7">
        <v>6103.5230000000001</v>
      </c>
      <c r="H47" s="4"/>
      <c r="I47" s="4"/>
    </row>
    <row r="48" spans="1:9" x14ac:dyDescent="0.2">
      <c r="A48" s="2">
        <v>610</v>
      </c>
      <c r="B48" s="3" t="s">
        <v>38</v>
      </c>
      <c r="C48" s="5">
        <v>0</v>
      </c>
      <c r="D48" s="5">
        <v>0</v>
      </c>
      <c r="E48" s="5">
        <v>0</v>
      </c>
      <c r="F48" s="7">
        <v>7500</v>
      </c>
      <c r="G48" s="7">
        <v>0</v>
      </c>
      <c r="H48" s="4"/>
      <c r="I48" s="4"/>
    </row>
    <row r="49" spans="2:7" x14ac:dyDescent="0.2">
      <c r="B49" t="s">
        <v>17</v>
      </c>
      <c r="C49" s="1">
        <f>SUM(C7:C48)</f>
        <v>187874.40028</v>
      </c>
      <c r="D49" s="1">
        <f>SUM(D7:D48)</f>
        <v>297946.0073</v>
      </c>
      <c r="E49" s="1">
        <f>SUM(E7:E48)</f>
        <v>300257.75819000002</v>
      </c>
      <c r="F49" s="1">
        <f>SUM(F7:F48)</f>
        <v>365531.84455000004</v>
      </c>
      <c r="G49" s="1">
        <f>SUM(G7:G48)</f>
        <v>248629.07699999996</v>
      </c>
    </row>
    <row r="50" spans="2:7" x14ac:dyDescent="0.2">
      <c r="D50" s="1"/>
      <c r="E50" s="1"/>
    </row>
    <row r="51" spans="2:7" x14ac:dyDescent="0.2">
      <c r="D51" s="1"/>
    </row>
    <row r="52" spans="2:7" x14ac:dyDescent="0.2">
      <c r="D52" s="1"/>
    </row>
    <row r="53" spans="2:7" x14ac:dyDescent="0.2">
      <c r="D53" s="1"/>
    </row>
    <row r="54" spans="2:7" x14ac:dyDescent="0.2">
      <c r="D54" s="1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6:I49"/>
  <sheetViews>
    <sheetView topLeftCell="C1" workbookViewId="0">
      <selection activeCell="E4" sqref="E4"/>
    </sheetView>
  </sheetViews>
  <sheetFormatPr defaultRowHeight="12.75" x14ac:dyDescent="0.2"/>
  <cols>
    <col min="2" max="2" width="66.28515625" customWidth="1"/>
    <col min="3" max="3" width="22.5703125" customWidth="1"/>
    <col min="4" max="4" width="14.7109375" customWidth="1"/>
    <col min="5" max="5" width="16.5703125" customWidth="1"/>
    <col min="6" max="7" width="14" customWidth="1"/>
  </cols>
  <sheetData>
    <row r="6" spans="1:7" x14ac:dyDescent="0.2">
      <c r="A6" t="s">
        <v>0</v>
      </c>
      <c r="B6" t="s">
        <v>32</v>
      </c>
      <c r="C6">
        <v>2005</v>
      </c>
      <c r="D6">
        <v>2006</v>
      </c>
      <c r="E6">
        <v>2007</v>
      </c>
      <c r="F6">
        <v>2008</v>
      </c>
      <c r="G6" s="8" t="s">
        <v>39</v>
      </c>
    </row>
    <row r="7" spans="1:7" x14ac:dyDescent="0.2">
      <c r="A7">
        <v>1</v>
      </c>
      <c r="B7" t="s">
        <v>1</v>
      </c>
      <c r="C7" s="1">
        <f>'dotační titluy 2005 - 2009'!C7/1000</f>
        <v>33.461500000000001</v>
      </c>
      <c r="D7" s="1">
        <f>'dotační titluy 2005 - 2009'!D7/1000</f>
        <v>50.247008999999998</v>
      </c>
      <c r="E7" s="1">
        <f>'dotační titluy 2005 - 2009'!E7/1000</f>
        <v>52.372999999999998</v>
      </c>
      <c r="F7" s="1">
        <f>'dotační titluy 2005 - 2009'!F7/1000</f>
        <v>78.861348499999991</v>
      </c>
      <c r="G7" s="1">
        <f>'dotační titluy 2005 - 2009'!G7/1000</f>
        <v>45.134999999999998</v>
      </c>
    </row>
    <row r="8" spans="1:7" x14ac:dyDescent="0.2">
      <c r="A8">
        <v>2</v>
      </c>
      <c r="B8" t="s">
        <v>2</v>
      </c>
      <c r="C8" s="1">
        <f>'dotační titluy 2005 - 2009'!C8/1000</f>
        <v>5.488111</v>
      </c>
      <c r="D8" s="1">
        <f>'dotační titluy 2005 - 2009'!D8/1000</f>
        <v>6.4872004000000008</v>
      </c>
      <c r="E8" s="1">
        <f>'dotační titluy 2005 - 2009'!E8/1000</f>
        <v>7.1033265000000005</v>
      </c>
      <c r="F8" s="1">
        <f>'dotační titluy 2005 - 2009'!F8/1000</f>
        <v>8.8912990000000001</v>
      </c>
      <c r="G8" s="1">
        <f>'dotační titluy 2005 - 2009'!G8/1000</f>
        <v>7.7805059999999999</v>
      </c>
    </row>
    <row r="9" spans="1:7" x14ac:dyDescent="0.2">
      <c r="A9">
        <v>3</v>
      </c>
      <c r="B9" t="s">
        <v>3</v>
      </c>
      <c r="C9" s="1">
        <f>'dotační titluy 2005 - 2009'!C9/1000</f>
        <v>9.2920000000000003E-2</v>
      </c>
      <c r="D9" s="1">
        <f>'dotační titluy 2005 - 2009'!D9/1000</f>
        <v>0</v>
      </c>
      <c r="E9" s="1">
        <f>'dotační titluy 2005 - 2009'!E9/1000</f>
        <v>0</v>
      </c>
      <c r="F9" s="1">
        <f>'dotační titluy 2005 - 2009'!F9/1000</f>
        <v>0</v>
      </c>
      <c r="G9" s="1">
        <f>'dotační titluy 2005 - 2009'!G9/1000</f>
        <v>0</v>
      </c>
    </row>
    <row r="10" spans="1:7" x14ac:dyDescent="0.2">
      <c r="A10">
        <v>8</v>
      </c>
      <c r="B10" t="s">
        <v>4</v>
      </c>
      <c r="C10" s="1">
        <f>'dotační titluy 2005 - 2009'!C10/1000</f>
        <v>2.9931325000000002</v>
      </c>
      <c r="D10" s="1">
        <f>'dotační titluy 2005 - 2009'!D10/1000</f>
        <v>2.9993786</v>
      </c>
      <c r="E10" s="1">
        <f>'dotační titluy 2005 - 2009'!E10/1000</f>
        <v>2.9999850000000001</v>
      </c>
      <c r="F10" s="1">
        <f>'dotační titluy 2005 - 2009'!F10/1000</f>
        <v>5.9661470000000003</v>
      </c>
      <c r="G10" s="1">
        <f>'dotační titluy 2005 - 2009'!G10/1000</f>
        <v>2.6615000000000002</v>
      </c>
    </row>
    <row r="11" spans="1:7" x14ac:dyDescent="0.2">
      <c r="A11">
        <v>9</v>
      </c>
      <c r="B11" t="s">
        <v>5</v>
      </c>
      <c r="C11" s="1">
        <f>'dotační titluy 2005 - 2009'!C11/1000</f>
        <v>6.9157532399999999</v>
      </c>
      <c r="D11" s="1">
        <f>'dotační titluy 2005 - 2009'!D11/1000</f>
        <v>24.6769879</v>
      </c>
      <c r="E11" s="1">
        <f>'dotační titluy 2005 - 2009'!E11/1000</f>
        <v>6.7982754000000005</v>
      </c>
      <c r="F11" s="1">
        <f>'dotační titluy 2005 - 2009'!F11/1000</f>
        <v>7.5400177499999996</v>
      </c>
      <c r="G11" s="1">
        <f>'dotační titluy 2005 - 2009'!G11/1000</f>
        <v>4.9490449999999999</v>
      </c>
    </row>
    <row r="12" spans="1:7" x14ac:dyDescent="0.2">
      <c r="A12">
        <v>16</v>
      </c>
      <c r="B12" t="s">
        <v>6</v>
      </c>
      <c r="C12" s="1">
        <f>'dotační titluy 2005 - 2009'!C12/1000</f>
        <v>7.1378394600000004</v>
      </c>
      <c r="D12" s="1">
        <f>'dotační titluy 2005 - 2009'!D12/1000</f>
        <v>37.168230999999999</v>
      </c>
      <c r="E12" s="1">
        <f>'dotační titluy 2005 - 2009'!E12/1000</f>
        <v>47.397836000000005</v>
      </c>
      <c r="F12" s="1">
        <f>'dotační titluy 2005 - 2009'!F12/1000</f>
        <v>70.577679999999987</v>
      </c>
      <c r="G12" s="1">
        <f>'dotační titluy 2005 - 2009'!G12/1000</f>
        <v>46.284870000000005</v>
      </c>
    </row>
    <row r="13" spans="1:7" x14ac:dyDescent="0.2">
      <c r="A13">
        <v>17</v>
      </c>
      <c r="B13" t="s">
        <v>7</v>
      </c>
      <c r="C13" s="1">
        <f>'dotační titluy 2005 - 2009'!C13/1000</f>
        <v>39.585739959999998</v>
      </c>
      <c r="D13" s="1">
        <f>'dotační titluy 2005 - 2009'!D13/1000</f>
        <v>44.549053399999998</v>
      </c>
      <c r="E13" s="1">
        <f>'dotační titluy 2005 - 2009'!E13/1000</f>
        <v>44.632533539999997</v>
      </c>
      <c r="F13" s="1">
        <f>'dotační titluy 2005 - 2009'!F13/1000</f>
        <v>44.912027000000002</v>
      </c>
      <c r="G13" s="1">
        <f>'dotační titluy 2005 - 2009'!G13/1000</f>
        <v>44.484752999999998</v>
      </c>
    </row>
    <row r="14" spans="1:7" x14ac:dyDescent="0.2">
      <c r="A14">
        <v>18</v>
      </c>
      <c r="B14" t="s">
        <v>18</v>
      </c>
      <c r="C14" s="1">
        <f>'dotační titluy 2005 - 2009'!C14/1000</f>
        <v>0</v>
      </c>
      <c r="D14" s="1">
        <f>'dotační titluy 2005 - 2009'!D14/1000</f>
        <v>1.25</v>
      </c>
      <c r="E14" s="1">
        <f>'dotační titluy 2005 - 2009'!E14/1000</f>
        <v>0</v>
      </c>
      <c r="F14" s="1">
        <f>'dotační titluy 2005 - 2009'!F14/1000</f>
        <v>0</v>
      </c>
      <c r="G14" s="1">
        <f>'dotační titluy 2005 - 2009'!G14/1000</f>
        <v>5</v>
      </c>
    </row>
    <row r="15" spans="1:7" x14ac:dyDescent="0.2">
      <c r="A15">
        <v>31</v>
      </c>
      <c r="B15" t="s">
        <v>40</v>
      </c>
      <c r="C15" s="1">
        <f>'dotační titluy 2005 - 2009'!C15/1000</f>
        <v>0</v>
      </c>
      <c r="D15" s="1">
        <f>'dotační titluy 2005 - 2009'!D15/1000</f>
        <v>0</v>
      </c>
      <c r="E15" s="1">
        <f>'dotační titluy 2005 - 2009'!E15/1000</f>
        <v>0</v>
      </c>
      <c r="F15" s="1">
        <f>'dotační titluy 2005 - 2009'!F15/1000</f>
        <v>0</v>
      </c>
      <c r="G15" s="1">
        <f>'dotační titluy 2005 - 2009'!G15/1000</f>
        <v>0</v>
      </c>
    </row>
    <row r="16" spans="1:7" x14ac:dyDescent="0.2">
      <c r="A16">
        <v>102</v>
      </c>
      <c r="B16" t="s">
        <v>24</v>
      </c>
      <c r="C16" s="1">
        <f>'dotační titluy 2005 - 2009'!C16/1000</f>
        <v>7.2</v>
      </c>
      <c r="D16" s="1">
        <f>'dotační titluy 2005 - 2009'!D16/1000</f>
        <v>7.2</v>
      </c>
      <c r="E16" s="1">
        <f>'dotační titluy 2005 - 2009'!E16/1000</f>
        <v>6.9769062499999999</v>
      </c>
      <c r="F16" s="1">
        <f>'dotační titluy 2005 - 2009'!F16/1000</f>
        <v>7.2</v>
      </c>
      <c r="G16" s="1">
        <f>'dotační titluy 2005 - 2009'!G16/1000</f>
        <v>4.32</v>
      </c>
    </row>
    <row r="17" spans="1:7" x14ac:dyDescent="0.2">
      <c r="A17">
        <v>103</v>
      </c>
      <c r="B17" t="s">
        <v>8</v>
      </c>
      <c r="C17" s="1">
        <f>'dotační titluy 2005 - 2009'!C17/1000</f>
        <v>2.999082</v>
      </c>
      <c r="D17" s="1">
        <f>'dotační titluy 2005 - 2009'!D17/1000</f>
        <v>2.9699089999999999</v>
      </c>
      <c r="E17" s="1">
        <f>'dotační titluy 2005 - 2009'!E17/1000</f>
        <v>2.9991860000000004</v>
      </c>
      <c r="F17" s="1">
        <f>'dotační titluy 2005 - 2009'!F17/1000</f>
        <v>3</v>
      </c>
      <c r="G17" s="1">
        <f>'dotační titluy 2005 - 2009'!G17/1000</f>
        <v>0</v>
      </c>
    </row>
    <row r="18" spans="1:7" x14ac:dyDescent="0.2">
      <c r="A18">
        <v>105</v>
      </c>
      <c r="B18" t="s">
        <v>21</v>
      </c>
      <c r="C18" s="1">
        <f>'dotační titluy 2005 - 2009'!C18/1000</f>
        <v>0</v>
      </c>
      <c r="D18" s="1">
        <f>'dotační titluy 2005 - 2009'!D18/1000</f>
        <v>29.930413000000001</v>
      </c>
      <c r="E18" s="1">
        <f>'dotační titluy 2005 - 2009'!E18/1000</f>
        <v>32.869999999999997</v>
      </c>
      <c r="F18" s="1">
        <f>'dotační titluy 2005 - 2009'!F18/1000</f>
        <v>37.158000000000001</v>
      </c>
      <c r="G18" s="1">
        <f>'dotační titluy 2005 - 2009'!G18/1000</f>
        <v>39.19</v>
      </c>
    </row>
    <row r="19" spans="1:7" x14ac:dyDescent="0.2">
      <c r="A19">
        <v>109</v>
      </c>
      <c r="B19" t="s">
        <v>25</v>
      </c>
      <c r="C19" s="1">
        <f>'dotační titluy 2005 - 2009'!C19/1000</f>
        <v>0</v>
      </c>
      <c r="D19" s="1">
        <f>'dotační titluy 2005 - 2009'!D19/1000</f>
        <v>0</v>
      </c>
      <c r="E19" s="1">
        <f>'dotační titluy 2005 - 2009'!E19/1000</f>
        <v>0.14949999999999999</v>
      </c>
      <c r="F19" s="1">
        <f>'dotační titluy 2005 - 2009'!F19/1000</f>
        <v>0.35252600000000001</v>
      </c>
      <c r="G19" s="1">
        <f>'dotační titluy 2005 - 2009'!G19/1000</f>
        <v>0.1754</v>
      </c>
    </row>
    <row r="20" spans="1:7" x14ac:dyDescent="0.2">
      <c r="A20">
        <v>110</v>
      </c>
      <c r="B20" t="s">
        <v>26</v>
      </c>
      <c r="C20" s="1">
        <f>'dotační titluy 2005 - 2009'!C20/1000</f>
        <v>0</v>
      </c>
      <c r="D20" s="1">
        <f>'dotační titluy 2005 - 2009'!D20/1000</f>
        <v>0</v>
      </c>
      <c r="E20" s="1">
        <f>'dotační titluy 2005 - 2009'!E20/1000</f>
        <v>0.86399999999999999</v>
      </c>
      <c r="F20" s="1">
        <f>'dotační titluy 2005 - 2009'!F20/1000</f>
        <v>1.8674999999999999</v>
      </c>
      <c r="G20" s="1">
        <f>'dotační titluy 2005 - 2009'!G20/1000</f>
        <v>0.76200000000000001</v>
      </c>
    </row>
    <row r="21" spans="1:7" x14ac:dyDescent="0.2">
      <c r="A21">
        <v>112</v>
      </c>
      <c r="B21" t="s">
        <v>33</v>
      </c>
      <c r="C21" s="1">
        <f>'dotační titluy 2005 - 2009'!C21/1000</f>
        <v>0</v>
      </c>
      <c r="D21" s="1">
        <f>'dotační titluy 2005 - 2009'!D21/1000</f>
        <v>0</v>
      </c>
      <c r="E21" s="1">
        <f>'dotační titluy 2005 - 2009'!E21/1000</f>
        <v>0</v>
      </c>
      <c r="F21" s="1">
        <f>'dotační titluy 2005 - 2009'!F21/1000</f>
        <v>0.89365210000000006</v>
      </c>
      <c r="G21" s="1">
        <f>'dotační titluy 2005 - 2009'!G21/1000</f>
        <v>0.66786199999999996</v>
      </c>
    </row>
    <row r="22" spans="1:7" x14ac:dyDescent="0.2">
      <c r="A22">
        <v>114</v>
      </c>
      <c r="B22" t="s">
        <v>34</v>
      </c>
      <c r="C22" s="1">
        <f>'dotační titluy 2005 - 2009'!C22/1000</f>
        <v>0</v>
      </c>
      <c r="D22" s="1">
        <f>'dotační titluy 2005 - 2009'!D22/1000</f>
        <v>0</v>
      </c>
      <c r="E22" s="1">
        <f>'dotační titluy 2005 - 2009'!E22/1000</f>
        <v>0</v>
      </c>
      <c r="F22" s="1">
        <f>'dotační titluy 2005 - 2009'!F22/1000</f>
        <v>0.460785</v>
      </c>
      <c r="G22" s="1">
        <f>'dotační titluy 2005 - 2009'!G22/1000</f>
        <v>0</v>
      </c>
    </row>
    <row r="23" spans="1:7" x14ac:dyDescent="0.2">
      <c r="A23">
        <v>200</v>
      </c>
      <c r="B23" t="s">
        <v>9</v>
      </c>
      <c r="C23" s="1">
        <f>'dotační titluy 2005 - 2009'!C23/1000</f>
        <v>2.133</v>
      </c>
      <c r="D23" s="1">
        <f>'dotační titluy 2005 - 2009'!D23/1000</f>
        <v>2.2000000000000002</v>
      </c>
      <c r="E23" s="1">
        <f>'dotační titluy 2005 - 2009'!E23/1000</f>
        <v>2.2000000000000002</v>
      </c>
      <c r="F23" s="1">
        <f>'dotační titluy 2005 - 2009'!F23/1000</f>
        <v>2.2000000000000002</v>
      </c>
      <c r="G23" s="1">
        <f>'dotační titluy 2005 - 2009'!G23/1000</f>
        <v>0</v>
      </c>
    </row>
    <row r="24" spans="1:7" x14ac:dyDescent="0.2">
      <c r="A24">
        <v>201</v>
      </c>
      <c r="B24" t="s">
        <v>10</v>
      </c>
      <c r="C24" s="1">
        <f>'dotační titluy 2005 - 2009'!C24/1000</f>
        <v>0.7</v>
      </c>
      <c r="D24" s="1">
        <f>'dotační titluy 2005 - 2009'!D24/1000</f>
        <v>0.7</v>
      </c>
      <c r="E24" s="1">
        <f>'dotační titluy 2005 - 2009'!E24/1000</f>
        <v>0.7</v>
      </c>
      <c r="F24" s="1">
        <f>'dotační titluy 2005 - 2009'!F24/1000</f>
        <v>0.5</v>
      </c>
      <c r="G24" s="1">
        <f>'dotační titluy 2005 - 2009'!G24/1000</f>
        <v>0</v>
      </c>
    </row>
    <row r="25" spans="1:7" x14ac:dyDescent="0.2">
      <c r="A25">
        <v>204</v>
      </c>
      <c r="B25" t="s">
        <v>11</v>
      </c>
      <c r="C25" s="1">
        <f>'dotační titluy 2005 - 2009'!C25/1000</f>
        <v>9.92</v>
      </c>
      <c r="D25" s="1">
        <f>'dotační titluy 2005 - 2009'!D25/1000</f>
        <v>10.199999999999999</v>
      </c>
      <c r="E25" s="1">
        <f>'dotační titluy 2005 - 2009'!E25/1000</f>
        <v>10.199999999999999</v>
      </c>
      <c r="F25" s="1">
        <f>'dotační titluy 2005 - 2009'!F25/1000</f>
        <v>10.199999999999999</v>
      </c>
      <c r="G25" s="1">
        <f>'dotační titluy 2005 - 2009'!G25/1000</f>
        <v>7.91</v>
      </c>
    </row>
    <row r="26" spans="1:7" x14ac:dyDescent="0.2">
      <c r="A26">
        <v>205</v>
      </c>
      <c r="B26" t="s">
        <v>12</v>
      </c>
      <c r="C26" s="1">
        <f>'dotační titluy 2005 - 2009'!C26/1000</f>
        <v>8.9407957099999997</v>
      </c>
      <c r="D26" s="1">
        <f>'dotační titluy 2005 - 2009'!D26/1000</f>
        <v>10.3698</v>
      </c>
      <c r="E26" s="1">
        <f>'dotační titluy 2005 - 2009'!E26/1000</f>
        <v>0</v>
      </c>
      <c r="F26" s="1">
        <f>'dotační titluy 2005 - 2009'!F26/1000</f>
        <v>0</v>
      </c>
      <c r="G26" s="1">
        <f>'dotační titluy 2005 - 2009'!G26/1000</f>
        <v>0</v>
      </c>
    </row>
    <row r="27" spans="1:7" x14ac:dyDescent="0.2">
      <c r="A27">
        <v>208</v>
      </c>
      <c r="B27" t="s">
        <v>22</v>
      </c>
      <c r="C27" s="1">
        <f>'dotační titluy 2005 - 2009'!C27/1000</f>
        <v>0</v>
      </c>
      <c r="D27" s="1">
        <f>'dotační titluy 2005 - 2009'!D27/1000</f>
        <v>2.6227179999999999</v>
      </c>
      <c r="E27" s="1">
        <f>'dotační titluy 2005 - 2009'!E27/1000</f>
        <v>0</v>
      </c>
      <c r="F27" s="1">
        <f>'dotační titluy 2005 - 2009'!F27/1000</f>
        <v>0</v>
      </c>
      <c r="G27" s="1">
        <f>'dotační titluy 2005 - 2009'!G27/1000</f>
        <v>0</v>
      </c>
    </row>
    <row r="28" spans="1:7" x14ac:dyDescent="0.2">
      <c r="A28">
        <v>209</v>
      </c>
      <c r="B28" t="s">
        <v>27</v>
      </c>
      <c r="C28" s="1">
        <f>'dotační titluy 2005 - 2009'!C28/1000</f>
        <v>0</v>
      </c>
      <c r="D28" s="1">
        <f>'dotační titluy 2005 - 2009'!D28/1000</f>
        <v>0</v>
      </c>
      <c r="E28" s="1">
        <f>'dotační titluy 2005 - 2009'!E28/1000</f>
        <v>24.528427999999998</v>
      </c>
      <c r="F28" s="1">
        <f>'dotační titluy 2005 - 2009'!F28/1000</f>
        <v>33.989478200000008</v>
      </c>
      <c r="G28" s="1">
        <f>'dotační titluy 2005 - 2009'!G28/1000</f>
        <v>0</v>
      </c>
    </row>
    <row r="29" spans="1:7" x14ac:dyDescent="0.2">
      <c r="A29">
        <v>210</v>
      </c>
      <c r="B29" t="s">
        <v>41</v>
      </c>
      <c r="C29" s="1">
        <f>'dotační titluy 2005 - 2009'!C29/1000</f>
        <v>0</v>
      </c>
      <c r="D29" s="1">
        <f>'dotační titluy 2005 - 2009'!D29/1000</f>
        <v>0</v>
      </c>
      <c r="E29" s="1">
        <f>'dotační titluy 2005 - 2009'!E29/1000</f>
        <v>0</v>
      </c>
      <c r="F29" s="1">
        <f>'dotační titluy 2005 - 2009'!F29/1000</f>
        <v>0</v>
      </c>
      <c r="G29" s="1">
        <f>'dotační titluy 2005 - 2009'!G29/1000</f>
        <v>0.77</v>
      </c>
    </row>
    <row r="30" spans="1:7" x14ac:dyDescent="0.2">
      <c r="A30">
        <v>211</v>
      </c>
      <c r="B30" t="s">
        <v>42</v>
      </c>
      <c r="C30" s="1">
        <f>'dotační titluy 2005 - 2009'!C30/1000</f>
        <v>0</v>
      </c>
      <c r="D30" s="1">
        <f>'dotační titluy 2005 - 2009'!D30/1000</f>
        <v>0</v>
      </c>
      <c r="E30" s="1">
        <f>'dotační titluy 2005 - 2009'!E30/1000</f>
        <v>0</v>
      </c>
      <c r="F30" s="1">
        <f>'dotační titluy 2005 - 2009'!F30/1000</f>
        <v>0</v>
      </c>
      <c r="G30" s="1">
        <f>'dotační titluy 2005 - 2009'!G30/1000</f>
        <v>0.06</v>
      </c>
    </row>
    <row r="31" spans="1:7" x14ac:dyDescent="0.2">
      <c r="A31">
        <v>212</v>
      </c>
      <c r="B31" t="s">
        <v>43</v>
      </c>
      <c r="C31" s="1">
        <f>'dotační titluy 2005 - 2009'!C31/1000</f>
        <v>0</v>
      </c>
      <c r="D31" s="1">
        <f>'dotační titluy 2005 - 2009'!D31/1000</f>
        <v>0</v>
      </c>
      <c r="E31" s="1">
        <f>'dotační titluy 2005 - 2009'!E31/1000</f>
        <v>0</v>
      </c>
      <c r="F31" s="1">
        <f>'dotační titluy 2005 - 2009'!F31/1000</f>
        <v>0</v>
      </c>
      <c r="G31" s="1">
        <f>'dotační titluy 2005 - 2009'!G31/1000</f>
        <v>16.511900000000001</v>
      </c>
    </row>
    <row r="32" spans="1:7" x14ac:dyDescent="0.2">
      <c r="A32">
        <v>254</v>
      </c>
      <c r="B32" t="s">
        <v>35</v>
      </c>
      <c r="C32" s="1">
        <f>'dotační titluy 2005 - 2009'!C32/1000</f>
        <v>0</v>
      </c>
      <c r="D32" s="1">
        <f>'dotační titluy 2005 - 2009'!D32/1000</f>
        <v>0</v>
      </c>
      <c r="E32" s="1">
        <f>'dotační titluy 2005 - 2009'!E32/1000</f>
        <v>0</v>
      </c>
      <c r="F32" s="1">
        <f>'dotační titluy 2005 - 2009'!F32/1000</f>
        <v>2.5</v>
      </c>
      <c r="G32" s="1">
        <f>'dotační titluy 2005 - 2009'!G32/1000</f>
        <v>0</v>
      </c>
    </row>
    <row r="33" spans="1:9" x14ac:dyDescent="0.2">
      <c r="A33">
        <v>255</v>
      </c>
      <c r="B33" t="s">
        <v>36</v>
      </c>
      <c r="C33" s="1">
        <f>'dotační titluy 2005 - 2009'!C33/1000</f>
        <v>0</v>
      </c>
      <c r="D33" s="1">
        <f>'dotační titluy 2005 - 2009'!D33/1000</f>
        <v>0</v>
      </c>
      <c r="E33" s="1">
        <f>'dotační titluy 2005 - 2009'!E33/1000</f>
        <v>0</v>
      </c>
      <c r="F33" s="1">
        <f>'dotační titluy 2005 - 2009'!F33/1000</f>
        <v>0.17799999999999999</v>
      </c>
      <c r="G33" s="1">
        <f>'dotační titluy 2005 - 2009'!G33/1000</f>
        <v>0</v>
      </c>
      <c r="H33" s="4"/>
      <c r="I33" s="4"/>
    </row>
    <row r="34" spans="1:9" x14ac:dyDescent="0.2">
      <c r="A34">
        <v>405</v>
      </c>
      <c r="B34" t="s">
        <v>28</v>
      </c>
      <c r="C34" s="1">
        <f>'dotační titluy 2005 - 2009'!C34/1000</f>
        <v>0</v>
      </c>
      <c r="D34" s="1">
        <f>'dotační titluy 2005 - 2009'!D34/1000</f>
        <v>4</v>
      </c>
      <c r="E34" s="1">
        <f>'dotační titluy 2005 - 2009'!E34/1000</f>
        <v>5.78</v>
      </c>
      <c r="F34" s="1">
        <f>'dotační titluy 2005 - 2009'!F34/1000</f>
        <v>5.78</v>
      </c>
      <c r="G34" s="1">
        <f>'dotační titluy 2005 - 2009'!G34/1000</f>
        <v>0</v>
      </c>
      <c r="H34" s="4"/>
      <c r="I34" s="4"/>
    </row>
    <row r="35" spans="1:9" x14ac:dyDescent="0.2">
      <c r="A35">
        <v>406</v>
      </c>
      <c r="B35" t="s">
        <v>13</v>
      </c>
      <c r="C35" s="1">
        <f>'dotační titluy 2005 - 2009'!C35/1000</f>
        <v>9.9999734100000008</v>
      </c>
      <c r="D35" s="1">
        <f>'dotační titluy 2005 - 2009'!D35/1000</f>
        <v>10</v>
      </c>
      <c r="E35" s="1">
        <f>'dotační titluy 2005 - 2009'!E35/1000</f>
        <v>0</v>
      </c>
      <c r="F35" s="1">
        <f>'dotační titluy 2005 - 2009'!F35/1000</f>
        <v>0</v>
      </c>
      <c r="G35" s="1">
        <f>'dotační titluy 2005 - 2009'!G35/1000</f>
        <v>0</v>
      </c>
      <c r="H35" s="4"/>
      <c r="I35" s="4"/>
    </row>
    <row r="36" spans="1:9" x14ac:dyDescent="0.2">
      <c r="A36">
        <v>407</v>
      </c>
      <c r="B36" t="s">
        <v>29</v>
      </c>
      <c r="C36" s="1">
        <f>'dotační titluy 2005 - 2009'!C36/1000</f>
        <v>0</v>
      </c>
      <c r="D36" s="1">
        <f>'dotační titluy 2005 - 2009'!D36/1000</f>
        <v>0</v>
      </c>
      <c r="E36" s="1">
        <f>'dotační titluy 2005 - 2009'!E36/1000</f>
        <v>0.93599049999999995</v>
      </c>
      <c r="F36" s="1">
        <f>'dotační titluy 2005 - 2009'!F36/1000</f>
        <v>1</v>
      </c>
      <c r="G36" s="1">
        <f>'dotační titluy 2005 - 2009'!G36/1000</f>
        <v>0</v>
      </c>
    </row>
    <row r="37" spans="1:9" x14ac:dyDescent="0.2">
      <c r="A37">
        <v>408</v>
      </c>
      <c r="B37" t="s">
        <v>30</v>
      </c>
      <c r="C37" s="1">
        <f>'dotační titluy 2005 - 2009'!C37/1000</f>
        <v>0</v>
      </c>
      <c r="D37" s="1">
        <f>'dotační titluy 2005 - 2009'!D37/1000</f>
        <v>0</v>
      </c>
      <c r="E37" s="1">
        <f>'dotační titluy 2005 - 2009'!E37/1000</f>
        <v>1</v>
      </c>
      <c r="F37" s="1">
        <f>'dotační titluy 2005 - 2009'!F37/1000</f>
        <v>1</v>
      </c>
      <c r="G37" s="1">
        <f>'dotační titluy 2005 - 2009'!G37/1000</f>
        <v>0</v>
      </c>
    </row>
    <row r="38" spans="1:9" x14ac:dyDescent="0.2">
      <c r="A38">
        <v>409</v>
      </c>
      <c r="B38" t="s">
        <v>37</v>
      </c>
      <c r="C38" s="1">
        <f>'dotační titluy 2005 - 2009'!C38/1000</f>
        <v>0</v>
      </c>
      <c r="D38" s="1">
        <f>'dotační titluy 2005 - 2009'!D38/1000</f>
        <v>0</v>
      </c>
      <c r="E38" s="1">
        <f>'dotační titluy 2005 - 2009'!E38/1000</f>
        <v>0</v>
      </c>
      <c r="F38" s="1">
        <f>'dotační titluy 2005 - 2009'!F38/1000</f>
        <v>1.25</v>
      </c>
      <c r="G38" s="1">
        <f>'dotační titluy 2005 - 2009'!G38/1000</f>
        <v>0</v>
      </c>
    </row>
    <row r="39" spans="1:9" x14ac:dyDescent="0.2">
      <c r="A39">
        <v>410</v>
      </c>
      <c r="B39" t="s">
        <v>44</v>
      </c>
      <c r="C39" s="1">
        <f>'dotační titluy 2005 - 2009'!C39/1000</f>
        <v>0</v>
      </c>
      <c r="D39" s="1">
        <f>'dotační titluy 2005 - 2009'!D39/1000</f>
        <v>0</v>
      </c>
      <c r="E39" s="1">
        <f>'dotační titluy 2005 - 2009'!E39/1000</f>
        <v>0</v>
      </c>
      <c r="F39" s="1">
        <f>'dotační titluy 2005 - 2009'!F39/1000</f>
        <v>0</v>
      </c>
      <c r="G39" s="1">
        <f>'dotační titluy 2005 - 2009'!G39/1000</f>
        <v>0</v>
      </c>
    </row>
    <row r="40" spans="1:9" x14ac:dyDescent="0.2">
      <c r="A40">
        <v>411</v>
      </c>
      <c r="B40" t="s">
        <v>45</v>
      </c>
      <c r="C40" s="1">
        <f>'dotační titluy 2005 - 2009'!C40/1000</f>
        <v>0</v>
      </c>
      <c r="D40" s="1">
        <f>'dotační titluy 2005 - 2009'!D40/1000</f>
        <v>0</v>
      </c>
      <c r="E40" s="1">
        <f>'dotační titluy 2005 - 2009'!E40/1000</f>
        <v>0</v>
      </c>
      <c r="F40" s="1">
        <f>'dotační titluy 2005 - 2009'!F40/1000</f>
        <v>0</v>
      </c>
      <c r="G40" s="1">
        <f>'dotační titluy 2005 - 2009'!G40/1000</f>
        <v>0</v>
      </c>
    </row>
    <row r="41" spans="1:9" x14ac:dyDescent="0.2">
      <c r="A41">
        <v>550</v>
      </c>
      <c r="B41" t="s">
        <v>14</v>
      </c>
      <c r="C41" s="1">
        <f>'dotační titluy 2005 - 2009'!C41/1000</f>
        <v>21.098504999999999</v>
      </c>
      <c r="D41" s="1">
        <f>'dotační titluy 2005 - 2009'!D41/1000</f>
        <v>19.020267</v>
      </c>
      <c r="E41" s="1">
        <f>'dotační titluy 2005 - 2009'!E41/1000</f>
        <v>19.472791000000001</v>
      </c>
      <c r="F41" s="1">
        <f>'dotační titluy 2005 - 2009'!F41/1000</f>
        <v>17.561276000000003</v>
      </c>
      <c r="G41" s="1">
        <f>'dotační titluy 2005 - 2009'!G41/1000</f>
        <v>3.9508180000000004</v>
      </c>
    </row>
    <row r="42" spans="1:9" x14ac:dyDescent="0.2">
      <c r="A42">
        <v>552</v>
      </c>
      <c r="B42" t="s">
        <v>15</v>
      </c>
      <c r="C42" s="1">
        <f>'dotační titluy 2005 - 2009'!C42/1000</f>
        <v>5.7991779999999995</v>
      </c>
      <c r="D42" s="1">
        <f>'dotační titluy 2005 - 2009'!D42/1000</f>
        <v>5.9110399999999998</v>
      </c>
      <c r="E42" s="1">
        <f>'dotační titluy 2005 - 2009'!E42/1000</f>
        <v>6.6559999999999997</v>
      </c>
      <c r="F42" s="1">
        <f>'dotační titluy 2005 - 2009'!F42/1000</f>
        <v>6.953163</v>
      </c>
      <c r="G42" s="1">
        <f>'dotační titluy 2005 - 2009'!G42/1000</f>
        <v>3</v>
      </c>
    </row>
    <row r="43" spans="1:9" x14ac:dyDescent="0.2">
      <c r="A43">
        <v>553</v>
      </c>
      <c r="B43" t="s">
        <v>46</v>
      </c>
      <c r="C43" s="1">
        <f>'dotační titluy 2005 - 2009'!C43/1000</f>
        <v>0</v>
      </c>
      <c r="D43" s="1">
        <f>'dotační titluy 2005 - 2009'!D43/1000</f>
        <v>0</v>
      </c>
      <c r="E43" s="1">
        <f>'dotační titluy 2005 - 2009'!E43/1000</f>
        <v>0</v>
      </c>
      <c r="F43" s="1">
        <f>'dotační titluy 2005 - 2009'!F43/1000</f>
        <v>0</v>
      </c>
      <c r="G43" s="1">
        <f>'dotační titluy 2005 - 2009'!G43/1000</f>
        <v>0.47739999999999999</v>
      </c>
    </row>
    <row r="44" spans="1:9" x14ac:dyDescent="0.2">
      <c r="A44">
        <v>605</v>
      </c>
      <c r="B44" t="s">
        <v>16</v>
      </c>
      <c r="C44" s="1">
        <f>'dotační titluy 2005 - 2009'!C44/1000</f>
        <v>14.40887</v>
      </c>
      <c r="D44" s="1">
        <f>'dotační titluy 2005 - 2009'!D44/1000</f>
        <v>14.773999999999999</v>
      </c>
      <c r="E44" s="1">
        <f>'dotační titluy 2005 - 2009'!E44/1000</f>
        <v>12</v>
      </c>
      <c r="F44" s="1">
        <f>'dotační titluy 2005 - 2009'!F44/1000</f>
        <v>0</v>
      </c>
      <c r="G44" s="1">
        <f>'dotační titluy 2005 - 2009'!G44/1000</f>
        <v>8.4344999999999999</v>
      </c>
    </row>
    <row r="45" spans="1:9" x14ac:dyDescent="0.2">
      <c r="A45" s="2" t="s">
        <v>20</v>
      </c>
      <c r="B45" s="3" t="s">
        <v>19</v>
      </c>
      <c r="C45" s="1">
        <f>'dotační titluy 2005 - 2009'!C45/1000</f>
        <v>9</v>
      </c>
      <c r="D45" s="1">
        <f>'dotační titluy 2005 - 2009'!D45/1000</f>
        <v>0</v>
      </c>
      <c r="E45" s="1">
        <f>'dotační titluy 2005 - 2009'!E45/1000</f>
        <v>0</v>
      </c>
      <c r="F45" s="1">
        <f>'dotační titluy 2005 - 2009'!F45/1000</f>
        <v>0</v>
      </c>
      <c r="G45" s="1">
        <f>'dotační titluy 2005 - 2009'!G45/1000</f>
        <v>0</v>
      </c>
    </row>
    <row r="46" spans="1:9" x14ac:dyDescent="0.2">
      <c r="A46" s="2">
        <v>606</v>
      </c>
      <c r="B46" s="4" t="s">
        <v>31</v>
      </c>
      <c r="C46" s="1">
        <f>'dotační titluy 2005 - 2009'!C46/1000</f>
        <v>0</v>
      </c>
      <c r="D46" s="1">
        <f>'dotační titluy 2005 - 2009'!D46/1000</f>
        <v>0</v>
      </c>
      <c r="E46" s="1">
        <f>'dotační titluy 2005 - 2009'!E46/1000</f>
        <v>0</v>
      </c>
      <c r="F46" s="1">
        <f>'dotační titluy 2005 - 2009'!F46/1000</f>
        <v>0</v>
      </c>
      <c r="G46" s="1">
        <f>'dotační titluy 2005 - 2009'!G46/1000</f>
        <v>0</v>
      </c>
    </row>
    <row r="47" spans="1:9" x14ac:dyDescent="0.2">
      <c r="A47" s="2">
        <v>608</v>
      </c>
      <c r="B47" s="3" t="s">
        <v>23</v>
      </c>
      <c r="C47" s="1">
        <f>'dotační titluy 2005 - 2009'!C47/1000</f>
        <v>0</v>
      </c>
      <c r="D47" s="1">
        <f>'dotační titluy 2005 - 2009'!D47/1000</f>
        <v>10.67</v>
      </c>
      <c r="E47" s="1">
        <f>'dotační titluy 2005 - 2009'!E47/1000</f>
        <v>11.62</v>
      </c>
      <c r="F47" s="1">
        <f>'dotační titluy 2005 - 2009'!F47/1000</f>
        <v>7.2389449999999993</v>
      </c>
      <c r="G47" s="1">
        <f>'dotační titluy 2005 - 2009'!G47/1000</f>
        <v>6.103523</v>
      </c>
    </row>
    <row r="48" spans="1:9" x14ac:dyDescent="0.2">
      <c r="A48" s="2">
        <v>610</v>
      </c>
      <c r="B48" s="3" t="s">
        <v>38</v>
      </c>
      <c r="C48" s="1">
        <f>'dotační titluy 2005 - 2009'!C48/1000</f>
        <v>0</v>
      </c>
      <c r="D48" s="1">
        <f>'dotační titluy 2005 - 2009'!D48/1000</f>
        <v>0</v>
      </c>
      <c r="E48" s="1">
        <f>'dotační titluy 2005 - 2009'!E48/1000</f>
        <v>0</v>
      </c>
      <c r="F48" s="1">
        <f>'dotační titluy 2005 - 2009'!F48/1000</f>
        <v>7.5</v>
      </c>
      <c r="G48" s="1">
        <f>'dotační titluy 2005 - 2009'!G48/1000</f>
        <v>0</v>
      </c>
    </row>
    <row r="49" spans="2:7" x14ac:dyDescent="0.2">
      <c r="B49" t="s">
        <v>17</v>
      </c>
      <c r="C49" s="1">
        <f>SUM(C7:C48)</f>
        <v>187.87440028000003</v>
      </c>
      <c r="D49" s="1">
        <f>SUM(D7:D48)</f>
        <v>297.94600729999996</v>
      </c>
      <c r="E49" s="1">
        <f>SUM(E7:E48)</f>
        <v>300.25775819</v>
      </c>
      <c r="F49" s="1">
        <f>SUM(F7:F48)</f>
        <v>365.53184454999996</v>
      </c>
      <c r="G49" s="1">
        <f>SUM(G7:G48)</f>
        <v>248.629077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 enableFormatConditionsCalculation="0">
    <tabColor indexed="42"/>
  </sheetPr>
  <dimension ref="A1:T45"/>
  <sheetViews>
    <sheetView showGridLines="0" tabSelected="1" view="pageBreakPreview" zoomScaleNormal="100" zoomScaleSheetLayoutView="100" workbookViewId="0">
      <selection activeCell="F51" sqref="F51"/>
    </sheetView>
  </sheetViews>
  <sheetFormatPr defaultRowHeight="12.75" x14ac:dyDescent="0.2"/>
  <cols>
    <col min="1" max="1" width="4.140625" style="150" customWidth="1"/>
    <col min="2" max="3" width="7.42578125" style="150" customWidth="1"/>
    <col min="4" max="4" width="11" style="150" customWidth="1"/>
    <col min="5" max="5" width="7.42578125" style="150" customWidth="1"/>
    <col min="6" max="6" width="60.42578125" style="52" customWidth="1"/>
    <col min="7" max="7" width="12.28515625" style="30" hidden="1" customWidth="1"/>
    <col min="8" max="8" width="14.28515625" style="30" hidden="1" customWidth="1"/>
    <col min="9" max="9" width="14.28515625" style="51" hidden="1" customWidth="1"/>
    <col min="10" max="11" width="13.28515625" style="51" customWidth="1"/>
    <col min="12" max="12" width="7" style="52" customWidth="1"/>
    <col min="13" max="14" width="8.85546875" style="52" hidden="1" customWidth="1"/>
    <col min="15" max="15" width="13.28515625" style="52" customWidth="1"/>
    <col min="16" max="16" width="7" style="52" customWidth="1"/>
    <col min="17" max="17" width="13.28515625" style="52" customWidth="1"/>
    <col min="18" max="18" width="7" style="52" customWidth="1"/>
    <col min="19" max="16384" width="9.140625" style="52"/>
  </cols>
  <sheetData>
    <row r="1" spans="1:19" s="50" customFormat="1" ht="16.5" x14ac:dyDescent="0.25">
      <c r="A1" s="27" t="s">
        <v>148</v>
      </c>
      <c r="B1" s="28"/>
      <c r="C1" s="28"/>
      <c r="D1" s="28"/>
      <c r="E1" s="28"/>
      <c r="G1" s="29"/>
      <c r="H1" s="29"/>
      <c r="I1" s="49"/>
      <c r="J1" s="49"/>
      <c r="K1" s="49"/>
    </row>
    <row r="2" spans="1:19" ht="13.5" thickBot="1" x14ac:dyDescent="0.25">
      <c r="I2" s="31"/>
      <c r="L2" s="31"/>
      <c r="M2" s="31"/>
      <c r="N2" s="31"/>
      <c r="O2" s="31"/>
      <c r="P2" s="31"/>
      <c r="Q2" s="31"/>
      <c r="R2" s="31" t="s">
        <v>47</v>
      </c>
    </row>
    <row r="3" spans="1:19" s="127" customFormat="1" ht="60" customHeight="1" thickTop="1" x14ac:dyDescent="0.2">
      <c r="A3" s="57" t="s">
        <v>103</v>
      </c>
      <c r="B3" s="67" t="s">
        <v>60</v>
      </c>
      <c r="C3" s="108" t="s">
        <v>131</v>
      </c>
      <c r="D3" s="67" t="s">
        <v>132</v>
      </c>
      <c r="E3" s="102" t="s">
        <v>133</v>
      </c>
      <c r="F3" s="58" t="s">
        <v>77</v>
      </c>
      <c r="G3" s="58">
        <v>2007</v>
      </c>
      <c r="H3" s="60" t="s">
        <v>78</v>
      </c>
      <c r="I3" s="61" t="s">
        <v>83</v>
      </c>
      <c r="J3" s="61" t="s">
        <v>116</v>
      </c>
      <c r="K3" s="61" t="s">
        <v>124</v>
      </c>
      <c r="L3" s="59" t="s">
        <v>53</v>
      </c>
      <c r="M3" s="94" t="s">
        <v>125</v>
      </c>
      <c r="N3" s="93" t="s">
        <v>53</v>
      </c>
      <c r="O3" s="61" t="s">
        <v>135</v>
      </c>
      <c r="P3" s="59" t="s">
        <v>53</v>
      </c>
      <c r="Q3" s="123" t="s">
        <v>121</v>
      </c>
      <c r="R3" s="95" t="s">
        <v>53</v>
      </c>
    </row>
    <row r="4" spans="1:19" s="45" customFormat="1" thickBot="1" x14ac:dyDescent="0.25">
      <c r="A4" s="62">
        <v>1</v>
      </c>
      <c r="B4" s="63">
        <v>2</v>
      </c>
      <c r="C4" s="63">
        <v>3</v>
      </c>
      <c r="D4" s="63">
        <v>4</v>
      </c>
      <c r="E4" s="63">
        <v>5</v>
      </c>
      <c r="F4" s="63">
        <v>6</v>
      </c>
      <c r="G4" s="64">
        <v>5</v>
      </c>
      <c r="H4" s="64">
        <v>5</v>
      </c>
      <c r="I4" s="65">
        <v>6</v>
      </c>
      <c r="J4" s="65">
        <v>7</v>
      </c>
      <c r="K4" s="65">
        <v>8</v>
      </c>
      <c r="L4" s="63" t="s">
        <v>151</v>
      </c>
      <c r="M4" s="90">
        <v>14</v>
      </c>
      <c r="N4" s="63" t="s">
        <v>123</v>
      </c>
      <c r="O4" s="63">
        <v>10</v>
      </c>
      <c r="P4" s="63" t="s">
        <v>152</v>
      </c>
      <c r="Q4" s="63">
        <v>12</v>
      </c>
      <c r="R4" s="87" t="s">
        <v>122</v>
      </c>
    </row>
    <row r="5" spans="1:19" s="129" customFormat="1" ht="14.45" customHeight="1" thickTop="1" x14ac:dyDescent="0.2">
      <c r="A5" s="128">
        <v>1</v>
      </c>
      <c r="B5" s="115" t="s">
        <v>61</v>
      </c>
      <c r="C5" s="115">
        <v>7</v>
      </c>
      <c r="D5" s="115">
        <v>6409</v>
      </c>
      <c r="E5" s="115">
        <v>52</v>
      </c>
      <c r="F5" s="81" t="s">
        <v>57</v>
      </c>
      <c r="G5" s="75">
        <v>52373</v>
      </c>
      <c r="H5" s="75">
        <v>51934</v>
      </c>
      <c r="I5" s="75">
        <v>46400</v>
      </c>
      <c r="J5" s="75">
        <v>31000</v>
      </c>
      <c r="K5" s="75">
        <v>10000</v>
      </c>
      <c r="L5" s="75">
        <f>K5/J5*100</f>
        <v>32.258064516129032</v>
      </c>
      <c r="M5" s="82"/>
      <c r="N5" s="75"/>
      <c r="O5" s="75">
        <v>43574</v>
      </c>
      <c r="P5" s="75">
        <f>O5/J5*100</f>
        <v>140.56129032258065</v>
      </c>
      <c r="Q5" s="75">
        <v>10000</v>
      </c>
      <c r="R5" s="125">
        <f>Q5/K5*100</f>
        <v>100</v>
      </c>
    </row>
    <row r="6" spans="1:19" s="126" customFormat="1" ht="14.25" customHeight="1" x14ac:dyDescent="0.2">
      <c r="A6" s="124">
        <v>2</v>
      </c>
      <c r="B6" s="121" t="s">
        <v>61</v>
      </c>
      <c r="C6" s="121">
        <v>7</v>
      </c>
      <c r="D6" s="121">
        <v>6409</v>
      </c>
      <c r="E6" s="121">
        <v>52</v>
      </c>
      <c r="F6" s="44" t="s">
        <v>104</v>
      </c>
      <c r="G6" s="74">
        <v>7103.3265000000001</v>
      </c>
      <c r="H6" s="74">
        <v>13206</v>
      </c>
      <c r="I6" s="74">
        <v>16066</v>
      </c>
      <c r="J6" s="75">
        <v>12259</v>
      </c>
      <c r="K6" s="75">
        <f>7000-100</f>
        <v>6900</v>
      </c>
      <c r="L6" s="75">
        <f t="shared" ref="L6:L40" si="0">K6/J6*100</f>
        <v>56.285178236397748</v>
      </c>
      <c r="M6" s="82"/>
      <c r="N6" s="75"/>
      <c r="O6" s="75">
        <v>7800</v>
      </c>
      <c r="P6" s="75">
        <f>O6/J6*100</f>
        <v>63.626723223753977</v>
      </c>
      <c r="Q6" s="75">
        <v>3700</v>
      </c>
      <c r="R6" s="125">
        <f t="shared" ref="R6:R42" si="1">Q6/K6*100</f>
        <v>53.623188405797109</v>
      </c>
    </row>
    <row r="7" spans="1:19" s="126" customFormat="1" ht="14.25" customHeight="1" x14ac:dyDescent="0.2">
      <c r="A7" s="128">
        <v>3</v>
      </c>
      <c r="B7" s="121"/>
      <c r="C7" s="121"/>
      <c r="D7" s="121"/>
      <c r="E7" s="121"/>
      <c r="F7" s="44" t="s">
        <v>136</v>
      </c>
      <c r="G7" s="74"/>
      <c r="H7" s="74"/>
      <c r="I7" s="74"/>
      <c r="J7" s="75">
        <f>SUM('[1] ostatní'!$G$47)</f>
        <v>16090</v>
      </c>
      <c r="K7" s="75">
        <v>17750</v>
      </c>
      <c r="L7" s="75">
        <v>0</v>
      </c>
      <c r="M7" s="82"/>
      <c r="N7" s="75"/>
      <c r="O7" s="75">
        <v>17750</v>
      </c>
      <c r="P7" s="75">
        <f>O7/J7*100</f>
        <v>110.31696706028589</v>
      </c>
      <c r="Q7" s="75">
        <f>SUM('[2] ostatní'!$I$46)</f>
        <v>23670</v>
      </c>
      <c r="R7" s="125">
        <f t="shared" si="1"/>
        <v>133.35211267605632</v>
      </c>
    </row>
    <row r="8" spans="1:19" s="126" customFormat="1" ht="14.45" customHeight="1" x14ac:dyDescent="0.2">
      <c r="A8" s="124">
        <v>4</v>
      </c>
      <c r="B8" s="121" t="s">
        <v>127</v>
      </c>
      <c r="C8" s="121">
        <v>3</v>
      </c>
      <c r="D8" s="121">
        <v>5512</v>
      </c>
      <c r="E8" s="121">
        <v>53</v>
      </c>
      <c r="F8" s="44" t="s">
        <v>71</v>
      </c>
      <c r="G8" s="74">
        <v>2999.9850000000001</v>
      </c>
      <c r="H8" s="74">
        <v>5986</v>
      </c>
      <c r="I8" s="74">
        <v>5391</v>
      </c>
      <c r="J8" s="75">
        <v>5000</v>
      </c>
      <c r="K8" s="75">
        <v>5000</v>
      </c>
      <c r="L8" s="75">
        <f t="shared" si="0"/>
        <v>100</v>
      </c>
      <c r="M8" s="82"/>
      <c r="N8" s="75"/>
      <c r="O8" s="75">
        <v>5000</v>
      </c>
      <c r="P8" s="75">
        <f t="shared" ref="P8:P40" si="2">O8/J8*100</f>
        <v>100</v>
      </c>
      <c r="Q8" s="75">
        <v>5000</v>
      </c>
      <c r="R8" s="125">
        <f t="shared" si="1"/>
        <v>100</v>
      </c>
    </row>
    <row r="9" spans="1:19" s="126" customFormat="1" ht="14.45" customHeight="1" x14ac:dyDescent="0.2">
      <c r="A9" s="128">
        <v>5</v>
      </c>
      <c r="B9" s="121" t="s">
        <v>127</v>
      </c>
      <c r="C9" s="121">
        <v>3</v>
      </c>
      <c r="D9" s="121">
        <v>5273</v>
      </c>
      <c r="E9" s="121">
        <v>59</v>
      </c>
      <c r="F9" s="44" t="s">
        <v>72</v>
      </c>
      <c r="G9" s="74">
        <v>6798.2754000000004</v>
      </c>
      <c r="H9" s="74">
        <v>14669</v>
      </c>
      <c r="I9" s="74">
        <v>5000</v>
      </c>
      <c r="J9" s="75">
        <v>6000</v>
      </c>
      <c r="K9" s="75">
        <v>6000</v>
      </c>
      <c r="L9" s="75">
        <f t="shared" si="0"/>
        <v>100</v>
      </c>
      <c r="M9" s="82"/>
      <c r="N9" s="75"/>
      <c r="O9" s="75">
        <v>6000</v>
      </c>
      <c r="P9" s="75">
        <f t="shared" si="2"/>
        <v>100</v>
      </c>
      <c r="Q9" s="75">
        <v>6000</v>
      </c>
      <c r="R9" s="125">
        <f t="shared" si="1"/>
        <v>100</v>
      </c>
    </row>
    <row r="10" spans="1:19" s="126" customFormat="1" ht="28.5" customHeight="1" x14ac:dyDescent="0.2">
      <c r="A10" s="124">
        <v>6</v>
      </c>
      <c r="B10" s="121" t="s">
        <v>127</v>
      </c>
      <c r="C10" s="121">
        <v>3</v>
      </c>
      <c r="D10" s="121">
        <v>5512</v>
      </c>
      <c r="E10" s="121">
        <v>52</v>
      </c>
      <c r="F10" s="44" t="s">
        <v>128</v>
      </c>
      <c r="G10" s="74"/>
      <c r="H10" s="74"/>
      <c r="I10" s="74"/>
      <c r="J10" s="75">
        <v>0</v>
      </c>
      <c r="K10" s="75">
        <v>0</v>
      </c>
      <c r="L10" s="75">
        <v>0</v>
      </c>
      <c r="M10" s="82">
        <v>0</v>
      </c>
      <c r="N10" s="75"/>
      <c r="O10" s="75">
        <v>0</v>
      </c>
      <c r="P10" s="75">
        <v>0</v>
      </c>
      <c r="Q10" s="75">
        <v>2000</v>
      </c>
      <c r="R10" s="125"/>
    </row>
    <row r="11" spans="1:19" s="126" customFormat="1" ht="14.45" customHeight="1" x14ac:dyDescent="0.2">
      <c r="A11" s="128">
        <v>7</v>
      </c>
      <c r="B11" s="122"/>
      <c r="C11" s="121"/>
      <c r="D11" s="122"/>
      <c r="E11" s="122"/>
      <c r="F11" s="44" t="s">
        <v>150</v>
      </c>
      <c r="G11" s="74">
        <f>SUM('ÚZ 16'!G42)</f>
        <v>35841</v>
      </c>
      <c r="H11" s="74">
        <f>SUM('ÚZ 16'!H42)</f>
        <v>53316</v>
      </c>
      <c r="I11" s="74">
        <v>46453</v>
      </c>
      <c r="J11" s="75">
        <f>SUM('ÚZ 16'!K42)</f>
        <v>49332</v>
      </c>
      <c r="K11" s="75">
        <f>SUM('ÚZ 16'!M42)</f>
        <v>36715</v>
      </c>
      <c r="L11" s="75">
        <f t="shared" si="0"/>
        <v>74.424308765101756</v>
      </c>
      <c r="M11" s="82"/>
      <c r="N11" s="75"/>
      <c r="O11" s="75">
        <f>SUM('ÚZ 16'!Q42)</f>
        <v>36875</v>
      </c>
      <c r="P11" s="75">
        <f t="shared" si="2"/>
        <v>74.748641855185269</v>
      </c>
      <c r="Q11" s="75">
        <f>SUM('ÚZ 16'!S42)</f>
        <v>49335</v>
      </c>
      <c r="R11" s="125">
        <f>Q11/K11*100</f>
        <v>134.37287212311045</v>
      </c>
    </row>
    <row r="12" spans="1:19" s="126" customFormat="1" ht="14.45" customHeight="1" x14ac:dyDescent="0.2">
      <c r="A12" s="124">
        <v>8</v>
      </c>
      <c r="B12" s="122" t="s">
        <v>63</v>
      </c>
      <c r="C12" s="121">
        <v>8</v>
      </c>
      <c r="D12" s="122">
        <v>3639</v>
      </c>
      <c r="E12" s="122">
        <v>53</v>
      </c>
      <c r="F12" s="44" t="s">
        <v>7</v>
      </c>
      <c r="G12" s="74">
        <v>44632.533539999997</v>
      </c>
      <c r="H12" s="74">
        <v>44623</v>
      </c>
      <c r="I12" s="74">
        <v>40196</v>
      </c>
      <c r="J12" s="75">
        <v>22000</v>
      </c>
      <c r="K12" s="75">
        <v>12000</v>
      </c>
      <c r="L12" s="75">
        <f t="shared" si="0"/>
        <v>54.54545454545454</v>
      </c>
      <c r="M12" s="82"/>
      <c r="N12" s="75"/>
      <c r="O12" s="75">
        <v>12000</v>
      </c>
      <c r="P12" s="75">
        <f t="shared" si="2"/>
        <v>54.54545454545454</v>
      </c>
      <c r="Q12" s="75">
        <v>17000</v>
      </c>
      <c r="R12" s="125">
        <f t="shared" si="1"/>
        <v>141.66666666666669</v>
      </c>
    </row>
    <row r="13" spans="1:19" s="126" customFormat="1" ht="14.45" customHeight="1" x14ac:dyDescent="0.2">
      <c r="A13" s="128">
        <v>9</v>
      </c>
      <c r="B13" s="122" t="s">
        <v>64</v>
      </c>
      <c r="C13" s="121">
        <v>10</v>
      </c>
      <c r="D13" s="122">
        <v>3419</v>
      </c>
      <c r="E13" s="122">
        <v>52</v>
      </c>
      <c r="F13" s="44" t="s">
        <v>21</v>
      </c>
      <c r="G13" s="74">
        <v>32870</v>
      </c>
      <c r="H13" s="74">
        <v>39190</v>
      </c>
      <c r="I13" s="74">
        <v>37047</v>
      </c>
      <c r="J13" s="75">
        <f>33600-21950</f>
        <v>11650</v>
      </c>
      <c r="K13" s="75">
        <f>32700-21900</f>
        <v>10800</v>
      </c>
      <c r="L13" s="75">
        <f t="shared" si="0"/>
        <v>92.703862660944196</v>
      </c>
      <c r="M13" s="82"/>
      <c r="N13" s="75"/>
      <c r="O13" s="75">
        <f>33100-21900</f>
        <v>11200</v>
      </c>
      <c r="P13" s="75">
        <f t="shared" si="2"/>
        <v>96.137339055793987</v>
      </c>
      <c r="Q13" s="75">
        <f>38000-28000</f>
        <v>10000</v>
      </c>
      <c r="R13" s="125">
        <f t="shared" si="1"/>
        <v>92.592592592592595</v>
      </c>
      <c r="S13" s="117"/>
    </row>
    <row r="14" spans="1:19" s="126" customFormat="1" ht="14.45" customHeight="1" x14ac:dyDescent="0.2">
      <c r="A14" s="124">
        <v>10</v>
      </c>
      <c r="B14" s="122" t="s">
        <v>64</v>
      </c>
      <c r="C14" s="121">
        <v>10</v>
      </c>
      <c r="D14" s="122">
        <v>3419</v>
      </c>
      <c r="E14" s="122">
        <v>52</v>
      </c>
      <c r="F14" s="44" t="s">
        <v>145</v>
      </c>
      <c r="G14" s="74"/>
      <c r="H14" s="74"/>
      <c r="I14" s="74"/>
      <c r="J14" s="75">
        <f>SUM('[3] 5a) sport'!$F$64)</f>
        <v>22400</v>
      </c>
      <c r="K14" s="75">
        <f>SUM('[3] 5a) sport'!$G$64)</f>
        <v>22350</v>
      </c>
      <c r="L14" s="75">
        <f t="shared" si="0"/>
        <v>99.776785714285708</v>
      </c>
      <c r="M14" s="82"/>
      <c r="N14" s="75"/>
      <c r="O14" s="75">
        <f>K14</f>
        <v>22350</v>
      </c>
      <c r="P14" s="75">
        <f t="shared" si="2"/>
        <v>99.776785714285708</v>
      </c>
      <c r="Q14" s="75">
        <f>SUM('[1] 5a) sport'!$H$55,'[1] 5a) sport'!$H$62)</f>
        <v>28000</v>
      </c>
      <c r="R14" s="125">
        <f t="shared" si="1"/>
        <v>125.27964205816555</v>
      </c>
      <c r="S14" s="117"/>
    </row>
    <row r="15" spans="1:19" s="126" customFormat="1" ht="14.45" customHeight="1" x14ac:dyDescent="0.2">
      <c r="A15" s="128">
        <v>11</v>
      </c>
      <c r="B15" s="122" t="s">
        <v>64</v>
      </c>
      <c r="C15" s="121">
        <v>10</v>
      </c>
      <c r="D15" s="122">
        <v>3299</v>
      </c>
      <c r="E15" s="122">
        <v>53</v>
      </c>
      <c r="F15" s="44" t="s">
        <v>25</v>
      </c>
      <c r="G15" s="74">
        <v>149.5</v>
      </c>
      <c r="H15" s="74">
        <v>250</v>
      </c>
      <c r="I15" s="74">
        <v>146</v>
      </c>
      <c r="J15" s="75">
        <v>150</v>
      </c>
      <c r="K15" s="75">
        <v>150</v>
      </c>
      <c r="L15" s="75">
        <f t="shared" si="0"/>
        <v>100</v>
      </c>
      <c r="M15" s="82"/>
      <c r="N15" s="75"/>
      <c r="O15" s="75">
        <v>150</v>
      </c>
      <c r="P15" s="75">
        <f t="shared" si="2"/>
        <v>100</v>
      </c>
      <c r="Q15" s="75">
        <v>350</v>
      </c>
      <c r="R15" s="125">
        <f t="shared" si="1"/>
        <v>233.33333333333334</v>
      </c>
    </row>
    <row r="16" spans="1:19" s="126" customFormat="1" ht="14.45" customHeight="1" x14ac:dyDescent="0.2">
      <c r="A16" s="124">
        <v>12</v>
      </c>
      <c r="B16" s="122" t="s">
        <v>64</v>
      </c>
      <c r="C16" s="121">
        <v>10</v>
      </c>
      <c r="D16" s="122">
        <v>3299</v>
      </c>
      <c r="E16" s="122">
        <v>54</v>
      </c>
      <c r="F16" s="44" t="s">
        <v>76</v>
      </c>
      <c r="G16" s="74">
        <v>864</v>
      </c>
      <c r="H16" s="74">
        <v>1914</v>
      </c>
      <c r="I16" s="74">
        <v>1754</v>
      </c>
      <c r="J16" s="75">
        <v>1500</v>
      </c>
      <c r="K16" s="75">
        <v>1500</v>
      </c>
      <c r="L16" s="75">
        <f t="shared" si="0"/>
        <v>100</v>
      </c>
      <c r="M16" s="82"/>
      <c r="N16" s="75"/>
      <c r="O16" s="75">
        <v>887</v>
      </c>
      <c r="P16" s="75">
        <f t="shared" si="2"/>
        <v>59.13333333333334</v>
      </c>
      <c r="Q16" s="75">
        <v>1350</v>
      </c>
      <c r="R16" s="125">
        <f t="shared" si="1"/>
        <v>90</v>
      </c>
      <c r="S16" s="117"/>
    </row>
    <row r="17" spans="1:20" s="126" customFormat="1" ht="14.45" customHeight="1" x14ac:dyDescent="0.2">
      <c r="A17" s="128">
        <v>13</v>
      </c>
      <c r="B17" s="122" t="s">
        <v>64</v>
      </c>
      <c r="C17" s="121">
        <v>10</v>
      </c>
      <c r="D17" s="122">
        <v>3792</v>
      </c>
      <c r="E17" s="122">
        <v>51.53</v>
      </c>
      <c r="F17" s="44" t="s">
        <v>118</v>
      </c>
      <c r="G17" s="74">
        <v>0</v>
      </c>
      <c r="H17" s="74">
        <v>879</v>
      </c>
      <c r="I17" s="74">
        <v>801</v>
      </c>
      <c r="J17" s="75">
        <v>500</v>
      </c>
      <c r="K17" s="75">
        <v>450</v>
      </c>
      <c r="L17" s="75">
        <f t="shared" si="0"/>
        <v>90</v>
      </c>
      <c r="M17" s="82"/>
      <c r="N17" s="75"/>
      <c r="O17" s="75">
        <v>450</v>
      </c>
      <c r="P17" s="75">
        <f t="shared" si="2"/>
        <v>90</v>
      </c>
      <c r="Q17" s="75">
        <v>450</v>
      </c>
      <c r="R17" s="125">
        <f t="shared" si="1"/>
        <v>100</v>
      </c>
    </row>
    <row r="18" spans="1:20" s="126" customFormat="1" ht="14.45" customHeight="1" x14ac:dyDescent="0.2">
      <c r="A18" s="124">
        <v>14</v>
      </c>
      <c r="B18" s="122" t="s">
        <v>64</v>
      </c>
      <c r="C18" s="121">
        <v>10</v>
      </c>
      <c r="D18" s="122">
        <v>3299</v>
      </c>
      <c r="E18" s="122">
        <v>53</v>
      </c>
      <c r="F18" s="44" t="s">
        <v>89</v>
      </c>
      <c r="G18" s="74"/>
      <c r="H18" s="74">
        <v>150</v>
      </c>
      <c r="I18" s="74">
        <v>90</v>
      </c>
      <c r="J18" s="75">
        <v>50</v>
      </c>
      <c r="K18" s="75">
        <v>50</v>
      </c>
      <c r="L18" s="75">
        <f t="shared" si="0"/>
        <v>100</v>
      </c>
      <c r="M18" s="82"/>
      <c r="N18" s="75"/>
      <c r="O18" s="75">
        <v>50</v>
      </c>
      <c r="P18" s="75">
        <f t="shared" si="2"/>
        <v>100</v>
      </c>
      <c r="Q18" s="75">
        <v>0</v>
      </c>
      <c r="R18" s="125">
        <f t="shared" si="1"/>
        <v>0</v>
      </c>
    </row>
    <row r="19" spans="1:20" s="126" customFormat="1" ht="14.45" customHeight="1" x14ac:dyDescent="0.2">
      <c r="A19" s="128">
        <v>15</v>
      </c>
      <c r="B19" s="122" t="s">
        <v>64</v>
      </c>
      <c r="C19" s="121">
        <v>10</v>
      </c>
      <c r="D19" s="122">
        <v>3269</v>
      </c>
      <c r="E19" s="122">
        <v>54</v>
      </c>
      <c r="F19" s="44" t="s">
        <v>34</v>
      </c>
      <c r="G19" s="74"/>
      <c r="H19" s="74">
        <v>399</v>
      </c>
      <c r="I19" s="74">
        <v>363</v>
      </c>
      <c r="J19" s="75">
        <v>400</v>
      </c>
      <c r="K19" s="75">
        <v>450</v>
      </c>
      <c r="L19" s="75">
        <f t="shared" si="0"/>
        <v>112.5</v>
      </c>
      <c r="M19" s="82"/>
      <c r="N19" s="75"/>
      <c r="O19" s="75">
        <v>285</v>
      </c>
      <c r="P19" s="75">
        <f t="shared" si="2"/>
        <v>71.25</v>
      </c>
      <c r="Q19" s="75">
        <v>295</v>
      </c>
      <c r="R19" s="125">
        <f t="shared" si="1"/>
        <v>65.555555555555557</v>
      </c>
    </row>
    <row r="20" spans="1:20" s="126" customFormat="1" ht="14.45" customHeight="1" x14ac:dyDescent="0.2">
      <c r="A20" s="124">
        <v>16</v>
      </c>
      <c r="B20" s="122" t="s">
        <v>64</v>
      </c>
      <c r="C20" s="121">
        <v>10</v>
      </c>
      <c r="D20" s="122">
        <v>3299</v>
      </c>
      <c r="E20" s="122">
        <v>53</v>
      </c>
      <c r="F20" s="44" t="s">
        <v>59</v>
      </c>
      <c r="G20" s="74"/>
      <c r="H20" s="74"/>
      <c r="I20" s="74">
        <v>1800</v>
      </c>
      <c r="J20" s="75">
        <v>5600</v>
      </c>
      <c r="K20" s="75">
        <v>5600</v>
      </c>
      <c r="L20" s="75">
        <f t="shared" si="0"/>
        <v>100</v>
      </c>
      <c r="M20" s="82"/>
      <c r="N20" s="75"/>
      <c r="O20" s="75">
        <v>7707</v>
      </c>
      <c r="P20" s="75">
        <f t="shared" si="2"/>
        <v>137.625</v>
      </c>
      <c r="Q20" s="75">
        <v>5600</v>
      </c>
      <c r="R20" s="125">
        <f t="shared" si="1"/>
        <v>100</v>
      </c>
    </row>
    <row r="21" spans="1:20" s="126" customFormat="1" ht="14.45" customHeight="1" x14ac:dyDescent="0.2">
      <c r="A21" s="128">
        <v>17</v>
      </c>
      <c r="B21" s="122" t="s">
        <v>64</v>
      </c>
      <c r="C21" s="121">
        <v>10</v>
      </c>
      <c r="D21" s="122">
        <v>3299</v>
      </c>
      <c r="E21" s="122">
        <v>53</v>
      </c>
      <c r="F21" s="44" t="s">
        <v>105</v>
      </c>
      <c r="G21" s="74"/>
      <c r="H21" s="74"/>
      <c r="I21" s="74"/>
      <c r="J21" s="75"/>
      <c r="K21" s="75">
        <v>1700</v>
      </c>
      <c r="L21" s="75"/>
      <c r="M21" s="82"/>
      <c r="N21" s="75"/>
      <c r="O21" s="75">
        <v>0</v>
      </c>
      <c r="P21" s="75"/>
      <c r="Q21" s="75">
        <v>1700</v>
      </c>
      <c r="R21" s="125">
        <f t="shared" si="1"/>
        <v>100</v>
      </c>
    </row>
    <row r="22" spans="1:20" s="126" customFormat="1" ht="14.45" customHeight="1" x14ac:dyDescent="0.2">
      <c r="A22" s="124">
        <v>18</v>
      </c>
      <c r="B22" s="122" t="s">
        <v>64</v>
      </c>
      <c r="C22" s="121">
        <v>10</v>
      </c>
      <c r="D22" s="122">
        <v>3299</v>
      </c>
      <c r="E22" s="122">
        <v>63</v>
      </c>
      <c r="F22" s="44" t="s">
        <v>80</v>
      </c>
      <c r="G22" s="74"/>
      <c r="H22" s="74"/>
      <c r="I22" s="74">
        <v>13500</v>
      </c>
      <c r="J22" s="75">
        <f>SUM(J23:J26)</f>
        <v>10600</v>
      </c>
      <c r="K22" s="75">
        <f>SUM(K23:K26)</f>
        <v>9000</v>
      </c>
      <c r="L22" s="75">
        <f t="shared" si="0"/>
        <v>84.905660377358487</v>
      </c>
      <c r="M22" s="82"/>
      <c r="N22" s="75"/>
      <c r="O22" s="75">
        <f>SUM(O23:O26)</f>
        <v>9000</v>
      </c>
      <c r="P22" s="75">
        <f t="shared" si="2"/>
        <v>84.905660377358487</v>
      </c>
      <c r="Q22" s="75">
        <f>SUM(Q23:Q26)</f>
        <v>10300</v>
      </c>
      <c r="R22" s="125">
        <f t="shared" si="1"/>
        <v>114.44444444444444</v>
      </c>
    </row>
    <row r="23" spans="1:20" s="47" customFormat="1" ht="15.75" customHeight="1" x14ac:dyDescent="0.2">
      <c r="A23" s="124"/>
      <c r="B23" s="46"/>
      <c r="C23" s="130"/>
      <c r="D23" s="46"/>
      <c r="E23" s="46"/>
      <c r="F23" s="55" t="s">
        <v>98</v>
      </c>
      <c r="G23" s="39"/>
      <c r="H23" s="39"/>
      <c r="I23" s="48">
        <v>9000</v>
      </c>
      <c r="J23" s="131">
        <v>3500</v>
      </c>
      <c r="K23" s="131">
        <v>2000</v>
      </c>
      <c r="L23" s="75">
        <f t="shared" si="0"/>
        <v>57.142857142857139</v>
      </c>
      <c r="M23" s="82"/>
      <c r="N23" s="75"/>
      <c r="O23" s="131">
        <v>2000</v>
      </c>
      <c r="P23" s="75">
        <f t="shared" si="2"/>
        <v>57.142857142857139</v>
      </c>
      <c r="Q23" s="131">
        <v>3000</v>
      </c>
      <c r="R23" s="125">
        <f t="shared" si="1"/>
        <v>150</v>
      </c>
      <c r="S23" s="126"/>
      <c r="T23" s="126"/>
    </row>
    <row r="24" spans="1:20" s="47" customFormat="1" ht="15.75" customHeight="1" x14ac:dyDescent="0.2">
      <c r="A24" s="128"/>
      <c r="B24" s="46"/>
      <c r="C24" s="130"/>
      <c r="D24" s="46"/>
      <c r="E24" s="46"/>
      <c r="F24" s="55" t="s">
        <v>99</v>
      </c>
      <c r="G24" s="39"/>
      <c r="H24" s="39"/>
      <c r="I24" s="48">
        <v>3150</v>
      </c>
      <c r="J24" s="131">
        <v>3500</v>
      </c>
      <c r="K24" s="131">
        <v>3300</v>
      </c>
      <c r="L24" s="75">
        <f t="shared" si="0"/>
        <v>94.285714285714278</v>
      </c>
      <c r="M24" s="82"/>
      <c r="N24" s="75"/>
      <c r="O24" s="131">
        <v>3300</v>
      </c>
      <c r="P24" s="75">
        <f t="shared" si="2"/>
        <v>94.285714285714278</v>
      </c>
      <c r="Q24" s="131">
        <v>3500</v>
      </c>
      <c r="R24" s="125">
        <f t="shared" si="1"/>
        <v>106.06060606060606</v>
      </c>
      <c r="S24" s="126"/>
      <c r="T24" s="126"/>
    </row>
    <row r="25" spans="1:20" s="47" customFormat="1" ht="15.75" customHeight="1" x14ac:dyDescent="0.2">
      <c r="A25" s="124"/>
      <c r="B25" s="46"/>
      <c r="C25" s="130"/>
      <c r="D25" s="46"/>
      <c r="E25" s="46"/>
      <c r="F25" s="55" t="s">
        <v>100</v>
      </c>
      <c r="G25" s="39"/>
      <c r="H25" s="39"/>
      <c r="I25" s="48">
        <v>1350</v>
      </c>
      <c r="J25" s="131">
        <v>3500</v>
      </c>
      <c r="K25" s="131">
        <v>3500</v>
      </c>
      <c r="L25" s="75">
        <f t="shared" si="0"/>
        <v>100</v>
      </c>
      <c r="M25" s="82"/>
      <c r="N25" s="75"/>
      <c r="O25" s="131">
        <v>3500</v>
      </c>
      <c r="P25" s="75">
        <f t="shared" si="2"/>
        <v>100</v>
      </c>
      <c r="Q25" s="131">
        <v>3500</v>
      </c>
      <c r="R25" s="125">
        <f t="shared" si="1"/>
        <v>100</v>
      </c>
      <c r="S25" s="126"/>
      <c r="T25" s="126"/>
    </row>
    <row r="26" spans="1:20" s="126" customFormat="1" ht="15.75" customHeight="1" x14ac:dyDescent="0.2">
      <c r="A26" s="128"/>
      <c r="B26" s="122"/>
      <c r="C26" s="121"/>
      <c r="D26" s="122"/>
      <c r="E26" s="122"/>
      <c r="F26" s="44" t="s">
        <v>138</v>
      </c>
      <c r="G26" s="74"/>
      <c r="H26" s="74"/>
      <c r="I26" s="132"/>
      <c r="J26" s="131">
        <v>100</v>
      </c>
      <c r="K26" s="131">
        <v>200</v>
      </c>
      <c r="L26" s="75">
        <f t="shared" si="0"/>
        <v>200</v>
      </c>
      <c r="M26" s="82"/>
      <c r="N26" s="75"/>
      <c r="O26" s="131">
        <v>200</v>
      </c>
      <c r="P26" s="75">
        <f t="shared" si="2"/>
        <v>200</v>
      </c>
      <c r="Q26" s="131">
        <v>300</v>
      </c>
      <c r="R26" s="125">
        <f t="shared" si="1"/>
        <v>150</v>
      </c>
    </row>
    <row r="27" spans="1:20" s="126" customFormat="1" ht="14.45" customHeight="1" x14ac:dyDescent="0.2">
      <c r="A27" s="128">
        <v>19</v>
      </c>
      <c r="B27" s="122" t="s">
        <v>65</v>
      </c>
      <c r="C27" s="121">
        <v>13</v>
      </c>
      <c r="D27" s="122" t="s">
        <v>142</v>
      </c>
      <c r="E27" s="122" t="s">
        <v>143</v>
      </c>
      <c r="F27" s="44" t="s">
        <v>9</v>
      </c>
      <c r="G27" s="74">
        <v>2200</v>
      </c>
      <c r="H27" s="74">
        <v>2200</v>
      </c>
      <c r="I27" s="74">
        <v>2000</v>
      </c>
      <c r="J27" s="75">
        <v>1500</v>
      </c>
      <c r="K27" s="75">
        <v>1500</v>
      </c>
      <c r="L27" s="75">
        <f t="shared" si="0"/>
        <v>100</v>
      </c>
      <c r="M27" s="82"/>
      <c r="N27" s="75"/>
      <c r="O27" s="75">
        <v>1500</v>
      </c>
      <c r="P27" s="75">
        <f t="shared" si="2"/>
        <v>100</v>
      </c>
      <c r="Q27" s="75">
        <v>1500</v>
      </c>
      <c r="R27" s="125">
        <f t="shared" si="1"/>
        <v>100</v>
      </c>
      <c r="S27" s="117"/>
    </row>
    <row r="28" spans="1:20" s="126" customFormat="1" ht="14.45" customHeight="1" x14ac:dyDescent="0.2">
      <c r="A28" s="124">
        <v>20</v>
      </c>
      <c r="B28" s="122" t="s">
        <v>65</v>
      </c>
      <c r="C28" s="121">
        <v>13</v>
      </c>
      <c r="D28" s="122">
        <v>3314</v>
      </c>
      <c r="E28" s="122">
        <v>53</v>
      </c>
      <c r="F28" s="44" t="s">
        <v>51</v>
      </c>
      <c r="G28" s="74">
        <v>10200</v>
      </c>
      <c r="H28" s="74">
        <v>10250</v>
      </c>
      <c r="I28" s="74">
        <v>9300</v>
      </c>
      <c r="J28" s="75">
        <v>9000</v>
      </c>
      <c r="K28" s="75">
        <v>9000</v>
      </c>
      <c r="L28" s="75">
        <f t="shared" si="0"/>
        <v>100</v>
      </c>
      <c r="M28" s="82"/>
      <c r="N28" s="75"/>
      <c r="O28" s="75">
        <v>9000</v>
      </c>
      <c r="P28" s="75">
        <f t="shared" si="2"/>
        <v>100</v>
      </c>
      <c r="Q28" s="75">
        <v>9000</v>
      </c>
      <c r="R28" s="125">
        <f t="shared" si="1"/>
        <v>100</v>
      </c>
      <c r="S28" s="117"/>
    </row>
    <row r="29" spans="1:20" s="126" customFormat="1" ht="14.45" customHeight="1" x14ac:dyDescent="0.2">
      <c r="A29" s="128">
        <v>21</v>
      </c>
      <c r="B29" s="122" t="s">
        <v>65</v>
      </c>
      <c r="C29" s="121">
        <v>13</v>
      </c>
      <c r="D29" s="122">
        <v>3322</v>
      </c>
      <c r="E29" s="122">
        <v>52</v>
      </c>
      <c r="F29" s="44" t="s">
        <v>27</v>
      </c>
      <c r="G29" s="74">
        <v>24528.428</v>
      </c>
      <c r="H29" s="74">
        <v>32120</v>
      </c>
      <c r="I29" s="74">
        <v>29795</v>
      </c>
      <c r="J29" s="75">
        <v>21320</v>
      </c>
      <c r="K29" s="75">
        <v>19350</v>
      </c>
      <c r="L29" s="75">
        <f t="shared" si="0"/>
        <v>90.759849906191363</v>
      </c>
      <c r="M29" s="82"/>
      <c r="N29" s="75"/>
      <c r="O29" s="75">
        <v>19300</v>
      </c>
      <c r="P29" s="75">
        <f t="shared" si="2"/>
        <v>90.525328330206378</v>
      </c>
      <c r="Q29" s="75">
        <v>19850</v>
      </c>
      <c r="R29" s="125">
        <f t="shared" si="1"/>
        <v>102.58397932816537</v>
      </c>
      <c r="S29" s="117"/>
    </row>
    <row r="30" spans="1:20" s="126" customFormat="1" ht="14.45" customHeight="1" x14ac:dyDescent="0.2">
      <c r="A30" s="124">
        <v>22</v>
      </c>
      <c r="B30" s="122" t="s">
        <v>65</v>
      </c>
      <c r="C30" s="121">
        <v>13</v>
      </c>
      <c r="D30" s="122">
        <v>3312</v>
      </c>
      <c r="E30" s="122">
        <v>52</v>
      </c>
      <c r="F30" s="44" t="s">
        <v>146</v>
      </c>
      <c r="G30" s="74"/>
      <c r="H30" s="74"/>
      <c r="I30" s="74"/>
      <c r="J30" s="75">
        <v>4680</v>
      </c>
      <c r="K30" s="75">
        <v>6050</v>
      </c>
      <c r="L30" s="75">
        <f t="shared" si="0"/>
        <v>129.27350427350427</v>
      </c>
      <c r="M30" s="82"/>
      <c r="N30" s="75"/>
      <c r="O30" s="75">
        <v>6050</v>
      </c>
      <c r="P30" s="75">
        <f>O30/J30*100</f>
        <v>129.27350427350427</v>
      </c>
      <c r="Q30" s="75">
        <f>SUM('[1] 5b) kultura'!$J$41)</f>
        <v>5690</v>
      </c>
      <c r="R30" s="125">
        <f t="shared" si="1"/>
        <v>94.049586776859513</v>
      </c>
    </row>
    <row r="31" spans="1:20" s="126" customFormat="1" ht="14.45" customHeight="1" x14ac:dyDescent="0.2">
      <c r="A31" s="128">
        <v>23</v>
      </c>
      <c r="B31" s="122" t="s">
        <v>66</v>
      </c>
      <c r="C31" s="121">
        <v>14</v>
      </c>
      <c r="D31" s="122">
        <v>3541</v>
      </c>
      <c r="E31" s="122">
        <v>52</v>
      </c>
      <c r="F31" s="44" t="s">
        <v>35</v>
      </c>
      <c r="G31" s="74">
        <v>0</v>
      </c>
      <c r="H31" s="74">
        <v>2600</v>
      </c>
      <c r="I31" s="74">
        <v>2660</v>
      </c>
      <c r="J31" s="75">
        <v>2500</v>
      </c>
      <c r="K31" s="75">
        <v>2500</v>
      </c>
      <c r="L31" s="75">
        <f t="shared" si="0"/>
        <v>100</v>
      </c>
      <c r="M31" s="82"/>
      <c r="N31" s="75"/>
      <c r="O31" s="75">
        <v>2500</v>
      </c>
      <c r="P31" s="75">
        <f t="shared" si="2"/>
        <v>100</v>
      </c>
      <c r="Q31" s="75">
        <v>2500</v>
      </c>
      <c r="R31" s="125">
        <f t="shared" si="1"/>
        <v>100</v>
      </c>
      <c r="S31" s="117"/>
    </row>
    <row r="32" spans="1:20" s="126" customFormat="1" ht="14.45" customHeight="1" x14ac:dyDescent="0.2">
      <c r="A32" s="124">
        <v>24</v>
      </c>
      <c r="B32" s="122" t="s">
        <v>66</v>
      </c>
      <c r="C32" s="121">
        <v>14</v>
      </c>
      <c r="D32" s="122">
        <v>3544</v>
      </c>
      <c r="E32" s="122">
        <v>53</v>
      </c>
      <c r="F32" s="44" t="s">
        <v>36</v>
      </c>
      <c r="G32" s="74">
        <v>0</v>
      </c>
      <c r="H32" s="74">
        <v>280</v>
      </c>
      <c r="I32" s="147">
        <v>104</v>
      </c>
      <c r="J32" s="75">
        <v>100</v>
      </c>
      <c r="K32" s="75">
        <v>94</v>
      </c>
      <c r="L32" s="75">
        <f t="shared" si="0"/>
        <v>94</v>
      </c>
      <c r="M32" s="82"/>
      <c r="N32" s="75"/>
      <c r="O32" s="75">
        <v>94</v>
      </c>
      <c r="P32" s="75">
        <f t="shared" si="2"/>
        <v>94</v>
      </c>
      <c r="Q32" s="75">
        <v>200</v>
      </c>
      <c r="R32" s="125">
        <f t="shared" si="1"/>
        <v>212.7659574468085</v>
      </c>
    </row>
    <row r="33" spans="1:19" s="126" customFormat="1" ht="14.45" customHeight="1" x14ac:dyDescent="0.2">
      <c r="A33" s="128">
        <v>25</v>
      </c>
      <c r="B33" s="122" t="s">
        <v>66</v>
      </c>
      <c r="C33" s="121">
        <v>14</v>
      </c>
      <c r="D33" s="122">
        <v>3592</v>
      </c>
      <c r="E33" s="122">
        <v>52</v>
      </c>
      <c r="F33" s="44" t="s">
        <v>82</v>
      </c>
      <c r="G33" s="74"/>
      <c r="H33" s="74"/>
      <c r="I33" s="147">
        <v>3600</v>
      </c>
      <c r="J33" s="75">
        <v>400</v>
      </c>
      <c r="K33" s="75">
        <v>500</v>
      </c>
      <c r="L33" s="75">
        <f t="shared" si="0"/>
        <v>125</v>
      </c>
      <c r="M33" s="82"/>
      <c r="N33" s="75"/>
      <c r="O33" s="75">
        <v>500</v>
      </c>
      <c r="P33" s="75">
        <f t="shared" si="2"/>
        <v>125</v>
      </c>
      <c r="Q33" s="75">
        <v>853</v>
      </c>
      <c r="R33" s="125">
        <f t="shared" si="1"/>
        <v>170.6</v>
      </c>
    </row>
    <row r="34" spans="1:19" s="126" customFormat="1" ht="15.75" customHeight="1" x14ac:dyDescent="0.2">
      <c r="A34" s="124">
        <v>26</v>
      </c>
      <c r="B34" s="122" t="s">
        <v>67</v>
      </c>
      <c r="C34" s="121">
        <v>11</v>
      </c>
      <c r="D34" s="122">
        <v>4349</v>
      </c>
      <c r="E34" s="122">
        <v>52</v>
      </c>
      <c r="F34" s="44" t="s">
        <v>102</v>
      </c>
      <c r="G34" s="74">
        <v>935.9905</v>
      </c>
      <c r="H34" s="74">
        <v>0</v>
      </c>
      <c r="I34" s="74">
        <v>1000</v>
      </c>
      <c r="J34" s="75">
        <v>500</v>
      </c>
      <c r="K34" s="75">
        <v>800</v>
      </c>
      <c r="L34" s="75">
        <f t="shared" si="0"/>
        <v>160</v>
      </c>
      <c r="M34" s="82"/>
      <c r="N34" s="75"/>
      <c r="O34" s="75">
        <v>800</v>
      </c>
      <c r="P34" s="75">
        <f t="shared" si="2"/>
        <v>160</v>
      </c>
      <c r="Q34" s="75">
        <v>800</v>
      </c>
      <c r="R34" s="125">
        <f t="shared" si="1"/>
        <v>100</v>
      </c>
    </row>
    <row r="35" spans="1:19" s="126" customFormat="1" ht="14.45" customHeight="1" x14ac:dyDescent="0.2">
      <c r="A35" s="128">
        <v>27</v>
      </c>
      <c r="B35" s="122" t="s">
        <v>67</v>
      </c>
      <c r="C35" s="121">
        <v>11</v>
      </c>
      <c r="D35" s="122">
        <v>4349</v>
      </c>
      <c r="E35" s="122">
        <v>52</v>
      </c>
      <c r="F35" s="44" t="s">
        <v>30</v>
      </c>
      <c r="G35" s="74">
        <v>1000</v>
      </c>
      <c r="H35" s="74">
        <v>0</v>
      </c>
      <c r="I35" s="74">
        <v>1000</v>
      </c>
      <c r="J35" s="75">
        <v>150</v>
      </c>
      <c r="K35" s="75">
        <v>150</v>
      </c>
      <c r="L35" s="75">
        <f t="shared" si="0"/>
        <v>100</v>
      </c>
      <c r="M35" s="82"/>
      <c r="N35" s="75"/>
      <c r="O35" s="75">
        <v>150</v>
      </c>
      <c r="P35" s="75">
        <f t="shared" si="2"/>
        <v>100</v>
      </c>
      <c r="Q35" s="75">
        <v>150</v>
      </c>
      <c r="R35" s="125">
        <f t="shared" si="1"/>
        <v>100</v>
      </c>
    </row>
    <row r="36" spans="1:19" s="126" customFormat="1" ht="14.45" customHeight="1" x14ac:dyDescent="0.2">
      <c r="A36" s="124">
        <v>28</v>
      </c>
      <c r="B36" s="122" t="s">
        <v>67</v>
      </c>
      <c r="C36" s="121">
        <v>11</v>
      </c>
      <c r="D36" s="122">
        <v>4349</v>
      </c>
      <c r="E36" s="122">
        <v>52</v>
      </c>
      <c r="F36" s="44" t="s">
        <v>94</v>
      </c>
      <c r="G36" s="74"/>
      <c r="H36" s="74"/>
      <c r="I36" s="74"/>
      <c r="J36" s="75">
        <v>6000</v>
      </c>
      <c r="K36" s="75">
        <v>4000</v>
      </c>
      <c r="L36" s="75">
        <f t="shared" si="0"/>
        <v>66.666666666666657</v>
      </c>
      <c r="M36" s="82"/>
      <c r="N36" s="75"/>
      <c r="O36" s="75">
        <v>10000</v>
      </c>
      <c r="P36" s="75">
        <f t="shared" si="2"/>
        <v>166.66666666666669</v>
      </c>
      <c r="Q36" s="75">
        <v>15000</v>
      </c>
      <c r="R36" s="125">
        <f t="shared" si="1"/>
        <v>375</v>
      </c>
    </row>
    <row r="37" spans="1:19" s="126" customFormat="1" ht="13.5" customHeight="1" x14ac:dyDescent="0.2">
      <c r="A37" s="128">
        <v>29</v>
      </c>
      <c r="B37" s="122" t="s">
        <v>68</v>
      </c>
      <c r="C37" s="121">
        <v>9</v>
      </c>
      <c r="D37" s="122">
        <v>1037</v>
      </c>
      <c r="E37" s="122">
        <v>52</v>
      </c>
      <c r="F37" s="44" t="s">
        <v>137</v>
      </c>
      <c r="G37" s="74">
        <v>19472.791000000001</v>
      </c>
      <c r="H37" s="74">
        <v>15272</v>
      </c>
      <c r="I37" s="74">
        <v>13500</v>
      </c>
      <c r="J37" s="75">
        <v>10000</v>
      </c>
      <c r="K37" s="75">
        <v>9000</v>
      </c>
      <c r="L37" s="75">
        <f t="shared" si="0"/>
        <v>90</v>
      </c>
      <c r="M37" s="82"/>
      <c r="N37" s="75"/>
      <c r="O37" s="75">
        <v>10000</v>
      </c>
      <c r="P37" s="75">
        <f t="shared" si="2"/>
        <v>100</v>
      </c>
      <c r="Q37" s="75">
        <v>9000</v>
      </c>
      <c r="R37" s="125">
        <f t="shared" si="1"/>
        <v>100</v>
      </c>
      <c r="S37" s="117"/>
    </row>
    <row r="38" spans="1:19" s="126" customFormat="1" ht="14.45" customHeight="1" x14ac:dyDescent="0.2">
      <c r="A38" s="124">
        <v>30</v>
      </c>
      <c r="B38" s="122" t="s">
        <v>68</v>
      </c>
      <c r="C38" s="121">
        <v>9</v>
      </c>
      <c r="D38" s="122">
        <v>2310</v>
      </c>
      <c r="E38" s="122">
        <v>53</v>
      </c>
      <c r="F38" s="44" t="s">
        <v>15</v>
      </c>
      <c r="G38" s="74">
        <v>6656</v>
      </c>
      <c r="H38" s="74">
        <v>7000</v>
      </c>
      <c r="I38" s="74">
        <v>6062</v>
      </c>
      <c r="J38" s="75">
        <v>5000</v>
      </c>
      <c r="K38" s="75">
        <v>5000</v>
      </c>
      <c r="L38" s="75">
        <f t="shared" si="0"/>
        <v>100</v>
      </c>
      <c r="M38" s="82"/>
      <c r="N38" s="75"/>
      <c r="O38" s="75">
        <v>5000</v>
      </c>
      <c r="P38" s="75">
        <f t="shared" si="2"/>
        <v>100</v>
      </c>
      <c r="Q38" s="75">
        <v>5000</v>
      </c>
      <c r="R38" s="125">
        <f t="shared" si="1"/>
        <v>100</v>
      </c>
      <c r="S38" s="117"/>
    </row>
    <row r="39" spans="1:19" s="126" customFormat="1" ht="28.5" customHeight="1" x14ac:dyDescent="0.2">
      <c r="A39" s="128">
        <v>31</v>
      </c>
      <c r="B39" s="122" t="s">
        <v>68</v>
      </c>
      <c r="C39" s="121">
        <v>9</v>
      </c>
      <c r="D39" s="122">
        <v>1099</v>
      </c>
      <c r="E39" s="122">
        <v>54</v>
      </c>
      <c r="F39" s="44" t="s">
        <v>93</v>
      </c>
      <c r="G39" s="74"/>
      <c r="H39" s="74">
        <v>458</v>
      </c>
      <c r="I39" s="74"/>
      <c r="J39" s="75">
        <v>400</v>
      </c>
      <c r="K39" s="75">
        <v>400</v>
      </c>
      <c r="L39" s="75">
        <f t="shared" si="0"/>
        <v>100</v>
      </c>
      <c r="M39" s="82"/>
      <c r="N39" s="75"/>
      <c r="O39" s="75">
        <v>400</v>
      </c>
      <c r="P39" s="75">
        <f t="shared" si="2"/>
        <v>100</v>
      </c>
      <c r="Q39" s="75">
        <v>400</v>
      </c>
      <c r="R39" s="125">
        <f t="shared" si="1"/>
        <v>100</v>
      </c>
      <c r="S39" s="117"/>
    </row>
    <row r="40" spans="1:19" s="126" customFormat="1" ht="16.5" customHeight="1" x14ac:dyDescent="0.2">
      <c r="A40" s="124">
        <v>32</v>
      </c>
      <c r="B40" s="122" t="s">
        <v>69</v>
      </c>
      <c r="C40" s="121">
        <v>12</v>
      </c>
      <c r="D40" s="122">
        <v>2223</v>
      </c>
      <c r="E40" s="122">
        <v>53</v>
      </c>
      <c r="F40" s="44" t="s">
        <v>139</v>
      </c>
      <c r="G40" s="74"/>
      <c r="H40" s="74"/>
      <c r="I40" s="74"/>
      <c r="J40" s="75">
        <v>750</v>
      </c>
      <c r="K40" s="75">
        <v>750</v>
      </c>
      <c r="L40" s="75">
        <f t="shared" si="0"/>
        <v>100</v>
      </c>
      <c r="M40" s="82"/>
      <c r="N40" s="75"/>
      <c r="O40" s="75">
        <v>750</v>
      </c>
      <c r="P40" s="75">
        <f t="shared" si="2"/>
        <v>100</v>
      </c>
      <c r="Q40" s="75">
        <v>800</v>
      </c>
      <c r="R40" s="125">
        <f t="shared" si="1"/>
        <v>106.66666666666667</v>
      </c>
      <c r="S40" s="117"/>
    </row>
    <row r="41" spans="1:19" s="126" customFormat="1" ht="14.45" customHeight="1" x14ac:dyDescent="0.2">
      <c r="A41" s="128">
        <v>33</v>
      </c>
      <c r="B41" s="122" t="s">
        <v>69</v>
      </c>
      <c r="C41" s="121">
        <v>12</v>
      </c>
      <c r="D41" s="122">
        <v>2219</v>
      </c>
      <c r="E41" s="122">
        <v>63</v>
      </c>
      <c r="F41" s="44" t="s">
        <v>16</v>
      </c>
      <c r="G41" s="74">
        <v>12000</v>
      </c>
      <c r="H41" s="74">
        <v>8434.5</v>
      </c>
      <c r="I41" s="74">
        <v>2052</v>
      </c>
      <c r="J41" s="75">
        <v>0</v>
      </c>
      <c r="K41" s="75">
        <v>5000</v>
      </c>
      <c r="L41" s="75"/>
      <c r="M41" s="82"/>
      <c r="N41" s="75"/>
      <c r="O41" s="75">
        <v>5200</v>
      </c>
      <c r="P41" s="75"/>
      <c r="Q41" s="75">
        <v>5000</v>
      </c>
      <c r="R41" s="125">
        <f t="shared" si="1"/>
        <v>100</v>
      </c>
    </row>
    <row r="42" spans="1:19" s="135" customFormat="1" ht="14.45" customHeight="1" x14ac:dyDescent="0.2">
      <c r="A42" s="124">
        <v>34</v>
      </c>
      <c r="B42" s="142" t="s">
        <v>69</v>
      </c>
      <c r="C42" s="121">
        <v>12</v>
      </c>
      <c r="D42" s="142">
        <v>2212</v>
      </c>
      <c r="E42" s="142">
        <v>63</v>
      </c>
      <c r="F42" s="44" t="s">
        <v>23</v>
      </c>
      <c r="G42" s="74">
        <v>11620</v>
      </c>
      <c r="H42" s="74">
        <v>7057</v>
      </c>
      <c r="I42" s="74">
        <v>3394</v>
      </c>
      <c r="J42" s="74">
        <v>0</v>
      </c>
      <c r="K42" s="74">
        <v>3000</v>
      </c>
      <c r="L42" s="74"/>
      <c r="M42" s="74"/>
      <c r="N42" s="74"/>
      <c r="O42" s="74">
        <v>2800</v>
      </c>
      <c r="P42" s="74"/>
      <c r="Q42" s="74">
        <v>5000</v>
      </c>
      <c r="R42" s="143">
        <f t="shared" si="1"/>
        <v>166.66666666666669</v>
      </c>
    </row>
    <row r="43" spans="1:19" s="140" customFormat="1" ht="18" customHeight="1" thickBot="1" x14ac:dyDescent="0.25">
      <c r="A43" s="128">
        <v>35</v>
      </c>
      <c r="B43" s="144" t="s">
        <v>69</v>
      </c>
      <c r="C43" s="145">
        <v>12</v>
      </c>
      <c r="D43" s="144">
        <v>2212</v>
      </c>
      <c r="E43" s="144">
        <v>63</v>
      </c>
      <c r="F43" s="84" t="s">
        <v>141</v>
      </c>
      <c r="G43" s="134"/>
      <c r="H43" s="134"/>
      <c r="I43" s="134"/>
      <c r="J43" s="134">
        <v>0</v>
      </c>
      <c r="K43" s="134">
        <v>0</v>
      </c>
      <c r="L43" s="134">
        <v>0</v>
      </c>
      <c r="M43" s="134"/>
      <c r="N43" s="134"/>
      <c r="O43" s="134">
        <v>0</v>
      </c>
      <c r="P43" s="134">
        <v>0</v>
      </c>
      <c r="Q43" s="134">
        <v>5000</v>
      </c>
      <c r="R43" s="146"/>
    </row>
    <row r="44" spans="1:19" s="32" customFormat="1" ht="32.25" customHeight="1" thickTop="1" thickBot="1" x14ac:dyDescent="0.3">
      <c r="A44" s="153" t="s">
        <v>17</v>
      </c>
      <c r="B44" s="154"/>
      <c r="C44" s="154"/>
      <c r="D44" s="154"/>
      <c r="E44" s="154"/>
      <c r="F44" s="155"/>
      <c r="G44" s="92">
        <f>SUM(G5:G42)</f>
        <v>272244.82993999997</v>
      </c>
      <c r="H44" s="92">
        <f>SUM(H5:H22,H27:H42)</f>
        <v>312187.5</v>
      </c>
      <c r="I44" s="92">
        <f>SUM(I27:I42,I5:I22)</f>
        <v>289474</v>
      </c>
      <c r="J44" s="92">
        <f>SUM(J5:J22,J27:J43)</f>
        <v>256831</v>
      </c>
      <c r="K44" s="92">
        <f>SUM(K5:K22,K27:K43)</f>
        <v>213509</v>
      </c>
      <c r="L44" s="92">
        <f>K44/J44*100</f>
        <v>83.132098539506529</v>
      </c>
      <c r="M44" s="91"/>
      <c r="N44" s="92"/>
      <c r="O44" s="92">
        <f>SUM(O5:O22,O27:O43)</f>
        <v>255122</v>
      </c>
      <c r="P44" s="66">
        <f>O44/J44*100</f>
        <v>99.334581884585589</v>
      </c>
      <c r="Q44" s="92">
        <f>SUM(Q5:Q22,Q27:Q43)</f>
        <v>260493</v>
      </c>
      <c r="R44" s="141">
        <f>Q44/K44*100</f>
        <v>122.00562973926156</v>
      </c>
    </row>
    <row r="45" spans="1:19" ht="13.5" thickTop="1" x14ac:dyDescent="0.2"/>
  </sheetData>
  <mergeCells count="1">
    <mergeCell ref="A44:F44"/>
  </mergeCells>
  <phoneticPr fontId="0" type="noConversion"/>
  <pageMargins left="0.78740157480314965" right="0.78740157480314965" top="0.98425196850393704" bottom="0.78740157480314965" header="0.51181102362204722" footer="0.51181102362204722"/>
  <pageSetup paperSize="9" scale="62" firstPageNumber="85" orientation="landscape" useFirstPageNumber="1" r:id="rId1"/>
  <headerFooter alignWithMargins="0">
    <oddFooter>&amp;L&amp;"Arial,Kurzíva"Zastupitelstvo Olomouckého kraje 12-12-2014
6. - Rozpočet Olomouckého kraje 2015 - návrh rozpočtu
Příloha č. 4: Přehled dotačních titulů za období 2013-2015
&amp;R&amp;"Arial,Kurzíva"Strana &amp;P (celkem 127)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 enableFormatConditionsCalculation="0">
    <tabColor indexed="42"/>
  </sheetPr>
  <dimension ref="A1:U81"/>
  <sheetViews>
    <sheetView showGridLines="0" view="pageBreakPreview" zoomScaleNormal="100" zoomScaleSheetLayoutView="100" workbookViewId="0">
      <selection activeCell="X33" sqref="X33"/>
    </sheetView>
  </sheetViews>
  <sheetFormatPr defaultRowHeight="14.25" x14ac:dyDescent="0.2"/>
  <cols>
    <col min="1" max="1" width="4.28515625" style="26" customWidth="1"/>
    <col min="2" max="2" width="6.140625" style="26" customWidth="1"/>
    <col min="3" max="3" width="6.140625" style="109" customWidth="1"/>
    <col min="4" max="5" width="6.140625" style="112" customWidth="1"/>
    <col min="6" max="6" width="74.7109375" style="26" customWidth="1"/>
    <col min="7" max="7" width="12.7109375" style="33" hidden="1" customWidth="1"/>
    <col min="8" max="8" width="14.5703125" style="33" hidden="1" customWidth="1"/>
    <col min="9" max="9" width="14.5703125" style="38" hidden="1" customWidth="1"/>
    <col min="10" max="10" width="5.85546875" style="26" hidden="1" customWidth="1"/>
    <col min="11" max="11" width="13.28515625" style="33" customWidth="1"/>
    <col min="12" max="12" width="14.7109375" style="33" hidden="1" customWidth="1"/>
    <col min="13" max="13" width="13.28515625" style="33" customWidth="1"/>
    <col min="14" max="14" width="7" style="26" customWidth="1"/>
    <col min="15" max="15" width="10" style="26" hidden="1" customWidth="1"/>
    <col min="16" max="16" width="7" style="26" hidden="1" customWidth="1"/>
    <col min="17" max="17" width="13.28515625" style="26" customWidth="1"/>
    <col min="18" max="18" width="7" style="26" customWidth="1"/>
    <col min="19" max="19" width="10" style="26" customWidth="1"/>
    <col min="20" max="20" width="7" style="26" customWidth="1"/>
    <col min="21" max="16384" width="9.140625" style="26"/>
  </cols>
  <sheetData>
    <row r="1" spans="1:21" ht="15" x14ac:dyDescent="0.25">
      <c r="A1" s="32" t="s">
        <v>149</v>
      </c>
      <c r="I1" s="33"/>
      <c r="K1" s="34"/>
      <c r="L1" s="34"/>
      <c r="M1" s="34"/>
    </row>
    <row r="2" spans="1:21" ht="15.75" thickBot="1" x14ac:dyDescent="0.3">
      <c r="A2" s="32" t="s">
        <v>75</v>
      </c>
      <c r="I2" s="33"/>
      <c r="N2" s="35"/>
      <c r="O2" s="35"/>
      <c r="P2" s="35"/>
      <c r="Q2" s="35"/>
      <c r="R2" s="35"/>
      <c r="S2" s="35"/>
      <c r="T2" s="31" t="s">
        <v>47</v>
      </c>
    </row>
    <row r="3" spans="1:21" s="53" customFormat="1" ht="60" customHeight="1" thickTop="1" x14ac:dyDescent="0.2">
      <c r="A3" s="76" t="s">
        <v>115</v>
      </c>
      <c r="B3" s="67" t="s">
        <v>60</v>
      </c>
      <c r="C3" s="108" t="s">
        <v>131</v>
      </c>
      <c r="D3" s="67" t="s">
        <v>132</v>
      </c>
      <c r="E3" s="102" t="s">
        <v>133</v>
      </c>
      <c r="F3" s="59" t="s">
        <v>77</v>
      </c>
      <c r="G3" s="68">
        <v>2007</v>
      </c>
      <c r="H3" s="69" t="s">
        <v>78</v>
      </c>
      <c r="I3" s="70" t="s">
        <v>84</v>
      </c>
      <c r="J3" s="59" t="s">
        <v>53</v>
      </c>
      <c r="K3" s="61" t="s">
        <v>116</v>
      </c>
      <c r="L3" s="61" t="s">
        <v>117</v>
      </c>
      <c r="M3" s="61" t="s">
        <v>124</v>
      </c>
      <c r="N3" s="59" t="s">
        <v>53</v>
      </c>
      <c r="O3" s="94" t="s">
        <v>125</v>
      </c>
      <c r="P3" s="93" t="s">
        <v>53</v>
      </c>
      <c r="Q3" s="61" t="s">
        <v>135</v>
      </c>
      <c r="R3" s="59" t="s">
        <v>53</v>
      </c>
      <c r="S3" s="94" t="s">
        <v>121</v>
      </c>
      <c r="T3" s="95" t="s">
        <v>53</v>
      </c>
    </row>
    <row r="4" spans="1:21" s="54" customFormat="1" ht="12" thickBot="1" x14ac:dyDescent="0.25">
      <c r="A4" s="77">
        <v>1</v>
      </c>
      <c r="B4" s="71">
        <v>2</v>
      </c>
      <c r="C4" s="151">
        <v>3</v>
      </c>
      <c r="D4" s="71">
        <v>4</v>
      </c>
      <c r="E4" s="71">
        <v>5</v>
      </c>
      <c r="F4" s="71">
        <v>6</v>
      </c>
      <c r="G4" s="72">
        <v>4</v>
      </c>
      <c r="H4" s="73">
        <v>4</v>
      </c>
      <c r="I4" s="72">
        <v>5</v>
      </c>
      <c r="J4" s="71" t="s">
        <v>70</v>
      </c>
      <c r="K4" s="72">
        <v>7</v>
      </c>
      <c r="L4" s="72">
        <v>11</v>
      </c>
      <c r="M4" s="89">
        <v>8</v>
      </c>
      <c r="N4" s="71" t="s">
        <v>151</v>
      </c>
      <c r="O4" s="99">
        <v>14</v>
      </c>
      <c r="P4" s="71" t="s">
        <v>126</v>
      </c>
      <c r="Q4" s="100">
        <v>10</v>
      </c>
      <c r="R4" s="100" t="s">
        <v>152</v>
      </c>
      <c r="S4" s="100">
        <v>12</v>
      </c>
      <c r="T4" s="101" t="s">
        <v>122</v>
      </c>
    </row>
    <row r="5" spans="1:21" ht="15" thickTop="1" x14ac:dyDescent="0.2">
      <c r="A5" s="36"/>
      <c r="B5" s="37">
        <v>16</v>
      </c>
      <c r="C5" s="110"/>
      <c r="D5" s="113"/>
      <c r="E5" s="113"/>
      <c r="F5" s="37" t="s">
        <v>56</v>
      </c>
      <c r="G5" s="78"/>
      <c r="H5" s="78"/>
      <c r="I5" s="78"/>
      <c r="J5" s="78"/>
      <c r="K5" s="79"/>
      <c r="L5" s="79"/>
      <c r="M5" s="79"/>
      <c r="N5" s="39"/>
      <c r="O5" s="96"/>
      <c r="P5" s="98"/>
      <c r="Q5" s="98"/>
      <c r="R5" s="98"/>
      <c r="S5" s="98"/>
      <c r="T5" s="97"/>
    </row>
    <row r="6" spans="1:21" s="41" customFormat="1" x14ac:dyDescent="0.2">
      <c r="A6" s="40">
        <v>1</v>
      </c>
      <c r="B6" s="80" t="s">
        <v>112</v>
      </c>
      <c r="C6" s="115">
        <v>1</v>
      </c>
      <c r="D6" s="116">
        <v>6113</v>
      </c>
      <c r="E6" s="116">
        <v>54</v>
      </c>
      <c r="F6" s="81" t="s">
        <v>96</v>
      </c>
      <c r="G6" s="75"/>
      <c r="H6" s="75">
        <v>15</v>
      </c>
      <c r="I6" s="75">
        <v>15</v>
      </c>
      <c r="J6" s="74">
        <f>I6/H6*100</f>
        <v>100</v>
      </c>
      <c r="K6" s="82">
        <v>15</v>
      </c>
      <c r="L6" s="82">
        <v>15</v>
      </c>
      <c r="M6" s="82">
        <v>15</v>
      </c>
      <c r="N6" s="74">
        <f>M6/K6*100</f>
        <v>100</v>
      </c>
      <c r="O6" s="117"/>
      <c r="P6" s="74"/>
      <c r="Q6" s="74">
        <v>15</v>
      </c>
      <c r="R6" s="74">
        <f>Q6/K6*100</f>
        <v>100</v>
      </c>
      <c r="S6" s="74">
        <v>15</v>
      </c>
      <c r="T6" s="118">
        <f>S6/M6*100</f>
        <v>100</v>
      </c>
    </row>
    <row r="7" spans="1:21" s="41" customFormat="1" x14ac:dyDescent="0.2">
      <c r="A7" s="40">
        <v>2</v>
      </c>
      <c r="B7" s="80" t="s">
        <v>111</v>
      </c>
      <c r="C7" s="115">
        <v>18</v>
      </c>
      <c r="D7" s="116">
        <v>6113</v>
      </c>
      <c r="E7" s="116">
        <v>52</v>
      </c>
      <c r="F7" s="81" t="s">
        <v>95</v>
      </c>
      <c r="G7" s="75"/>
      <c r="H7" s="75">
        <v>700</v>
      </c>
      <c r="I7" s="75">
        <v>700</v>
      </c>
      <c r="J7" s="39">
        <f t="shared" ref="J7:J12" si="0">I7/H7*100</f>
        <v>100</v>
      </c>
      <c r="K7" s="82">
        <v>700</v>
      </c>
      <c r="L7" s="82">
        <v>700</v>
      </c>
      <c r="M7" s="82">
        <v>700</v>
      </c>
      <c r="N7" s="74">
        <f t="shared" ref="N7:N41" si="1">M7/K7*100</f>
        <v>100</v>
      </c>
      <c r="O7" s="117"/>
      <c r="P7" s="74"/>
      <c r="Q7" s="74">
        <v>700</v>
      </c>
      <c r="R7" s="74">
        <f t="shared" ref="R7:R41" si="2">Q7/K7*100</f>
        <v>100</v>
      </c>
      <c r="S7" s="74">
        <v>800</v>
      </c>
      <c r="T7" s="118">
        <f t="shared" ref="T7:T41" si="3">S7/M7*100</f>
        <v>114.28571428571428</v>
      </c>
    </row>
    <row r="8" spans="1:21" s="41" customFormat="1" x14ac:dyDescent="0.2">
      <c r="A8" s="40">
        <v>3</v>
      </c>
      <c r="B8" s="42" t="s">
        <v>111</v>
      </c>
      <c r="C8" s="119">
        <v>18</v>
      </c>
      <c r="D8" s="120">
        <v>2143</v>
      </c>
      <c r="E8" s="120">
        <v>53</v>
      </c>
      <c r="F8" s="44" t="s">
        <v>120</v>
      </c>
      <c r="G8" s="74">
        <v>350</v>
      </c>
      <c r="H8" s="74">
        <v>350</v>
      </c>
      <c r="I8" s="74">
        <v>350</v>
      </c>
      <c r="J8" s="39">
        <f t="shared" si="0"/>
        <v>100</v>
      </c>
      <c r="K8" s="83">
        <v>350</v>
      </c>
      <c r="L8" s="83">
        <v>350</v>
      </c>
      <c r="M8" s="83">
        <v>350</v>
      </c>
      <c r="N8" s="74">
        <f t="shared" si="1"/>
        <v>100</v>
      </c>
      <c r="O8" s="117"/>
      <c r="P8" s="74"/>
      <c r="Q8" s="74">
        <v>350</v>
      </c>
      <c r="R8" s="74">
        <f t="shared" si="2"/>
        <v>100</v>
      </c>
      <c r="S8" s="74">
        <v>350</v>
      </c>
      <c r="T8" s="118">
        <f t="shared" si="3"/>
        <v>100</v>
      </c>
      <c r="U8" s="56"/>
    </row>
    <row r="9" spans="1:21" s="41" customFormat="1" x14ac:dyDescent="0.2">
      <c r="A9" s="40">
        <v>4</v>
      </c>
      <c r="B9" s="42" t="s">
        <v>111</v>
      </c>
      <c r="C9" s="119">
        <v>18</v>
      </c>
      <c r="D9" s="120">
        <v>2143</v>
      </c>
      <c r="E9" s="120">
        <v>52</v>
      </c>
      <c r="F9" s="44" t="s">
        <v>85</v>
      </c>
      <c r="G9" s="74">
        <v>459</v>
      </c>
      <c r="H9" s="74">
        <v>291</v>
      </c>
      <c r="I9" s="74">
        <v>173</v>
      </c>
      <c r="J9" s="39">
        <f t="shared" si="0"/>
        <v>59.450171821305844</v>
      </c>
      <c r="K9" s="83">
        <v>372</v>
      </c>
      <c r="L9" s="83">
        <v>500</v>
      </c>
      <c r="M9" s="83">
        <v>400</v>
      </c>
      <c r="N9" s="74">
        <f t="shared" si="1"/>
        <v>107.5268817204301</v>
      </c>
      <c r="O9" s="117"/>
      <c r="P9" s="74"/>
      <c r="Q9" s="74">
        <v>400</v>
      </c>
      <c r="R9" s="74">
        <f t="shared" si="2"/>
        <v>107.5268817204301</v>
      </c>
      <c r="S9" s="74">
        <v>400</v>
      </c>
      <c r="T9" s="118">
        <f t="shared" si="3"/>
        <v>100</v>
      </c>
      <c r="U9" s="56"/>
    </row>
    <row r="10" spans="1:21" s="41" customFormat="1" x14ac:dyDescent="0.2">
      <c r="A10" s="40">
        <v>5</v>
      </c>
      <c r="B10" s="42" t="s">
        <v>111</v>
      </c>
      <c r="C10" s="119">
        <v>18</v>
      </c>
      <c r="D10" s="120">
        <v>2143</v>
      </c>
      <c r="E10" s="120">
        <v>52</v>
      </c>
      <c r="F10" s="44" t="s">
        <v>134</v>
      </c>
      <c r="G10" s="74">
        <v>200</v>
      </c>
      <c r="H10" s="74">
        <v>400</v>
      </c>
      <c r="I10" s="74">
        <v>360</v>
      </c>
      <c r="J10" s="39">
        <f t="shared" si="0"/>
        <v>90</v>
      </c>
      <c r="K10" s="83">
        <v>400</v>
      </c>
      <c r="L10" s="83">
        <v>400</v>
      </c>
      <c r="M10" s="83">
        <v>400</v>
      </c>
      <c r="N10" s="74">
        <f t="shared" si="1"/>
        <v>100</v>
      </c>
      <c r="O10" s="117"/>
      <c r="P10" s="74"/>
      <c r="Q10" s="74">
        <v>400</v>
      </c>
      <c r="R10" s="74">
        <f t="shared" si="2"/>
        <v>100</v>
      </c>
      <c r="S10" s="74">
        <v>400</v>
      </c>
      <c r="T10" s="118">
        <f>S10/M10*100</f>
        <v>100</v>
      </c>
      <c r="U10" s="56"/>
    </row>
    <row r="11" spans="1:21" s="41" customFormat="1" x14ac:dyDescent="0.2">
      <c r="A11" s="40">
        <v>6</v>
      </c>
      <c r="B11" s="42" t="s">
        <v>111</v>
      </c>
      <c r="C11" s="119">
        <v>18</v>
      </c>
      <c r="D11" s="120">
        <v>2143</v>
      </c>
      <c r="E11" s="120">
        <v>52</v>
      </c>
      <c r="F11" s="44" t="s">
        <v>86</v>
      </c>
      <c r="G11" s="74">
        <v>3150</v>
      </c>
      <c r="H11" s="74">
        <v>14063</v>
      </c>
      <c r="I11" s="74">
        <v>2000</v>
      </c>
      <c r="J11" s="39">
        <f t="shared" si="0"/>
        <v>14.221716561188934</v>
      </c>
      <c r="K11" s="83">
        <v>2000</v>
      </c>
      <c r="L11" s="83">
        <v>2000</v>
      </c>
      <c r="M11" s="83">
        <v>2000</v>
      </c>
      <c r="N11" s="74">
        <f t="shared" si="1"/>
        <v>100</v>
      </c>
      <c r="O11" s="117"/>
      <c r="P11" s="74"/>
      <c r="Q11" s="74">
        <v>2000</v>
      </c>
      <c r="R11" s="74">
        <f t="shared" si="2"/>
        <v>100</v>
      </c>
      <c r="S11" s="74">
        <v>1500</v>
      </c>
      <c r="T11" s="118">
        <f t="shared" si="3"/>
        <v>75</v>
      </c>
    </row>
    <row r="12" spans="1:21" s="41" customFormat="1" ht="15.75" customHeight="1" x14ac:dyDescent="0.2">
      <c r="A12" s="40">
        <v>7</v>
      </c>
      <c r="B12" s="42" t="s">
        <v>111</v>
      </c>
      <c r="C12" s="119">
        <v>18</v>
      </c>
      <c r="D12" s="120">
        <v>2143</v>
      </c>
      <c r="E12" s="120">
        <v>52</v>
      </c>
      <c r="F12" s="44" t="s">
        <v>87</v>
      </c>
      <c r="G12" s="74">
        <v>2150</v>
      </c>
      <c r="H12" s="74">
        <v>3500</v>
      </c>
      <c r="I12" s="74">
        <v>1500</v>
      </c>
      <c r="J12" s="39">
        <f t="shared" si="0"/>
        <v>42.857142857142854</v>
      </c>
      <c r="K12" s="83">
        <v>1500</v>
      </c>
      <c r="L12" s="83">
        <v>1500</v>
      </c>
      <c r="M12" s="83">
        <v>1500</v>
      </c>
      <c r="N12" s="74">
        <f t="shared" si="1"/>
        <v>100</v>
      </c>
      <c r="O12" s="117"/>
      <c r="P12" s="74"/>
      <c r="Q12" s="74">
        <v>1500</v>
      </c>
      <c r="R12" s="74">
        <f t="shared" si="2"/>
        <v>100</v>
      </c>
      <c r="S12" s="74">
        <v>1500</v>
      </c>
      <c r="T12" s="118">
        <f t="shared" si="3"/>
        <v>100</v>
      </c>
    </row>
    <row r="13" spans="1:21" s="41" customFormat="1" x14ac:dyDescent="0.2">
      <c r="A13" s="40">
        <v>8</v>
      </c>
      <c r="B13" s="42" t="s">
        <v>111</v>
      </c>
      <c r="C13" s="119">
        <v>18</v>
      </c>
      <c r="D13" s="120">
        <v>2143</v>
      </c>
      <c r="E13" s="120">
        <v>53</v>
      </c>
      <c r="F13" s="44" t="s">
        <v>58</v>
      </c>
      <c r="G13" s="74"/>
      <c r="H13" s="74"/>
      <c r="I13" s="74">
        <v>600</v>
      </c>
      <c r="J13" s="39"/>
      <c r="K13" s="83">
        <v>800</v>
      </c>
      <c r="L13" s="83">
        <v>800</v>
      </c>
      <c r="M13" s="83">
        <v>800</v>
      </c>
      <c r="N13" s="74">
        <f>M13/K13*100</f>
        <v>100</v>
      </c>
      <c r="O13" s="117"/>
      <c r="P13" s="74"/>
      <c r="Q13" s="74">
        <v>800</v>
      </c>
      <c r="R13" s="74">
        <f t="shared" si="2"/>
        <v>100</v>
      </c>
      <c r="S13" s="74">
        <v>800</v>
      </c>
      <c r="T13" s="118">
        <f t="shared" si="3"/>
        <v>100</v>
      </c>
    </row>
    <row r="14" spans="1:21" s="41" customFormat="1" x14ac:dyDescent="0.2">
      <c r="A14" s="40">
        <v>9</v>
      </c>
      <c r="B14" s="42" t="s">
        <v>111</v>
      </c>
      <c r="C14" s="119">
        <v>18</v>
      </c>
      <c r="D14" s="120">
        <v>2143</v>
      </c>
      <c r="E14" s="120">
        <v>53</v>
      </c>
      <c r="F14" s="44" t="s">
        <v>101</v>
      </c>
      <c r="G14" s="74"/>
      <c r="H14" s="74"/>
      <c r="I14" s="74"/>
      <c r="J14" s="39"/>
      <c r="K14" s="83">
        <v>300</v>
      </c>
      <c r="L14" s="83">
        <v>300</v>
      </c>
      <c r="M14" s="83">
        <v>300</v>
      </c>
      <c r="N14" s="74">
        <f>M14/K14*100</f>
        <v>100</v>
      </c>
      <c r="O14" s="117"/>
      <c r="P14" s="74"/>
      <c r="Q14" s="74">
        <v>300</v>
      </c>
      <c r="R14" s="74">
        <f t="shared" si="2"/>
        <v>100</v>
      </c>
      <c r="S14" s="74">
        <v>300</v>
      </c>
      <c r="T14" s="118">
        <f t="shared" si="3"/>
        <v>100</v>
      </c>
    </row>
    <row r="15" spans="1:21" s="41" customFormat="1" x14ac:dyDescent="0.2">
      <c r="A15" s="40">
        <v>10</v>
      </c>
      <c r="B15" s="43" t="s">
        <v>62</v>
      </c>
      <c r="C15" s="121">
        <v>2</v>
      </c>
      <c r="D15" s="122">
        <v>2144</v>
      </c>
      <c r="E15" s="122">
        <v>54</v>
      </c>
      <c r="F15" s="44" t="s">
        <v>90</v>
      </c>
      <c r="G15" s="75"/>
      <c r="H15" s="75">
        <v>100</v>
      </c>
      <c r="I15" s="75">
        <v>100</v>
      </c>
      <c r="J15" s="39">
        <f>I15/H15*100</f>
        <v>100</v>
      </c>
      <c r="K15" s="82">
        <v>25</v>
      </c>
      <c r="L15" s="82">
        <v>0</v>
      </c>
      <c r="M15" s="82">
        <v>0</v>
      </c>
      <c r="N15" s="74">
        <f>M15/K15*100</f>
        <v>0</v>
      </c>
      <c r="O15" s="117"/>
      <c r="P15" s="74"/>
      <c r="Q15" s="74">
        <v>0</v>
      </c>
      <c r="R15" s="74">
        <f t="shared" si="2"/>
        <v>0</v>
      </c>
      <c r="S15" s="74">
        <v>0</v>
      </c>
      <c r="T15" s="118">
        <v>0</v>
      </c>
      <c r="U15" s="56"/>
    </row>
    <row r="16" spans="1:21" s="41" customFormat="1" ht="28.5" x14ac:dyDescent="0.2">
      <c r="A16" s="40">
        <v>11</v>
      </c>
      <c r="B16" s="42" t="s">
        <v>62</v>
      </c>
      <c r="C16" s="119">
        <v>2</v>
      </c>
      <c r="D16" s="120">
        <v>2143</v>
      </c>
      <c r="E16" s="120">
        <v>52</v>
      </c>
      <c r="F16" s="44" t="s">
        <v>113</v>
      </c>
      <c r="G16" s="74"/>
      <c r="H16" s="74"/>
      <c r="I16" s="74"/>
      <c r="J16" s="39"/>
      <c r="K16" s="83">
        <f>4235+2824</f>
        <v>7059</v>
      </c>
      <c r="L16" s="83">
        <v>0</v>
      </c>
      <c r="M16" s="83">
        <v>0</v>
      </c>
      <c r="N16" s="74">
        <f t="shared" si="1"/>
        <v>0</v>
      </c>
      <c r="O16" s="117"/>
      <c r="P16" s="74"/>
      <c r="Q16" s="74">
        <v>0</v>
      </c>
      <c r="R16" s="74">
        <f t="shared" si="2"/>
        <v>0</v>
      </c>
      <c r="S16" s="74">
        <v>0</v>
      </c>
      <c r="T16" s="118">
        <v>0</v>
      </c>
    </row>
    <row r="17" spans="1:21" s="41" customFormat="1" x14ac:dyDescent="0.2">
      <c r="A17" s="40">
        <v>12</v>
      </c>
      <c r="B17" s="42" t="s">
        <v>62</v>
      </c>
      <c r="C17" s="119">
        <v>2</v>
      </c>
      <c r="D17" s="120">
        <v>5529</v>
      </c>
      <c r="E17" s="120">
        <v>63</v>
      </c>
      <c r="F17" s="44" t="s">
        <v>153</v>
      </c>
      <c r="G17" s="74"/>
      <c r="H17" s="74">
        <v>0</v>
      </c>
      <c r="I17" s="74">
        <v>0</v>
      </c>
      <c r="J17" s="39"/>
      <c r="K17" s="83">
        <v>0</v>
      </c>
      <c r="L17" s="83">
        <v>2000</v>
      </c>
      <c r="M17" s="83">
        <v>2000</v>
      </c>
      <c r="N17" s="74"/>
      <c r="O17" s="117"/>
      <c r="P17" s="74"/>
      <c r="Q17" s="74">
        <v>2000</v>
      </c>
      <c r="R17" s="74"/>
      <c r="S17" s="74">
        <v>0</v>
      </c>
      <c r="T17" s="118">
        <f t="shared" si="3"/>
        <v>0</v>
      </c>
    </row>
    <row r="18" spans="1:21" s="41" customFormat="1" x14ac:dyDescent="0.2">
      <c r="A18" s="40">
        <v>13</v>
      </c>
      <c r="B18" s="42" t="s">
        <v>127</v>
      </c>
      <c r="C18" s="119">
        <v>3</v>
      </c>
      <c r="D18" s="120">
        <v>5273</v>
      </c>
      <c r="E18" s="120">
        <v>52</v>
      </c>
      <c r="F18" s="44" t="s">
        <v>81</v>
      </c>
      <c r="G18" s="74"/>
      <c r="H18" s="74"/>
      <c r="I18" s="74"/>
      <c r="J18" s="39"/>
      <c r="K18" s="83">
        <v>200</v>
      </c>
      <c r="L18" s="83">
        <v>200</v>
      </c>
      <c r="M18" s="83">
        <v>300</v>
      </c>
      <c r="N18" s="74">
        <f t="shared" si="1"/>
        <v>150</v>
      </c>
      <c r="O18" s="117"/>
      <c r="P18" s="74"/>
      <c r="Q18" s="74">
        <v>300</v>
      </c>
      <c r="R18" s="74">
        <f t="shared" si="2"/>
        <v>150</v>
      </c>
      <c r="S18" s="74">
        <v>300</v>
      </c>
      <c r="T18" s="118">
        <f t="shared" si="3"/>
        <v>100</v>
      </c>
    </row>
    <row r="19" spans="1:21" s="41" customFormat="1" x14ac:dyDescent="0.2">
      <c r="A19" s="40">
        <v>14</v>
      </c>
      <c r="B19" s="42" t="s">
        <v>61</v>
      </c>
      <c r="C19" s="119">
        <v>7</v>
      </c>
      <c r="D19" s="120">
        <v>3636</v>
      </c>
      <c r="E19" s="120">
        <v>53</v>
      </c>
      <c r="F19" s="44" t="s">
        <v>79</v>
      </c>
      <c r="G19" s="74"/>
      <c r="H19" s="74">
        <v>500</v>
      </c>
      <c r="I19" s="74">
        <v>500</v>
      </c>
      <c r="J19" s="39">
        <f>I19/H19*100</f>
        <v>100</v>
      </c>
      <c r="K19" s="83">
        <v>500</v>
      </c>
      <c r="L19" s="83">
        <v>500</v>
      </c>
      <c r="M19" s="83">
        <v>400</v>
      </c>
      <c r="N19" s="74">
        <f t="shared" si="1"/>
        <v>80</v>
      </c>
      <c r="O19" s="117"/>
      <c r="P19" s="74"/>
      <c r="Q19" s="74">
        <v>400</v>
      </c>
      <c r="R19" s="74">
        <f t="shared" si="2"/>
        <v>80</v>
      </c>
      <c r="S19" s="74">
        <v>400</v>
      </c>
      <c r="T19" s="118">
        <f t="shared" si="3"/>
        <v>100</v>
      </c>
    </row>
    <row r="20" spans="1:21" s="41" customFormat="1" x14ac:dyDescent="0.2">
      <c r="A20" s="40">
        <v>15</v>
      </c>
      <c r="B20" s="42" t="s">
        <v>63</v>
      </c>
      <c r="C20" s="119">
        <v>8</v>
      </c>
      <c r="D20" s="120">
        <v>3299</v>
      </c>
      <c r="E20" s="120">
        <v>52</v>
      </c>
      <c r="F20" s="44" t="s">
        <v>54</v>
      </c>
      <c r="G20" s="74">
        <v>2000</v>
      </c>
      <c r="H20" s="74"/>
      <c r="I20" s="74">
        <v>2000</v>
      </c>
      <c r="J20" s="39"/>
      <c r="K20" s="83">
        <v>1500</v>
      </c>
      <c r="L20" s="83">
        <v>1700</v>
      </c>
      <c r="M20" s="83">
        <v>1500</v>
      </c>
      <c r="N20" s="74">
        <f t="shared" si="1"/>
        <v>100</v>
      </c>
      <c r="O20" s="117"/>
      <c r="P20" s="74"/>
      <c r="Q20" s="74">
        <v>1500</v>
      </c>
      <c r="R20" s="74">
        <f t="shared" si="2"/>
        <v>100</v>
      </c>
      <c r="S20" s="74">
        <v>1500</v>
      </c>
      <c r="T20" s="118">
        <f t="shared" si="3"/>
        <v>100</v>
      </c>
      <c r="U20" s="56"/>
    </row>
    <row r="21" spans="1:21" s="41" customFormat="1" x14ac:dyDescent="0.2">
      <c r="A21" s="40">
        <v>16</v>
      </c>
      <c r="B21" s="42" t="s">
        <v>63</v>
      </c>
      <c r="C21" s="119">
        <v>8</v>
      </c>
      <c r="D21" s="120">
        <v>3349</v>
      </c>
      <c r="E21" s="120">
        <v>52</v>
      </c>
      <c r="F21" s="44" t="s">
        <v>114</v>
      </c>
      <c r="G21" s="74"/>
      <c r="H21" s="74"/>
      <c r="I21" s="74"/>
      <c r="J21" s="39"/>
      <c r="K21" s="83">
        <v>41</v>
      </c>
      <c r="L21" s="83">
        <v>0</v>
      </c>
      <c r="M21" s="83">
        <v>0</v>
      </c>
      <c r="N21" s="74">
        <f t="shared" si="1"/>
        <v>0</v>
      </c>
      <c r="O21" s="117"/>
      <c r="P21" s="74"/>
      <c r="Q21" s="74">
        <v>0</v>
      </c>
      <c r="R21" s="74">
        <f t="shared" si="2"/>
        <v>0</v>
      </c>
      <c r="S21" s="74">
        <v>0</v>
      </c>
      <c r="T21" s="118">
        <v>0</v>
      </c>
    </row>
    <row r="22" spans="1:21" s="41" customFormat="1" x14ac:dyDescent="0.2">
      <c r="A22" s="40">
        <v>17</v>
      </c>
      <c r="B22" s="42" t="s">
        <v>63</v>
      </c>
      <c r="C22" s="119">
        <v>8</v>
      </c>
      <c r="D22" s="120">
        <v>3349</v>
      </c>
      <c r="E22" s="120">
        <v>52</v>
      </c>
      <c r="F22" s="44" t="s">
        <v>129</v>
      </c>
      <c r="G22" s="74"/>
      <c r="H22" s="74"/>
      <c r="I22" s="74"/>
      <c r="J22" s="39"/>
      <c r="K22" s="83">
        <v>450</v>
      </c>
      <c r="L22" s="83">
        <v>450</v>
      </c>
      <c r="M22" s="83">
        <v>450</v>
      </c>
      <c r="N22" s="74">
        <f t="shared" si="1"/>
        <v>100</v>
      </c>
      <c r="O22" s="117"/>
      <c r="P22" s="74"/>
      <c r="Q22" s="74">
        <v>450</v>
      </c>
      <c r="R22" s="74">
        <f t="shared" si="2"/>
        <v>100</v>
      </c>
      <c r="S22" s="74">
        <v>450</v>
      </c>
      <c r="T22" s="118">
        <f t="shared" si="3"/>
        <v>100</v>
      </c>
      <c r="U22" s="56"/>
    </row>
    <row r="23" spans="1:21" s="41" customFormat="1" x14ac:dyDescent="0.2">
      <c r="A23" s="40">
        <v>18</v>
      </c>
      <c r="B23" s="42" t="s">
        <v>63</v>
      </c>
      <c r="C23" s="119">
        <v>8</v>
      </c>
      <c r="D23" s="120">
        <v>3636</v>
      </c>
      <c r="E23" s="120">
        <v>52</v>
      </c>
      <c r="F23" s="44" t="s">
        <v>73</v>
      </c>
      <c r="G23" s="74"/>
      <c r="H23" s="74"/>
      <c r="I23" s="74">
        <v>280</v>
      </c>
      <c r="J23" s="39"/>
      <c r="K23" s="83">
        <v>280</v>
      </c>
      <c r="L23" s="83">
        <v>280</v>
      </c>
      <c r="M23" s="83">
        <v>280</v>
      </c>
      <c r="N23" s="74">
        <f t="shared" si="1"/>
        <v>100</v>
      </c>
      <c r="O23" s="117"/>
      <c r="P23" s="74"/>
      <c r="Q23" s="74">
        <v>280</v>
      </c>
      <c r="R23" s="74">
        <f t="shared" si="2"/>
        <v>100</v>
      </c>
      <c r="S23" s="74">
        <v>800</v>
      </c>
      <c r="T23" s="118">
        <f t="shared" si="3"/>
        <v>285.71428571428572</v>
      </c>
    </row>
    <row r="24" spans="1:21" s="41" customFormat="1" x14ac:dyDescent="0.2">
      <c r="A24" s="40">
        <v>19</v>
      </c>
      <c r="B24" s="42" t="s">
        <v>63</v>
      </c>
      <c r="C24" s="119">
        <v>8</v>
      </c>
      <c r="D24" s="120">
        <v>3636</v>
      </c>
      <c r="E24" s="120">
        <v>52</v>
      </c>
      <c r="F24" s="44" t="s">
        <v>154</v>
      </c>
      <c r="G24" s="74">
        <v>50</v>
      </c>
      <c r="H24" s="74">
        <v>70</v>
      </c>
      <c r="I24" s="74">
        <v>70</v>
      </c>
      <c r="J24" s="39">
        <f>I24/H24*100</f>
        <v>100</v>
      </c>
      <c r="K24" s="83">
        <v>70</v>
      </c>
      <c r="L24" s="83">
        <v>70</v>
      </c>
      <c r="M24" s="83">
        <v>70</v>
      </c>
      <c r="N24" s="74">
        <f t="shared" si="1"/>
        <v>100</v>
      </c>
      <c r="O24" s="117"/>
      <c r="P24" s="74"/>
      <c r="Q24" s="74">
        <v>70</v>
      </c>
      <c r="R24" s="74">
        <f t="shared" si="2"/>
        <v>100</v>
      </c>
      <c r="S24" s="74">
        <v>200</v>
      </c>
      <c r="T24" s="118">
        <f t="shared" si="3"/>
        <v>285.71428571428572</v>
      </c>
    </row>
    <row r="25" spans="1:21" s="41" customFormat="1" x14ac:dyDescent="0.2">
      <c r="A25" s="40">
        <v>20</v>
      </c>
      <c r="B25" s="42" t="s">
        <v>63</v>
      </c>
      <c r="C25" s="119">
        <v>8</v>
      </c>
      <c r="D25" s="120">
        <v>3636</v>
      </c>
      <c r="E25" s="120">
        <v>52</v>
      </c>
      <c r="F25" s="44" t="s">
        <v>107</v>
      </c>
      <c r="G25" s="74"/>
      <c r="H25" s="74"/>
      <c r="I25" s="74"/>
      <c r="J25" s="39"/>
      <c r="K25" s="83">
        <v>0</v>
      </c>
      <c r="L25" s="83">
        <v>200</v>
      </c>
      <c r="M25" s="83">
        <v>200</v>
      </c>
      <c r="N25" s="74"/>
      <c r="O25" s="117"/>
      <c r="P25" s="74"/>
      <c r="Q25" s="74">
        <v>360</v>
      </c>
      <c r="R25" s="74"/>
      <c r="S25" s="74">
        <v>400</v>
      </c>
      <c r="T25" s="118">
        <f t="shared" si="3"/>
        <v>200</v>
      </c>
    </row>
    <row r="26" spans="1:21" s="41" customFormat="1" x14ac:dyDescent="0.2">
      <c r="A26" s="40">
        <v>21</v>
      </c>
      <c r="B26" s="42" t="s">
        <v>63</v>
      </c>
      <c r="C26" s="119">
        <v>8</v>
      </c>
      <c r="D26" s="120">
        <v>3639</v>
      </c>
      <c r="E26" s="120">
        <v>52</v>
      </c>
      <c r="F26" s="44" t="s">
        <v>108</v>
      </c>
      <c r="G26" s="74"/>
      <c r="H26" s="74"/>
      <c r="I26" s="74"/>
      <c r="J26" s="39"/>
      <c r="K26" s="83">
        <v>50</v>
      </c>
      <c r="L26" s="83">
        <v>100</v>
      </c>
      <c r="M26" s="83">
        <v>100</v>
      </c>
      <c r="N26" s="74">
        <f t="shared" si="1"/>
        <v>200</v>
      </c>
      <c r="O26" s="117"/>
      <c r="P26" s="74"/>
      <c r="Q26" s="74">
        <v>100</v>
      </c>
      <c r="R26" s="74">
        <f t="shared" si="2"/>
        <v>200</v>
      </c>
      <c r="S26" s="74">
        <v>100</v>
      </c>
      <c r="T26" s="118">
        <f t="shared" si="3"/>
        <v>100</v>
      </c>
    </row>
    <row r="27" spans="1:21" s="41" customFormat="1" x14ac:dyDescent="0.2">
      <c r="A27" s="40">
        <v>22</v>
      </c>
      <c r="B27" s="42" t="s">
        <v>63</v>
      </c>
      <c r="C27" s="119">
        <v>8</v>
      </c>
      <c r="D27" s="120">
        <v>3639</v>
      </c>
      <c r="E27" s="120">
        <v>52</v>
      </c>
      <c r="F27" s="44" t="s">
        <v>109</v>
      </c>
      <c r="G27" s="74"/>
      <c r="H27" s="74"/>
      <c r="I27" s="74"/>
      <c r="J27" s="39"/>
      <c r="K27" s="83">
        <v>190</v>
      </c>
      <c r="L27" s="83">
        <v>180</v>
      </c>
      <c r="M27" s="83">
        <v>150</v>
      </c>
      <c r="N27" s="74">
        <f t="shared" si="1"/>
        <v>78.94736842105263</v>
      </c>
      <c r="O27" s="117"/>
      <c r="P27" s="74"/>
      <c r="Q27" s="74">
        <v>150</v>
      </c>
      <c r="R27" s="74">
        <f t="shared" si="2"/>
        <v>78.94736842105263</v>
      </c>
      <c r="S27" s="74">
        <v>120</v>
      </c>
      <c r="T27" s="118">
        <f t="shared" si="3"/>
        <v>80</v>
      </c>
    </row>
    <row r="28" spans="1:21" s="41" customFormat="1" x14ac:dyDescent="0.2">
      <c r="A28" s="40">
        <v>23</v>
      </c>
      <c r="B28" s="42" t="s">
        <v>63</v>
      </c>
      <c r="C28" s="119">
        <v>8</v>
      </c>
      <c r="D28" s="120">
        <v>3639</v>
      </c>
      <c r="E28" s="120">
        <v>53</v>
      </c>
      <c r="F28" s="44" t="s">
        <v>55</v>
      </c>
      <c r="G28" s="74">
        <v>300</v>
      </c>
      <c r="H28" s="74">
        <v>1000</v>
      </c>
      <c r="I28" s="74">
        <v>500</v>
      </c>
      <c r="J28" s="39">
        <f>I28/H28*100</f>
        <v>50</v>
      </c>
      <c r="K28" s="83">
        <v>500</v>
      </c>
      <c r="L28" s="83">
        <v>500</v>
      </c>
      <c r="M28" s="83">
        <v>500</v>
      </c>
      <c r="N28" s="74">
        <f t="shared" si="1"/>
        <v>100</v>
      </c>
      <c r="O28" s="117"/>
      <c r="P28" s="74"/>
      <c r="Q28" s="74">
        <v>500</v>
      </c>
      <c r="R28" s="74">
        <f t="shared" si="2"/>
        <v>100</v>
      </c>
      <c r="S28" s="74">
        <v>500</v>
      </c>
      <c r="T28" s="118">
        <f t="shared" si="3"/>
        <v>100</v>
      </c>
    </row>
    <row r="29" spans="1:21" s="41" customFormat="1" x14ac:dyDescent="0.2">
      <c r="A29" s="40">
        <v>24</v>
      </c>
      <c r="B29" s="42" t="s">
        <v>63</v>
      </c>
      <c r="C29" s="119">
        <v>8</v>
      </c>
      <c r="D29" s="120">
        <v>3639</v>
      </c>
      <c r="E29" s="120">
        <v>52</v>
      </c>
      <c r="F29" s="44" t="s">
        <v>91</v>
      </c>
      <c r="G29" s="74"/>
      <c r="H29" s="74"/>
      <c r="I29" s="74"/>
      <c r="J29" s="39"/>
      <c r="K29" s="83">
        <v>50</v>
      </c>
      <c r="L29" s="83">
        <v>45</v>
      </c>
      <c r="M29" s="83">
        <v>45</v>
      </c>
      <c r="N29" s="74">
        <f t="shared" si="1"/>
        <v>90</v>
      </c>
      <c r="O29" s="117"/>
      <c r="P29" s="74"/>
      <c r="Q29" s="74">
        <v>45</v>
      </c>
      <c r="R29" s="74">
        <f t="shared" si="2"/>
        <v>90</v>
      </c>
      <c r="S29" s="74">
        <v>0</v>
      </c>
      <c r="T29" s="118">
        <f t="shared" si="3"/>
        <v>0</v>
      </c>
    </row>
    <row r="30" spans="1:21" s="41" customFormat="1" x14ac:dyDescent="0.2">
      <c r="A30" s="40">
        <v>25</v>
      </c>
      <c r="B30" s="42" t="s">
        <v>63</v>
      </c>
      <c r="C30" s="119">
        <v>8</v>
      </c>
      <c r="D30" s="120">
        <v>3639</v>
      </c>
      <c r="E30" s="120">
        <v>52</v>
      </c>
      <c r="F30" s="44" t="s">
        <v>92</v>
      </c>
      <c r="G30" s="74"/>
      <c r="H30" s="74"/>
      <c r="I30" s="74"/>
      <c r="J30" s="39"/>
      <c r="K30" s="83">
        <v>2100</v>
      </c>
      <c r="L30" s="83">
        <v>2000</v>
      </c>
      <c r="M30" s="83">
        <v>500</v>
      </c>
      <c r="N30" s="74">
        <f t="shared" si="1"/>
        <v>23.809523809523807</v>
      </c>
      <c r="O30" s="117"/>
      <c r="P30" s="74"/>
      <c r="Q30" s="74">
        <v>500</v>
      </c>
      <c r="R30" s="74">
        <f t="shared" si="2"/>
        <v>23.809523809523807</v>
      </c>
      <c r="S30" s="74">
        <v>1000</v>
      </c>
      <c r="T30" s="118">
        <f t="shared" si="3"/>
        <v>200</v>
      </c>
    </row>
    <row r="31" spans="1:21" s="41" customFormat="1" x14ac:dyDescent="0.2">
      <c r="A31" s="40">
        <v>26</v>
      </c>
      <c r="B31" s="42" t="s">
        <v>63</v>
      </c>
      <c r="C31" s="119">
        <v>8</v>
      </c>
      <c r="D31" s="120">
        <v>3639</v>
      </c>
      <c r="E31" s="120">
        <v>52</v>
      </c>
      <c r="F31" s="44" t="s">
        <v>110</v>
      </c>
      <c r="G31" s="74"/>
      <c r="H31" s="74"/>
      <c r="I31" s="74"/>
      <c r="J31" s="39"/>
      <c r="K31" s="83">
        <v>3480</v>
      </c>
      <c r="L31" s="83">
        <v>1000</v>
      </c>
      <c r="M31" s="83">
        <v>100</v>
      </c>
      <c r="N31" s="74">
        <f t="shared" si="1"/>
        <v>2.8735632183908044</v>
      </c>
      <c r="O31" s="117"/>
      <c r="P31" s="74"/>
      <c r="Q31" s="74">
        <v>100</v>
      </c>
      <c r="R31" s="74">
        <f t="shared" si="2"/>
        <v>2.8735632183908044</v>
      </c>
      <c r="S31" s="74">
        <v>300</v>
      </c>
      <c r="T31" s="118">
        <f t="shared" si="3"/>
        <v>300</v>
      </c>
    </row>
    <row r="32" spans="1:21" s="41" customFormat="1" ht="28.5" x14ac:dyDescent="0.2">
      <c r="A32" s="40">
        <v>27</v>
      </c>
      <c r="B32" s="42" t="s">
        <v>63</v>
      </c>
      <c r="C32" s="119">
        <v>8</v>
      </c>
      <c r="D32" s="120">
        <v>3639</v>
      </c>
      <c r="E32" s="120">
        <v>52</v>
      </c>
      <c r="F32" s="44" t="s">
        <v>119</v>
      </c>
      <c r="G32" s="74"/>
      <c r="H32" s="74"/>
      <c r="I32" s="74"/>
      <c r="J32" s="39"/>
      <c r="K32" s="83">
        <v>0</v>
      </c>
      <c r="L32" s="83">
        <v>1955</v>
      </c>
      <c r="M32" s="83">
        <v>1955</v>
      </c>
      <c r="N32" s="74"/>
      <c r="O32" s="117"/>
      <c r="P32" s="74"/>
      <c r="Q32" s="74">
        <v>1955</v>
      </c>
      <c r="R32" s="74"/>
      <c r="S32" s="74">
        <v>0</v>
      </c>
      <c r="T32" s="118">
        <f t="shared" si="3"/>
        <v>0</v>
      </c>
    </row>
    <row r="33" spans="1:21" s="41" customFormat="1" x14ac:dyDescent="0.2">
      <c r="A33" s="40">
        <v>28</v>
      </c>
      <c r="B33" s="42" t="s">
        <v>63</v>
      </c>
      <c r="C33" s="119">
        <v>8</v>
      </c>
      <c r="D33" s="120">
        <v>2251</v>
      </c>
      <c r="E33" s="120">
        <v>52</v>
      </c>
      <c r="F33" s="44" t="s">
        <v>106</v>
      </c>
      <c r="G33" s="74"/>
      <c r="H33" s="74">
        <v>3000</v>
      </c>
      <c r="I33" s="74">
        <v>4000</v>
      </c>
      <c r="J33" s="39"/>
      <c r="K33" s="83">
        <v>3000</v>
      </c>
      <c r="L33" s="83">
        <v>1100</v>
      </c>
      <c r="M33" s="83">
        <v>0</v>
      </c>
      <c r="N33" s="74">
        <f t="shared" si="1"/>
        <v>0</v>
      </c>
      <c r="O33" s="117"/>
      <c r="P33" s="74"/>
      <c r="Q33" s="74">
        <v>0</v>
      </c>
      <c r="R33" s="74">
        <f t="shared" si="2"/>
        <v>0</v>
      </c>
      <c r="S33" s="74">
        <v>0</v>
      </c>
      <c r="T33" s="118">
        <v>0</v>
      </c>
    </row>
    <row r="34" spans="1:21" s="41" customFormat="1" x14ac:dyDescent="0.2">
      <c r="A34" s="40">
        <v>29</v>
      </c>
      <c r="B34" s="42" t="s">
        <v>68</v>
      </c>
      <c r="C34" s="119">
        <v>9</v>
      </c>
      <c r="D34" s="120">
        <v>2369</v>
      </c>
      <c r="E34" s="120">
        <v>51</v>
      </c>
      <c r="F34" s="44" t="s">
        <v>97</v>
      </c>
      <c r="G34" s="74"/>
      <c r="H34" s="74"/>
      <c r="I34" s="74"/>
      <c r="J34" s="39"/>
      <c r="K34" s="83">
        <v>200</v>
      </c>
      <c r="L34" s="83">
        <v>0</v>
      </c>
      <c r="M34" s="83">
        <v>0</v>
      </c>
      <c r="N34" s="74">
        <f t="shared" si="1"/>
        <v>0</v>
      </c>
      <c r="O34" s="117"/>
      <c r="P34" s="74"/>
      <c r="Q34" s="74">
        <v>0</v>
      </c>
      <c r="R34" s="74">
        <f t="shared" si="2"/>
        <v>0</v>
      </c>
      <c r="S34" s="74">
        <v>0</v>
      </c>
      <c r="T34" s="118">
        <v>0</v>
      </c>
    </row>
    <row r="35" spans="1:21" s="41" customFormat="1" x14ac:dyDescent="0.2">
      <c r="A35" s="40">
        <v>30</v>
      </c>
      <c r="B35" s="42" t="s">
        <v>68</v>
      </c>
      <c r="C35" s="119">
        <v>9</v>
      </c>
      <c r="D35" s="120">
        <v>2399</v>
      </c>
      <c r="E35" s="120">
        <v>63</v>
      </c>
      <c r="F35" s="44" t="s">
        <v>130</v>
      </c>
      <c r="G35" s="74"/>
      <c r="H35" s="74"/>
      <c r="I35" s="74"/>
      <c r="J35" s="39"/>
      <c r="K35" s="83">
        <v>500</v>
      </c>
      <c r="L35" s="83">
        <v>500</v>
      </c>
      <c r="M35" s="83">
        <v>500</v>
      </c>
      <c r="N35" s="74">
        <f t="shared" si="1"/>
        <v>100</v>
      </c>
      <c r="O35" s="117"/>
      <c r="P35" s="74"/>
      <c r="Q35" s="74">
        <v>500</v>
      </c>
      <c r="R35" s="74">
        <f t="shared" si="2"/>
        <v>100</v>
      </c>
      <c r="S35" s="74">
        <v>500</v>
      </c>
      <c r="T35" s="118">
        <f t="shared" si="3"/>
        <v>100</v>
      </c>
    </row>
    <row r="36" spans="1:21" s="41" customFormat="1" ht="17.25" customHeight="1" x14ac:dyDescent="0.2">
      <c r="A36" s="40">
        <v>31</v>
      </c>
      <c r="B36" s="42" t="s">
        <v>64</v>
      </c>
      <c r="C36" s="119">
        <v>10</v>
      </c>
      <c r="D36" s="120">
        <v>3419</v>
      </c>
      <c r="E36" s="120">
        <v>52</v>
      </c>
      <c r="F36" s="44" t="s">
        <v>88</v>
      </c>
      <c r="G36" s="74"/>
      <c r="H36" s="74"/>
      <c r="I36" s="74"/>
      <c r="J36" s="39"/>
      <c r="K36" s="83">
        <v>200</v>
      </c>
      <c r="L36" s="83">
        <v>200</v>
      </c>
      <c r="M36" s="83">
        <v>200</v>
      </c>
      <c r="N36" s="74">
        <f t="shared" si="1"/>
        <v>100</v>
      </c>
      <c r="O36" s="117"/>
      <c r="P36" s="74"/>
      <c r="Q36" s="74">
        <v>200</v>
      </c>
      <c r="R36" s="74">
        <f t="shared" si="2"/>
        <v>100</v>
      </c>
      <c r="S36" s="74">
        <v>200</v>
      </c>
      <c r="T36" s="118">
        <f t="shared" si="3"/>
        <v>100</v>
      </c>
    </row>
    <row r="37" spans="1:21" s="41" customFormat="1" ht="31.5" customHeight="1" x14ac:dyDescent="0.2">
      <c r="A37" s="40">
        <v>32</v>
      </c>
      <c r="B37" s="136" t="s">
        <v>64</v>
      </c>
      <c r="C37" s="137">
        <v>10</v>
      </c>
      <c r="D37" s="138">
        <v>3419</v>
      </c>
      <c r="E37" s="138">
        <v>52</v>
      </c>
      <c r="F37" s="133" t="s">
        <v>147</v>
      </c>
      <c r="G37" s="85"/>
      <c r="H37" s="85"/>
      <c r="I37" s="85"/>
      <c r="J37" s="39"/>
      <c r="K37" s="86">
        <v>0</v>
      </c>
      <c r="L37" s="86"/>
      <c r="M37" s="86">
        <v>0</v>
      </c>
      <c r="N37" s="74">
        <v>0</v>
      </c>
      <c r="O37" s="139"/>
      <c r="P37" s="85"/>
      <c r="Q37" s="85">
        <v>0</v>
      </c>
      <c r="R37" s="74">
        <v>0</v>
      </c>
      <c r="S37" s="85">
        <v>2000</v>
      </c>
      <c r="T37" s="118"/>
    </row>
    <row r="38" spans="1:21" s="41" customFormat="1" ht="17.25" customHeight="1" x14ac:dyDescent="0.2">
      <c r="A38" s="40">
        <v>33</v>
      </c>
      <c r="B38" s="136" t="s">
        <v>69</v>
      </c>
      <c r="C38" s="137">
        <v>12</v>
      </c>
      <c r="D38" s="138">
        <v>2212</v>
      </c>
      <c r="E38" s="138">
        <v>63</v>
      </c>
      <c r="F38" s="133" t="s">
        <v>155</v>
      </c>
      <c r="G38" s="85"/>
      <c r="H38" s="85"/>
      <c r="I38" s="85"/>
      <c r="J38" s="39"/>
      <c r="K38" s="86">
        <v>0</v>
      </c>
      <c r="L38" s="86"/>
      <c r="M38" s="86">
        <v>0</v>
      </c>
      <c r="N38" s="74">
        <v>0</v>
      </c>
      <c r="O38" s="139"/>
      <c r="P38" s="85"/>
      <c r="Q38" s="85">
        <v>0</v>
      </c>
      <c r="R38" s="74">
        <v>0</v>
      </c>
      <c r="S38" s="85">
        <v>2000</v>
      </c>
      <c r="T38" s="118"/>
    </row>
    <row r="39" spans="1:21" s="41" customFormat="1" ht="29.25" customHeight="1" x14ac:dyDescent="0.2">
      <c r="A39" s="40">
        <v>34</v>
      </c>
      <c r="B39" s="136" t="s">
        <v>69</v>
      </c>
      <c r="C39" s="137">
        <v>12</v>
      </c>
      <c r="D39" s="138">
        <v>2219</v>
      </c>
      <c r="E39" s="138">
        <v>63</v>
      </c>
      <c r="F39" s="133" t="s">
        <v>144</v>
      </c>
      <c r="G39" s="85"/>
      <c r="H39" s="85"/>
      <c r="I39" s="85"/>
      <c r="J39" s="39"/>
      <c r="K39" s="86">
        <v>0</v>
      </c>
      <c r="L39" s="86"/>
      <c r="M39" s="86">
        <v>0</v>
      </c>
      <c r="N39" s="74">
        <v>0</v>
      </c>
      <c r="O39" s="139"/>
      <c r="P39" s="85"/>
      <c r="Q39" s="85">
        <v>0</v>
      </c>
      <c r="R39" s="74">
        <v>0</v>
      </c>
      <c r="S39" s="85">
        <v>8000</v>
      </c>
      <c r="T39" s="118"/>
    </row>
    <row r="40" spans="1:21" s="41" customFormat="1" ht="30.75" customHeight="1" x14ac:dyDescent="0.2">
      <c r="A40" s="40">
        <v>35</v>
      </c>
      <c r="B40" s="136" t="s">
        <v>69</v>
      </c>
      <c r="C40" s="137">
        <v>12</v>
      </c>
      <c r="D40" s="138">
        <v>2299</v>
      </c>
      <c r="E40" s="138">
        <v>63</v>
      </c>
      <c r="F40" s="133" t="s">
        <v>140</v>
      </c>
      <c r="G40" s="85"/>
      <c r="H40" s="85"/>
      <c r="I40" s="85"/>
      <c r="J40" s="39"/>
      <c r="K40" s="86">
        <v>0</v>
      </c>
      <c r="L40" s="86"/>
      <c r="M40" s="86">
        <v>0</v>
      </c>
      <c r="N40" s="74">
        <v>0</v>
      </c>
      <c r="O40" s="139"/>
      <c r="P40" s="85"/>
      <c r="Q40" s="85">
        <v>0</v>
      </c>
      <c r="R40" s="74">
        <v>0</v>
      </c>
      <c r="S40" s="85">
        <v>4000</v>
      </c>
      <c r="T40" s="118"/>
    </row>
    <row r="41" spans="1:21" s="41" customFormat="1" ht="15" thickBot="1" x14ac:dyDescent="0.25">
      <c r="A41" s="40">
        <v>36</v>
      </c>
      <c r="B41" s="136" t="s">
        <v>65</v>
      </c>
      <c r="C41" s="137">
        <v>13</v>
      </c>
      <c r="D41" s="138">
        <v>3315</v>
      </c>
      <c r="E41" s="138">
        <v>53</v>
      </c>
      <c r="F41" s="133" t="s">
        <v>74</v>
      </c>
      <c r="G41" s="85">
        <v>27182</v>
      </c>
      <c r="H41" s="85">
        <v>29342</v>
      </c>
      <c r="I41" s="85">
        <v>25488</v>
      </c>
      <c r="J41" s="148">
        <f>I41/H41*100</f>
        <v>86.865244359621016</v>
      </c>
      <c r="K41" s="86">
        <v>22500</v>
      </c>
      <c r="L41" s="86">
        <v>22500</v>
      </c>
      <c r="M41" s="86">
        <v>21000</v>
      </c>
      <c r="N41" s="134">
        <f t="shared" si="1"/>
        <v>93.333333333333329</v>
      </c>
      <c r="O41" s="139"/>
      <c r="P41" s="85"/>
      <c r="Q41" s="85">
        <v>21000</v>
      </c>
      <c r="R41" s="85">
        <f t="shared" si="2"/>
        <v>93.333333333333329</v>
      </c>
      <c r="S41" s="85">
        <v>20500</v>
      </c>
      <c r="T41" s="149">
        <f t="shared" si="3"/>
        <v>97.61904761904762</v>
      </c>
    </row>
    <row r="42" spans="1:21" s="106" customFormat="1" ht="24.75" customHeight="1" thickTop="1" thickBot="1" x14ac:dyDescent="0.3">
      <c r="A42" s="156" t="s">
        <v>17</v>
      </c>
      <c r="B42" s="157"/>
      <c r="C42" s="157"/>
      <c r="D42" s="157"/>
      <c r="E42" s="157"/>
      <c r="F42" s="157"/>
      <c r="G42" s="104">
        <f>SUM(G8:G41)</f>
        <v>35841</v>
      </c>
      <c r="H42" s="104">
        <f>SUM(H7:H41)</f>
        <v>53316</v>
      </c>
      <c r="I42" s="104">
        <f>SUM(I7:I41)</f>
        <v>38621</v>
      </c>
      <c r="J42" s="105">
        <f>I42/H42*100</f>
        <v>72.437917323130023</v>
      </c>
      <c r="K42" s="66">
        <f>SUM(K6:K41)</f>
        <v>49332</v>
      </c>
      <c r="L42" s="66">
        <f t="shared" ref="L42:M42" si="4">SUM(L6:L41)</f>
        <v>42045</v>
      </c>
      <c r="M42" s="66">
        <f t="shared" si="4"/>
        <v>36715</v>
      </c>
      <c r="N42" s="92">
        <f>M42/K42*100</f>
        <v>74.424308765101756</v>
      </c>
      <c r="O42" s="104"/>
      <c r="P42" s="104"/>
      <c r="Q42" s="66">
        <f>SUM(Q6:Q41)</f>
        <v>36875</v>
      </c>
      <c r="R42" s="66">
        <f>Q42/M42*100</f>
        <v>100.4357891869808</v>
      </c>
      <c r="S42" s="66">
        <f>SUM(S6:S41)</f>
        <v>49335</v>
      </c>
      <c r="T42" s="88">
        <f>S42/M42*100</f>
        <v>134.37287212311045</v>
      </c>
      <c r="U42" s="152"/>
    </row>
    <row r="43" spans="1:21" s="106" customFormat="1" ht="15" thickTop="1" x14ac:dyDescent="0.2">
      <c r="C43" s="111"/>
      <c r="D43" s="114"/>
      <c r="E43" s="114"/>
      <c r="G43" s="107"/>
      <c r="H43" s="107"/>
      <c r="I43" s="107"/>
      <c r="K43" s="103"/>
      <c r="L43" s="103"/>
      <c r="M43" s="103"/>
      <c r="U43" s="152"/>
    </row>
    <row r="44" spans="1:21" s="106" customFormat="1" x14ac:dyDescent="0.2">
      <c r="C44" s="111"/>
      <c r="D44" s="114"/>
      <c r="E44" s="114"/>
      <c r="G44" s="107"/>
      <c r="H44" s="107"/>
      <c r="I44" s="107"/>
      <c r="K44" s="103"/>
      <c r="L44" s="103"/>
      <c r="M44" s="103"/>
    </row>
    <row r="45" spans="1:21" s="106" customFormat="1" x14ac:dyDescent="0.2">
      <c r="C45" s="111"/>
      <c r="D45" s="114"/>
      <c r="E45" s="114"/>
      <c r="G45" s="107"/>
      <c r="H45" s="107"/>
      <c r="I45" s="107"/>
      <c r="K45" s="103"/>
      <c r="L45" s="103"/>
      <c r="M45" s="103"/>
    </row>
    <row r="46" spans="1:21" s="106" customFormat="1" x14ac:dyDescent="0.2">
      <c r="C46" s="111"/>
      <c r="D46" s="114"/>
      <c r="E46" s="114"/>
      <c r="G46" s="107"/>
      <c r="H46" s="107"/>
      <c r="I46" s="107"/>
      <c r="K46" s="107"/>
      <c r="L46" s="107"/>
      <c r="M46" s="107"/>
    </row>
    <row r="47" spans="1:21" x14ac:dyDescent="0.2">
      <c r="I47" s="33"/>
    </row>
    <row r="48" spans="1:21" x14ac:dyDescent="0.2">
      <c r="I48" s="33"/>
    </row>
    <row r="49" spans="9:9" x14ac:dyDescent="0.2">
      <c r="I49" s="33"/>
    </row>
    <row r="50" spans="9:9" x14ac:dyDescent="0.2">
      <c r="I50" s="33"/>
    </row>
    <row r="51" spans="9:9" x14ac:dyDescent="0.2">
      <c r="I51" s="33"/>
    </row>
    <row r="52" spans="9:9" x14ac:dyDescent="0.2">
      <c r="I52" s="33"/>
    </row>
    <row r="53" spans="9:9" x14ac:dyDescent="0.2">
      <c r="I53" s="33"/>
    </row>
    <row r="54" spans="9:9" x14ac:dyDescent="0.2">
      <c r="I54" s="33"/>
    </row>
    <row r="55" spans="9:9" x14ac:dyDescent="0.2">
      <c r="I55" s="33"/>
    </row>
    <row r="56" spans="9:9" x14ac:dyDescent="0.2">
      <c r="I56" s="33"/>
    </row>
    <row r="57" spans="9:9" x14ac:dyDescent="0.2">
      <c r="I57" s="33"/>
    </row>
    <row r="58" spans="9:9" x14ac:dyDescent="0.2">
      <c r="I58" s="33"/>
    </row>
    <row r="59" spans="9:9" x14ac:dyDescent="0.2">
      <c r="I59" s="33"/>
    </row>
    <row r="60" spans="9:9" x14ac:dyDescent="0.2">
      <c r="I60" s="33"/>
    </row>
    <row r="61" spans="9:9" x14ac:dyDescent="0.2">
      <c r="I61" s="33"/>
    </row>
    <row r="62" spans="9:9" x14ac:dyDescent="0.2">
      <c r="I62" s="33"/>
    </row>
    <row r="63" spans="9:9" x14ac:dyDescent="0.2">
      <c r="I63" s="33"/>
    </row>
    <row r="64" spans="9:9" x14ac:dyDescent="0.2">
      <c r="I64" s="33"/>
    </row>
    <row r="65" spans="9:9" x14ac:dyDescent="0.2">
      <c r="I65" s="33"/>
    </row>
    <row r="66" spans="9:9" x14ac:dyDescent="0.2">
      <c r="I66" s="33"/>
    </row>
    <row r="67" spans="9:9" x14ac:dyDescent="0.2">
      <c r="I67" s="33"/>
    </row>
    <row r="68" spans="9:9" x14ac:dyDescent="0.2">
      <c r="I68" s="33"/>
    </row>
    <row r="69" spans="9:9" x14ac:dyDescent="0.2">
      <c r="I69" s="33"/>
    </row>
    <row r="70" spans="9:9" x14ac:dyDescent="0.2">
      <c r="I70" s="33"/>
    </row>
    <row r="71" spans="9:9" x14ac:dyDescent="0.2">
      <c r="I71" s="33"/>
    </row>
    <row r="72" spans="9:9" x14ac:dyDescent="0.2">
      <c r="I72" s="33"/>
    </row>
    <row r="73" spans="9:9" x14ac:dyDescent="0.2">
      <c r="I73" s="33"/>
    </row>
    <row r="74" spans="9:9" x14ac:dyDescent="0.2">
      <c r="I74" s="33"/>
    </row>
    <row r="75" spans="9:9" x14ac:dyDescent="0.2">
      <c r="I75" s="33"/>
    </row>
    <row r="76" spans="9:9" x14ac:dyDescent="0.2">
      <c r="I76" s="33"/>
    </row>
    <row r="77" spans="9:9" x14ac:dyDescent="0.2">
      <c r="I77" s="33"/>
    </row>
    <row r="78" spans="9:9" x14ac:dyDescent="0.2">
      <c r="I78" s="33"/>
    </row>
    <row r="79" spans="9:9" x14ac:dyDescent="0.2">
      <c r="I79" s="33"/>
    </row>
    <row r="80" spans="9:9" x14ac:dyDescent="0.2">
      <c r="I80" s="33"/>
    </row>
    <row r="81" spans="9:9" x14ac:dyDescent="0.2">
      <c r="I81" s="33"/>
    </row>
  </sheetData>
  <mergeCells count="1">
    <mergeCell ref="A42:F42"/>
  </mergeCells>
  <phoneticPr fontId="5" type="noConversion"/>
  <pageMargins left="0.86614173228346458" right="0.98425196850393704" top="0.98425196850393704" bottom="0.59055118110236227" header="0.51181102362204722" footer="0.51181102362204722"/>
  <pageSetup paperSize="9" scale="63" firstPageNumber="86" orientation="landscape" useFirstPageNumber="1" r:id="rId1"/>
  <headerFooter alignWithMargins="0">
    <oddFooter>&amp;L&amp;"Arial,Kurzíva"Zastupitelstvo Olomouckého kraje 12-12-2014
6. - Rozpočet Olomouckého kraje 2015 - návrh rozpočtu
Příloha č. 4: Přehled dotačních titulů za období 2013-2015
&amp;R&amp;"Arial,Kurzíva"Strana &amp;P (celkem 127)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/>
  <dimension ref="A1:J33"/>
  <sheetViews>
    <sheetView workbookViewId="0">
      <selection activeCell="C1" sqref="C1"/>
    </sheetView>
  </sheetViews>
  <sheetFormatPr defaultRowHeight="12.75" x14ac:dyDescent="0.2"/>
  <cols>
    <col min="2" max="2" width="69.140625" customWidth="1"/>
    <col min="3" max="3" width="12.85546875" customWidth="1"/>
    <col min="4" max="4" width="13" customWidth="1"/>
    <col min="5" max="7" width="12.28515625" customWidth="1"/>
    <col min="8" max="8" width="12" customWidth="1"/>
  </cols>
  <sheetData>
    <row r="1" spans="1:8" ht="15.75" x14ac:dyDescent="0.25">
      <c r="A1" s="20" t="s">
        <v>50</v>
      </c>
    </row>
    <row r="2" spans="1:8" ht="13.5" thickBot="1" x14ac:dyDescent="0.25">
      <c r="H2" s="8" t="s">
        <v>47</v>
      </c>
    </row>
    <row r="3" spans="1:8" x14ac:dyDescent="0.2">
      <c r="A3" s="17" t="s">
        <v>0</v>
      </c>
      <c r="B3" s="13" t="s">
        <v>32</v>
      </c>
      <c r="C3" s="15">
        <v>2005</v>
      </c>
      <c r="D3" s="13">
        <v>2006</v>
      </c>
      <c r="E3" s="15">
        <v>2007</v>
      </c>
      <c r="F3" s="13">
        <v>2008</v>
      </c>
      <c r="G3" s="15" t="s">
        <v>48</v>
      </c>
      <c r="H3" s="14" t="s">
        <v>49</v>
      </c>
    </row>
    <row r="4" spans="1:8" x14ac:dyDescent="0.2">
      <c r="A4" s="18">
        <v>1</v>
      </c>
      <c r="B4" s="9" t="s">
        <v>1</v>
      </c>
      <c r="C4" s="16">
        <v>33461.5</v>
      </c>
      <c r="D4" s="10">
        <v>50247.008999999998</v>
      </c>
      <c r="E4" s="16">
        <v>52373</v>
      </c>
      <c r="F4" s="10">
        <v>78861.348499999993</v>
      </c>
      <c r="G4" s="16">
        <v>51485</v>
      </c>
      <c r="H4" s="11">
        <v>45135</v>
      </c>
    </row>
    <row r="5" spans="1:8" x14ac:dyDescent="0.2">
      <c r="A5" s="18">
        <v>2</v>
      </c>
      <c r="B5" s="9" t="s">
        <v>2</v>
      </c>
      <c r="C5" s="16">
        <v>5488.1109999999999</v>
      </c>
      <c r="D5" s="10">
        <v>6487.2004000000006</v>
      </c>
      <c r="E5" s="16">
        <v>7103.3265000000001</v>
      </c>
      <c r="F5" s="10">
        <v>8891.2990000000009</v>
      </c>
      <c r="G5" s="16">
        <v>10778.31</v>
      </c>
      <c r="H5" s="11">
        <v>7780.5060000000003</v>
      </c>
    </row>
    <row r="6" spans="1:8" x14ac:dyDescent="0.2">
      <c r="A6" s="18">
        <v>8</v>
      </c>
      <c r="B6" s="9" t="s">
        <v>4</v>
      </c>
      <c r="C6" s="16">
        <v>2993.1325000000002</v>
      </c>
      <c r="D6" s="10">
        <v>2999.3786</v>
      </c>
      <c r="E6" s="16">
        <v>2999.9850000000001</v>
      </c>
      <c r="F6" s="10">
        <v>5966.1469999999999</v>
      </c>
      <c r="G6" s="16">
        <v>6000</v>
      </c>
      <c r="H6" s="11">
        <v>2661.5</v>
      </c>
    </row>
    <row r="7" spans="1:8" x14ac:dyDescent="0.2">
      <c r="A7" s="18">
        <v>9</v>
      </c>
      <c r="B7" s="9" t="s">
        <v>5</v>
      </c>
      <c r="C7" s="16">
        <v>7008.67</v>
      </c>
      <c r="D7" s="10">
        <v>24676.9879</v>
      </c>
      <c r="E7" s="16">
        <v>6798.2754000000004</v>
      </c>
      <c r="F7" s="10">
        <v>7540.01775</v>
      </c>
      <c r="G7" s="16">
        <v>20399</v>
      </c>
      <c r="H7" s="11">
        <v>4949.0450000000001</v>
      </c>
    </row>
    <row r="8" spans="1:8" x14ac:dyDescent="0.2">
      <c r="A8" s="18">
        <v>16</v>
      </c>
      <c r="B8" s="9" t="s">
        <v>6</v>
      </c>
      <c r="C8" s="16">
        <v>7137.8394600000001</v>
      </c>
      <c r="D8" s="10">
        <v>37168.231</v>
      </c>
      <c r="E8" s="16">
        <v>47397.836000000003</v>
      </c>
      <c r="F8" s="10">
        <v>78077.679999999993</v>
      </c>
      <c r="G8" s="16">
        <v>62681</v>
      </c>
      <c r="H8" s="11">
        <v>46284.87</v>
      </c>
    </row>
    <row r="9" spans="1:8" x14ac:dyDescent="0.2">
      <c r="A9" s="18">
        <v>17</v>
      </c>
      <c r="B9" s="9" t="s">
        <v>7</v>
      </c>
      <c r="C9" s="16">
        <v>39585.739959999999</v>
      </c>
      <c r="D9" s="10">
        <v>44549.053399999997</v>
      </c>
      <c r="E9" s="16">
        <v>44632.533539999997</v>
      </c>
      <c r="F9" s="10">
        <v>44912.027000000002</v>
      </c>
      <c r="G9" s="16">
        <v>45000</v>
      </c>
      <c r="H9" s="11">
        <v>44484.752999999997</v>
      </c>
    </row>
    <row r="10" spans="1:8" x14ac:dyDescent="0.2">
      <c r="A10" s="18">
        <v>18</v>
      </c>
      <c r="B10" s="9" t="s">
        <v>18</v>
      </c>
      <c r="C10" s="16">
        <v>0</v>
      </c>
      <c r="D10" s="10">
        <v>1250</v>
      </c>
      <c r="E10" s="16">
        <v>0</v>
      </c>
      <c r="F10" s="10">
        <v>0</v>
      </c>
      <c r="G10" s="16">
        <v>5000</v>
      </c>
      <c r="H10" s="11">
        <v>5000</v>
      </c>
    </row>
    <row r="11" spans="1:8" x14ac:dyDescent="0.2">
      <c r="A11" s="18">
        <v>31</v>
      </c>
      <c r="B11" s="9" t="s">
        <v>52</v>
      </c>
      <c r="C11" s="16">
        <v>0</v>
      </c>
      <c r="D11" s="10">
        <v>0</v>
      </c>
      <c r="E11" s="16">
        <v>0</v>
      </c>
      <c r="F11" s="10">
        <v>0</v>
      </c>
      <c r="G11" s="16">
        <v>25000</v>
      </c>
      <c r="H11" s="11">
        <v>0</v>
      </c>
    </row>
    <row r="12" spans="1:8" x14ac:dyDescent="0.2">
      <c r="A12" s="18">
        <v>102</v>
      </c>
      <c r="B12" s="9" t="s">
        <v>24</v>
      </c>
      <c r="C12" s="16">
        <v>7200</v>
      </c>
      <c r="D12" s="10">
        <v>7200</v>
      </c>
      <c r="E12" s="16">
        <v>6976.90625</v>
      </c>
      <c r="F12" s="10">
        <v>7200</v>
      </c>
      <c r="G12" s="16">
        <v>4320</v>
      </c>
      <c r="H12" s="11">
        <v>4320</v>
      </c>
    </row>
    <row r="13" spans="1:8" x14ac:dyDescent="0.2">
      <c r="A13" s="18">
        <v>103</v>
      </c>
      <c r="B13" s="9" t="s">
        <v>8</v>
      </c>
      <c r="C13" s="16">
        <v>2999.0819999999999</v>
      </c>
      <c r="D13" s="10">
        <v>2969.9090000000001</v>
      </c>
      <c r="E13" s="16">
        <v>2999.1860000000001</v>
      </c>
      <c r="F13" s="10">
        <v>3000</v>
      </c>
      <c r="G13" s="16">
        <v>1200</v>
      </c>
      <c r="H13" s="11">
        <v>0</v>
      </c>
    </row>
    <row r="14" spans="1:8" x14ac:dyDescent="0.2">
      <c r="A14" s="18">
        <v>105</v>
      </c>
      <c r="B14" s="9" t="s">
        <v>21</v>
      </c>
      <c r="C14" s="16">
        <v>0</v>
      </c>
      <c r="D14" s="10">
        <v>29930.413</v>
      </c>
      <c r="E14" s="16">
        <v>32870</v>
      </c>
      <c r="F14" s="10">
        <v>37158</v>
      </c>
      <c r="G14" s="16">
        <v>39230</v>
      </c>
      <c r="H14" s="11">
        <v>39190</v>
      </c>
    </row>
    <row r="15" spans="1:8" x14ac:dyDescent="0.2">
      <c r="A15" s="18">
        <v>109</v>
      </c>
      <c r="B15" s="9" t="s">
        <v>25</v>
      </c>
      <c r="C15" s="16">
        <v>0</v>
      </c>
      <c r="D15" s="10">
        <v>0</v>
      </c>
      <c r="E15" s="16">
        <v>149.5</v>
      </c>
      <c r="F15" s="10">
        <v>352.52600000000001</v>
      </c>
      <c r="G15" s="16">
        <v>340</v>
      </c>
      <c r="H15" s="11">
        <v>175.4</v>
      </c>
    </row>
    <row r="16" spans="1:8" x14ac:dyDescent="0.2">
      <c r="A16" s="18">
        <v>110</v>
      </c>
      <c r="B16" s="9" t="s">
        <v>26</v>
      </c>
      <c r="C16" s="16">
        <v>0</v>
      </c>
      <c r="D16" s="10">
        <v>0</v>
      </c>
      <c r="E16" s="16">
        <v>864</v>
      </c>
      <c r="F16" s="10">
        <v>1867.5</v>
      </c>
      <c r="G16" s="16">
        <v>2000</v>
      </c>
      <c r="H16" s="11">
        <v>762</v>
      </c>
    </row>
    <row r="17" spans="1:10" x14ac:dyDescent="0.2">
      <c r="A17" s="18">
        <v>112</v>
      </c>
      <c r="B17" s="9" t="s">
        <v>33</v>
      </c>
      <c r="C17" s="16">
        <v>0</v>
      </c>
      <c r="D17" s="10">
        <v>0</v>
      </c>
      <c r="E17" s="16">
        <v>0</v>
      </c>
      <c r="F17" s="10">
        <v>893.65210000000002</v>
      </c>
      <c r="G17" s="16">
        <v>1030</v>
      </c>
      <c r="H17" s="11">
        <v>667.86199999999997</v>
      </c>
    </row>
    <row r="18" spans="1:10" x14ac:dyDescent="0.2">
      <c r="A18" s="18">
        <v>200</v>
      </c>
      <c r="B18" s="9" t="s">
        <v>9</v>
      </c>
      <c r="C18" s="16">
        <v>2133</v>
      </c>
      <c r="D18" s="10">
        <v>2200</v>
      </c>
      <c r="E18" s="16">
        <v>2200</v>
      </c>
      <c r="F18" s="10">
        <v>2200</v>
      </c>
      <c r="G18" s="16">
        <v>2200</v>
      </c>
      <c r="H18" s="11">
        <v>0</v>
      </c>
    </row>
    <row r="19" spans="1:10" x14ac:dyDescent="0.2">
      <c r="A19" s="18">
        <v>201</v>
      </c>
      <c r="B19" s="9" t="s">
        <v>10</v>
      </c>
      <c r="C19" s="16">
        <v>700</v>
      </c>
      <c r="D19" s="10">
        <v>700</v>
      </c>
      <c r="E19" s="16">
        <v>700</v>
      </c>
      <c r="F19" s="10">
        <v>500</v>
      </c>
      <c r="G19" s="16">
        <v>0</v>
      </c>
      <c r="H19" s="11">
        <v>0</v>
      </c>
    </row>
    <row r="20" spans="1:10" x14ac:dyDescent="0.2">
      <c r="A20" s="18">
        <v>204</v>
      </c>
      <c r="B20" s="9" t="s">
        <v>51</v>
      </c>
      <c r="C20" s="16">
        <v>9920</v>
      </c>
      <c r="D20" s="10">
        <v>10200</v>
      </c>
      <c r="E20" s="16">
        <v>10200</v>
      </c>
      <c r="F20" s="10">
        <v>10200</v>
      </c>
      <c r="G20" s="16">
        <v>10250</v>
      </c>
      <c r="H20" s="11">
        <v>7910</v>
      </c>
    </row>
    <row r="21" spans="1:10" x14ac:dyDescent="0.2">
      <c r="A21" s="18">
        <v>209</v>
      </c>
      <c r="B21" s="9" t="s">
        <v>27</v>
      </c>
      <c r="C21" s="16">
        <v>8940.7999999999993</v>
      </c>
      <c r="D21" s="10">
        <v>12992.52</v>
      </c>
      <c r="E21" s="16">
        <v>24528.428</v>
      </c>
      <c r="F21" s="10">
        <v>33989.478200000005</v>
      </c>
      <c r="G21" s="16">
        <v>32500.01</v>
      </c>
      <c r="H21" s="11">
        <v>17341.900000000001</v>
      </c>
    </row>
    <row r="22" spans="1:10" x14ac:dyDescent="0.2">
      <c r="A22" s="18">
        <v>254</v>
      </c>
      <c r="B22" s="9" t="s">
        <v>35</v>
      </c>
      <c r="C22" s="16">
        <v>0</v>
      </c>
      <c r="D22" s="10">
        <v>0</v>
      </c>
      <c r="E22" s="16">
        <v>0</v>
      </c>
      <c r="F22" s="10">
        <v>2500</v>
      </c>
      <c r="G22" s="16">
        <v>2500</v>
      </c>
      <c r="H22" s="11">
        <v>0</v>
      </c>
    </row>
    <row r="23" spans="1:10" x14ac:dyDescent="0.2">
      <c r="A23" s="18">
        <v>255</v>
      </c>
      <c r="B23" s="9" t="s">
        <v>36</v>
      </c>
      <c r="C23" s="16">
        <v>0</v>
      </c>
      <c r="D23" s="10">
        <v>0</v>
      </c>
      <c r="E23" s="16">
        <v>0</v>
      </c>
      <c r="F23" s="10">
        <v>178</v>
      </c>
      <c r="G23" s="16">
        <v>850</v>
      </c>
      <c r="H23" s="12">
        <v>0</v>
      </c>
      <c r="I23" s="4"/>
      <c r="J23" s="4"/>
    </row>
    <row r="24" spans="1:10" x14ac:dyDescent="0.2">
      <c r="A24" s="18">
        <v>405</v>
      </c>
      <c r="B24" s="9" t="s">
        <v>28</v>
      </c>
      <c r="C24" s="16">
        <v>0</v>
      </c>
      <c r="D24" s="10">
        <v>4000</v>
      </c>
      <c r="E24" s="16">
        <v>5780</v>
      </c>
      <c r="F24" s="10">
        <v>5780</v>
      </c>
      <c r="G24" s="16">
        <v>0</v>
      </c>
      <c r="H24" s="12">
        <v>0</v>
      </c>
      <c r="I24" s="4"/>
      <c r="J24" s="4"/>
    </row>
    <row r="25" spans="1:10" x14ac:dyDescent="0.2">
      <c r="A25" s="18">
        <v>406</v>
      </c>
      <c r="B25" s="9" t="s">
        <v>13</v>
      </c>
      <c r="C25" s="16">
        <v>9999.9734100000005</v>
      </c>
      <c r="D25" s="10">
        <v>10000</v>
      </c>
      <c r="E25" s="16">
        <v>0</v>
      </c>
      <c r="F25" s="10">
        <v>0</v>
      </c>
      <c r="G25" s="16">
        <v>0</v>
      </c>
      <c r="H25" s="12">
        <v>0</v>
      </c>
      <c r="I25" s="4"/>
      <c r="J25" s="4"/>
    </row>
    <row r="26" spans="1:10" x14ac:dyDescent="0.2">
      <c r="A26" s="18">
        <v>407</v>
      </c>
      <c r="B26" s="9" t="s">
        <v>29</v>
      </c>
      <c r="C26" s="16">
        <v>0</v>
      </c>
      <c r="D26" s="10">
        <v>0</v>
      </c>
      <c r="E26" s="16">
        <v>935.9905</v>
      </c>
      <c r="F26" s="10">
        <v>1000</v>
      </c>
      <c r="G26" s="16">
        <v>0</v>
      </c>
      <c r="H26" s="11">
        <v>0</v>
      </c>
    </row>
    <row r="27" spans="1:10" x14ac:dyDescent="0.2">
      <c r="A27" s="18">
        <v>408</v>
      </c>
      <c r="B27" s="9" t="s">
        <v>30</v>
      </c>
      <c r="C27" s="16">
        <v>0</v>
      </c>
      <c r="D27" s="10">
        <v>0</v>
      </c>
      <c r="E27" s="16">
        <v>1000</v>
      </c>
      <c r="F27" s="10">
        <v>1000</v>
      </c>
      <c r="G27" s="16">
        <v>0</v>
      </c>
      <c r="H27" s="11">
        <v>0</v>
      </c>
    </row>
    <row r="28" spans="1:10" x14ac:dyDescent="0.2">
      <c r="A28" s="18">
        <v>550</v>
      </c>
      <c r="B28" s="9" t="s">
        <v>14</v>
      </c>
      <c r="C28" s="16">
        <v>21098.505000000001</v>
      </c>
      <c r="D28" s="10">
        <v>19020.267</v>
      </c>
      <c r="E28" s="16">
        <v>19472.791000000001</v>
      </c>
      <c r="F28" s="10">
        <v>17561.276000000002</v>
      </c>
      <c r="G28" s="16">
        <v>15300</v>
      </c>
      <c r="H28" s="11">
        <v>3950.8180000000002</v>
      </c>
    </row>
    <row r="29" spans="1:10" x14ac:dyDescent="0.2">
      <c r="A29" s="18">
        <v>552</v>
      </c>
      <c r="B29" s="9" t="s">
        <v>15</v>
      </c>
      <c r="C29" s="16">
        <v>5799.1779999999999</v>
      </c>
      <c r="D29" s="10">
        <v>5911.04</v>
      </c>
      <c r="E29" s="16">
        <v>6656</v>
      </c>
      <c r="F29" s="10">
        <v>6953.1629999999996</v>
      </c>
      <c r="G29" s="16">
        <v>7000</v>
      </c>
      <c r="H29" s="11">
        <v>3000</v>
      </c>
    </row>
    <row r="30" spans="1:10" x14ac:dyDescent="0.2">
      <c r="A30" s="18">
        <v>553</v>
      </c>
      <c r="B30" s="9" t="s">
        <v>46</v>
      </c>
      <c r="C30" s="16">
        <v>0</v>
      </c>
      <c r="D30" s="10">
        <v>0</v>
      </c>
      <c r="E30" s="16">
        <v>0</v>
      </c>
      <c r="F30" s="10">
        <v>498.35</v>
      </c>
      <c r="G30" s="16">
        <v>504.8</v>
      </c>
      <c r="H30" s="11">
        <v>477.4</v>
      </c>
    </row>
    <row r="31" spans="1:10" x14ac:dyDescent="0.2">
      <c r="A31" s="18">
        <v>605</v>
      </c>
      <c r="B31" s="9" t="s">
        <v>16</v>
      </c>
      <c r="C31" s="16">
        <v>14408.87</v>
      </c>
      <c r="D31" s="10">
        <v>14774</v>
      </c>
      <c r="E31" s="16">
        <v>12000</v>
      </c>
      <c r="F31" s="10">
        <v>0</v>
      </c>
      <c r="G31" s="16">
        <v>8434.5</v>
      </c>
      <c r="H31" s="11">
        <v>8434.5</v>
      </c>
    </row>
    <row r="32" spans="1:10" x14ac:dyDescent="0.2">
      <c r="A32" s="19">
        <v>608</v>
      </c>
      <c r="B32" s="3" t="s">
        <v>23</v>
      </c>
      <c r="C32" s="16">
        <v>9000</v>
      </c>
      <c r="D32" s="10">
        <v>10670</v>
      </c>
      <c r="E32" s="16">
        <v>11620</v>
      </c>
      <c r="F32" s="10">
        <v>7238.9449999999997</v>
      </c>
      <c r="G32" s="16">
        <v>7065.5</v>
      </c>
      <c r="H32" s="11">
        <v>6103.5230000000001</v>
      </c>
    </row>
    <row r="33" spans="1:8" ht="13.5" thickBot="1" x14ac:dyDescent="0.25">
      <c r="A33" s="21"/>
      <c r="B33" s="22" t="s">
        <v>17</v>
      </c>
      <c r="C33" s="23">
        <f t="shared" ref="C33:H33" si="0">SUM(C4:C32)</f>
        <v>187874.40132999996</v>
      </c>
      <c r="D33" s="24">
        <f t="shared" si="0"/>
        <v>297946.00929999998</v>
      </c>
      <c r="E33" s="23">
        <f t="shared" si="0"/>
        <v>300257.75819000002</v>
      </c>
      <c r="F33" s="24">
        <f t="shared" si="0"/>
        <v>364319.40955000004</v>
      </c>
      <c r="G33" s="23">
        <f t="shared" si="0"/>
        <v>361068.12</v>
      </c>
      <c r="H33" s="25">
        <f t="shared" si="0"/>
        <v>248629.07699999996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8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dotační titluy 2005 - 2009</vt:lpstr>
      <vt:lpstr>dotační titluy 2005 - 2009 (2)</vt:lpstr>
      <vt:lpstr>2011-2015</vt:lpstr>
      <vt:lpstr>ÚZ 16</vt:lpstr>
      <vt:lpstr>dotační titluy 2005 - 2009  (2)</vt:lpstr>
      <vt:lpstr>List1</vt:lpstr>
      <vt:lpstr>'2011-2015'!Oblast_tisku</vt:lpstr>
      <vt:lpstr>'ÚZ 16'!Oblast_tisku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2014-11-27T07:01:42Z</cp:lastPrinted>
  <dcterms:created xsi:type="dcterms:W3CDTF">2009-08-31T11:17:50Z</dcterms:created>
  <dcterms:modified xsi:type="dcterms:W3CDTF">2014-11-27T07:02:00Z</dcterms:modified>
</cp:coreProperties>
</file>