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30" windowWidth="19320" windowHeight="11295"/>
  </bookViews>
  <sheets>
    <sheet name="celkem" sheetId="20" r:id="rId1"/>
    <sheet name="01" sheetId="1" r:id="rId2"/>
    <sheet name="03" sheetId="3" r:id="rId3"/>
    <sheet name="04" sheetId="5" r:id="rId4"/>
    <sheet name="05" sheetId="6" r:id="rId5"/>
    <sheet name="06" sheetId="7" r:id="rId6"/>
    <sheet name="07" sheetId="15" r:id="rId7"/>
    <sheet name="08" sheetId="24" r:id="rId8"/>
    <sheet name="09" sheetId="25" r:id="rId9"/>
    <sheet name="10" sheetId="26" r:id="rId10"/>
    <sheet name="11" sheetId="27" r:id="rId11"/>
    <sheet name="12" sheetId="28" r:id="rId12"/>
    <sheet name="13" sheetId="29" r:id="rId13"/>
    <sheet name="14" sheetId="30" r:id="rId14"/>
    <sheet name="15" sheetId="11" r:id="rId15"/>
    <sheet name="16" sheetId="9" r:id="rId16"/>
    <sheet name="17" sheetId="8" r:id="rId17"/>
    <sheet name="18" sheetId="21" r:id="rId18"/>
  </sheets>
  <definedNames>
    <definedName name="_xlnm.Print_Area" localSheetId="1">'01'!$A$1:$G$162</definedName>
    <definedName name="_xlnm.Print_Area" localSheetId="2">'03'!$A$1:$G$281</definedName>
    <definedName name="_xlnm.Print_Area" localSheetId="3">'04'!$A$1:$G$62</definedName>
    <definedName name="_xlnm.Print_Area" localSheetId="4">'05'!$A$1:$G$20</definedName>
    <definedName name="_xlnm.Print_Area" localSheetId="5">'06'!$A$1:$G$408</definedName>
    <definedName name="_xlnm.Print_Area" localSheetId="6">'07'!$A$1:$G$56</definedName>
    <definedName name="_xlnm.Print_Area" localSheetId="7">'08'!$A$1:$G$256</definedName>
    <definedName name="_xlnm.Print_Area" localSheetId="8">'09'!$A$1:$G$159</definedName>
    <definedName name="_xlnm.Print_Area" localSheetId="9">'10'!$A$1:$G$91</definedName>
    <definedName name="_xlnm.Print_Area" localSheetId="10">'11'!$A$1:$G$144</definedName>
    <definedName name="_xlnm.Print_Area" localSheetId="11">'12'!$A$1:$G$64</definedName>
    <definedName name="_xlnm.Print_Area" localSheetId="12">'13'!$A$1:$G$33</definedName>
    <definedName name="_xlnm.Print_Area" localSheetId="13">'14'!$A$1:$G$48</definedName>
    <definedName name="_xlnm.Print_Area" localSheetId="14">'15'!$A$1:$G$17</definedName>
    <definedName name="_xlnm.Print_Area" localSheetId="15">'16'!$A$1:$G$22</definedName>
    <definedName name="_xlnm.Print_Area" localSheetId="16">'17'!$A$1:$G$41</definedName>
    <definedName name="_xlnm.Print_Area" localSheetId="17">'18'!$A$1:$G$183</definedName>
    <definedName name="_xlnm.Print_Area" localSheetId="0">celkem!$A$1:$I$53</definedName>
  </definedNames>
  <calcPr calcId="145621"/>
</workbook>
</file>

<file path=xl/calcChain.xml><?xml version="1.0" encoding="utf-8"?>
<calcChain xmlns="http://schemas.openxmlformats.org/spreadsheetml/2006/main">
  <c r="D51" i="20" l="1"/>
  <c r="F48" i="20" l="1"/>
  <c r="H16" i="15"/>
  <c r="F17" i="15"/>
  <c r="F11" i="27"/>
  <c r="F66" i="27"/>
  <c r="H66" i="27"/>
  <c r="F11" i="21"/>
  <c r="F10" i="21"/>
  <c r="F57" i="7"/>
  <c r="F23" i="7" s="1"/>
  <c r="G13" i="20"/>
  <c r="G7" i="20"/>
  <c r="F166" i="21" l="1"/>
  <c r="F14" i="21" s="1"/>
  <c r="H19" i="29"/>
  <c r="H88" i="25" l="1"/>
  <c r="H239" i="24"/>
  <c r="F10" i="8"/>
  <c r="H24" i="8"/>
  <c r="F11" i="3" l="1"/>
  <c r="H135" i="3"/>
  <c r="F14" i="30" l="1"/>
  <c r="F13" i="30"/>
  <c r="H17" i="24" l="1"/>
  <c r="F46" i="15"/>
  <c r="F10" i="15" s="1"/>
  <c r="H30" i="21"/>
  <c r="E13" i="28"/>
  <c r="E33" i="20" s="1"/>
  <c r="E18" i="28"/>
  <c r="E35" i="20" s="1"/>
  <c r="E51" i="20" s="1"/>
  <c r="F18" i="28"/>
  <c r="F35" i="20" s="1"/>
  <c r="F51" i="20" s="1"/>
  <c r="D18" i="28"/>
  <c r="D35" i="20" s="1"/>
  <c r="D13" i="28"/>
  <c r="D33" i="20" s="1"/>
  <c r="F86" i="26"/>
  <c r="E19" i="28" l="1"/>
  <c r="E32" i="20" s="1"/>
  <c r="D19" i="28"/>
  <c r="D32" i="20" s="1"/>
  <c r="H229" i="3"/>
  <c r="F105" i="3"/>
  <c r="D17" i="3"/>
  <c r="G11" i="20" l="1"/>
  <c r="G12" i="20"/>
  <c r="F154" i="1"/>
  <c r="F45" i="1" l="1"/>
  <c r="D50" i="20" l="1"/>
  <c r="H14" i="29" l="1"/>
  <c r="F14" i="29" s="1"/>
  <c r="F9" i="29" s="1"/>
  <c r="F15" i="3" l="1"/>
  <c r="F11" i="5" l="1"/>
  <c r="F10" i="5"/>
  <c r="F11" i="8" l="1"/>
  <c r="F13" i="1" l="1"/>
  <c r="F11" i="1"/>
  <c r="F50" i="20" l="1"/>
  <c r="G10" i="20" l="1"/>
  <c r="H46" i="30" l="1"/>
  <c r="H37" i="30"/>
  <c r="F37" i="30" s="1"/>
  <c r="H33" i="30"/>
  <c r="F33" i="30"/>
  <c r="H29" i="30"/>
  <c r="H21" i="30"/>
  <c r="F22" i="30" s="1"/>
  <c r="F16" i="30"/>
  <c r="E16" i="30"/>
  <c r="E39" i="20" s="1"/>
  <c r="D16" i="30"/>
  <c r="D39" i="20" s="1"/>
  <c r="G15" i="30"/>
  <c r="G14" i="30"/>
  <c r="G13" i="30"/>
  <c r="G12" i="30"/>
  <c r="G10" i="30"/>
  <c r="E10" i="29"/>
  <c r="E36" i="20" s="1"/>
  <c r="D10" i="29"/>
  <c r="D36" i="20" s="1"/>
  <c r="G9" i="29"/>
  <c r="F10" i="29"/>
  <c r="F58" i="28"/>
  <c r="H44" i="28"/>
  <c r="F44" i="28"/>
  <c r="H35" i="28"/>
  <c r="F35" i="28"/>
  <c r="F10" i="28" s="1"/>
  <c r="F13" i="28" s="1"/>
  <c r="H23" i="28"/>
  <c r="G17" i="28"/>
  <c r="G15" i="28"/>
  <c r="G11" i="28"/>
  <c r="G9" i="28"/>
  <c r="H125" i="27"/>
  <c r="F125" i="27"/>
  <c r="F30" i="27"/>
  <c r="F29" i="27" s="1"/>
  <c r="H17" i="27"/>
  <c r="F13" i="27"/>
  <c r="E13" i="27"/>
  <c r="E29" i="20" s="1"/>
  <c r="D13" i="27"/>
  <c r="D29" i="20" s="1"/>
  <c r="G12" i="27"/>
  <c r="G11" i="27"/>
  <c r="G10" i="27"/>
  <c r="G9" i="27"/>
  <c r="H86" i="26"/>
  <c r="H71" i="26"/>
  <c r="F71" i="26"/>
  <c r="H38" i="26"/>
  <c r="H15" i="26" s="1"/>
  <c r="F15" i="26" s="1"/>
  <c r="F11" i="26"/>
  <c r="E11" i="26"/>
  <c r="E26" i="20" s="1"/>
  <c r="D11" i="26"/>
  <c r="G10" i="26"/>
  <c r="G9" i="26"/>
  <c r="H141" i="25"/>
  <c r="H132" i="25"/>
  <c r="H121" i="25"/>
  <c r="F88" i="25"/>
  <c r="H67" i="25"/>
  <c r="H62" i="25"/>
  <c r="H56" i="25"/>
  <c r="H51" i="25"/>
  <c r="H37" i="25"/>
  <c r="F37" i="25"/>
  <c r="H32" i="25"/>
  <c r="H25" i="25"/>
  <c r="F25" i="25"/>
  <c r="F21" i="25"/>
  <c r="E21" i="25"/>
  <c r="E23" i="20" s="1"/>
  <c r="D21" i="25"/>
  <c r="G20" i="25"/>
  <c r="G19" i="25"/>
  <c r="G18" i="25"/>
  <c r="G17" i="25"/>
  <c r="G16" i="25"/>
  <c r="G15" i="25"/>
  <c r="G14" i="25"/>
  <c r="G13" i="25"/>
  <c r="G12" i="25"/>
  <c r="G11" i="25"/>
  <c r="G9" i="25"/>
  <c r="F239" i="24"/>
  <c r="H217" i="24"/>
  <c r="F217" i="24" s="1"/>
  <c r="F216" i="24" s="1"/>
  <c r="I191" i="24"/>
  <c r="I143" i="24"/>
  <c r="H142" i="24"/>
  <c r="F142" i="24" s="1"/>
  <c r="H124" i="24"/>
  <c r="F124" i="24" s="1"/>
  <c r="H104" i="24"/>
  <c r="H92" i="24"/>
  <c r="H63" i="24"/>
  <c r="F63" i="24" s="1"/>
  <c r="F62" i="24" s="1"/>
  <c r="F17" i="24"/>
  <c r="F16" i="24" s="1"/>
  <c r="H16" i="24"/>
  <c r="F13" i="24"/>
  <c r="F20" i="20" s="1"/>
  <c r="E13" i="24"/>
  <c r="E20" i="20" s="1"/>
  <c r="D13" i="24"/>
  <c r="D20" i="20" s="1"/>
  <c r="G12" i="24"/>
  <c r="G11" i="24"/>
  <c r="G10" i="24"/>
  <c r="G9" i="24"/>
  <c r="G8" i="24"/>
  <c r="G10" i="28" l="1"/>
  <c r="F19" i="28"/>
  <c r="F32" i="20" s="1"/>
  <c r="F33" i="20"/>
  <c r="F38" i="26"/>
  <c r="F91" i="24"/>
  <c r="G16" i="30"/>
  <c r="G13" i="27"/>
  <c r="F29" i="20"/>
  <c r="G11" i="26"/>
  <c r="G21" i="25"/>
  <c r="G10" i="29"/>
  <c r="F39" i="20"/>
  <c r="F36" i="20"/>
  <c r="F26" i="20"/>
  <c r="F23" i="20"/>
  <c r="G13" i="24"/>
  <c r="H238" i="24"/>
  <c r="F238" i="24"/>
  <c r="H91" i="24"/>
  <c r="H62" i="24"/>
  <c r="G19" i="28" l="1"/>
  <c r="F27" i="3" l="1"/>
  <c r="F10" i="3" s="1"/>
  <c r="D16" i="21" l="1"/>
  <c r="D45" i="20" s="1"/>
  <c r="F112" i="21" l="1"/>
  <c r="F13" i="21" s="1"/>
  <c r="G13" i="21" s="1"/>
  <c r="H135" i="21" l="1"/>
  <c r="F102" i="21" l="1"/>
  <c r="H102" i="21"/>
  <c r="F30" i="21" l="1"/>
  <c r="F20" i="21" s="1"/>
  <c r="G10" i="21" l="1"/>
  <c r="G14" i="21"/>
  <c r="G9" i="8"/>
  <c r="F9" i="21" l="1"/>
  <c r="G9" i="21" l="1"/>
  <c r="H18" i="1"/>
  <c r="H45" i="1" l="1"/>
  <c r="F18" i="1"/>
  <c r="H179" i="3" l="1"/>
  <c r="E17" i="3"/>
  <c r="D13" i="20"/>
  <c r="F69" i="3" l="1"/>
  <c r="H278" i="3"/>
  <c r="F278" i="3"/>
  <c r="F16" i="3" s="1"/>
  <c r="H279" i="3"/>
  <c r="H201" i="3"/>
  <c r="H167" i="3"/>
  <c r="F12" i="3" l="1"/>
  <c r="G12" i="5" l="1"/>
  <c r="G11" i="5"/>
  <c r="G10" i="5"/>
  <c r="F9" i="7"/>
  <c r="H360" i="7"/>
  <c r="H33" i="7"/>
  <c r="E10" i="7"/>
  <c r="D10" i="7"/>
  <c r="D13" i="5"/>
  <c r="F17" i="5"/>
  <c r="F9" i="5" s="1"/>
  <c r="F12" i="5"/>
  <c r="H55" i="5"/>
  <c r="F55" i="5"/>
  <c r="H43" i="5"/>
  <c r="E13" i="5"/>
  <c r="H17" i="5"/>
  <c r="F13" i="5" l="1"/>
  <c r="G13" i="5" s="1"/>
  <c r="G9" i="5"/>
  <c r="G9" i="7"/>
  <c r="F10" i="7"/>
  <c r="G10" i="7" s="1"/>
  <c r="H16" i="8"/>
  <c r="H36" i="8"/>
  <c r="F24" i="8"/>
  <c r="F12" i="8"/>
  <c r="G9" i="11" l="1"/>
  <c r="G10" i="11"/>
  <c r="D10" i="11"/>
  <c r="E10" i="11"/>
  <c r="E10" i="9"/>
  <c r="H53" i="15" l="1"/>
  <c r="F53" i="15"/>
  <c r="F11" i="15" s="1"/>
  <c r="E50" i="20" l="1"/>
  <c r="G51" i="20"/>
  <c r="G35" i="20"/>
  <c r="G41" i="20"/>
  <c r="G33" i="20" l="1"/>
  <c r="G25" i="20"/>
  <c r="G24" i="20"/>
  <c r="G9" i="20"/>
  <c r="G19" i="20" l="1"/>
  <c r="D12" i="15" l="1"/>
  <c r="D18" i="20" s="1"/>
  <c r="E12" i="15"/>
  <c r="E18" i="20" s="1"/>
  <c r="E16" i="21"/>
  <c r="G40" i="20" l="1"/>
  <c r="F16" i="15" l="1"/>
  <c r="F9" i="15" s="1"/>
  <c r="E45" i="20"/>
  <c r="F12" i="15" l="1"/>
  <c r="F17" i="20" l="1"/>
  <c r="F18" i="20"/>
  <c r="G18" i="20" s="1"/>
  <c r="G10" i="8"/>
  <c r="G11" i="8"/>
  <c r="F179" i="21"/>
  <c r="F15" i="21" s="1"/>
  <c r="G15" i="21" s="1"/>
  <c r="H96" i="21"/>
  <c r="F96" i="21"/>
  <c r="F10" i="1"/>
  <c r="F9" i="1"/>
  <c r="H112" i="21"/>
  <c r="F16" i="21" l="1"/>
  <c r="G16" i="21" s="1"/>
  <c r="F14" i="1"/>
  <c r="F7" i="20" s="1"/>
  <c r="G11" i="21"/>
  <c r="F45" i="20" l="1"/>
  <c r="F263" i="3"/>
  <c r="F14" i="3" s="1"/>
  <c r="G45" i="20" l="1"/>
  <c r="F13" i="3"/>
  <c r="F17" i="3" s="1"/>
  <c r="G17" i="3" s="1"/>
  <c r="H105" i="3"/>
  <c r="H144" i="3"/>
  <c r="H122" i="3"/>
  <c r="F14" i="6"/>
  <c r="G22" i="20" l="1"/>
  <c r="G21" i="20" l="1"/>
  <c r="G28" i="20" l="1"/>
  <c r="G50" i="20"/>
  <c r="G31" i="20" l="1"/>
  <c r="G27" i="20"/>
  <c r="G30" i="20" l="1"/>
  <c r="F14" i="11"/>
  <c r="F9" i="11" s="1"/>
  <c r="G38" i="20" l="1"/>
  <c r="H48" i="20"/>
  <c r="I44" i="20"/>
  <c r="I43" i="20"/>
  <c r="I42" i="20"/>
  <c r="I39" i="20"/>
  <c r="I36" i="20"/>
  <c r="I32" i="20"/>
  <c r="I29" i="20"/>
  <c r="I26" i="20"/>
  <c r="I23" i="20"/>
  <c r="I20" i="20"/>
  <c r="I17" i="20"/>
  <c r="I16" i="20"/>
  <c r="I15" i="20"/>
  <c r="I14" i="20"/>
  <c r="G37" i="20" l="1"/>
  <c r="G26" i="20"/>
  <c r="I13" i="20"/>
  <c r="I7" i="20"/>
  <c r="I48" i="20" s="1"/>
  <c r="G20" i="20" l="1"/>
  <c r="G32" i="20" l="1"/>
  <c r="H46" i="15" l="1"/>
  <c r="G9" i="15"/>
  <c r="G10" i="15"/>
  <c r="G29" i="20" l="1"/>
  <c r="G23" i="20"/>
  <c r="E17" i="20"/>
  <c r="D17" i="20"/>
  <c r="G17" i="20" s="1"/>
  <c r="G11" i="15"/>
  <c r="G12" i="15" l="1"/>
  <c r="G36" i="20" l="1"/>
  <c r="H14" i="11"/>
  <c r="F10" i="11"/>
  <c r="E42" i="20"/>
  <c r="D42" i="20"/>
  <c r="H14" i="9"/>
  <c r="F10" i="9"/>
  <c r="E43" i="20"/>
  <c r="D10" i="9"/>
  <c r="D43" i="20" s="1"/>
  <c r="G9" i="9"/>
  <c r="E12" i="8"/>
  <c r="E44" i="20" s="1"/>
  <c r="D12" i="8"/>
  <c r="F44" i="20"/>
  <c r="D44" i="20" l="1"/>
  <c r="G44" i="20" s="1"/>
  <c r="G12" i="8"/>
  <c r="F42" i="20"/>
  <c r="G42" i="20" s="1"/>
  <c r="F43" i="20"/>
  <c r="G43" i="20" s="1"/>
  <c r="G39" i="20"/>
  <c r="G10" i="9"/>
  <c r="H23" i="7"/>
  <c r="E16" i="20" l="1"/>
  <c r="D16" i="20"/>
  <c r="H14" i="6"/>
  <c r="F10" i="6"/>
  <c r="E10" i="6"/>
  <c r="E15" i="20" s="1"/>
  <c r="D10" i="6"/>
  <c r="D15" i="20" s="1"/>
  <c r="G9" i="6"/>
  <c r="F16" i="20" l="1"/>
  <c r="F15" i="20"/>
  <c r="G10" i="6"/>
  <c r="G16" i="20" l="1"/>
  <c r="G15" i="20"/>
  <c r="H49" i="5"/>
  <c r="E14" i="20" l="1"/>
  <c r="D14" i="20"/>
  <c r="H274" i="3"/>
  <c r="H263" i="3"/>
  <c r="H69" i="3"/>
  <c r="F14" i="20" l="1"/>
  <c r="G14" i="20" l="1"/>
  <c r="E13" i="20"/>
  <c r="G16" i="3"/>
  <c r="G15" i="3"/>
  <c r="G14" i="3"/>
  <c r="G13" i="3"/>
  <c r="G12" i="3"/>
  <c r="F13" i="20" l="1"/>
  <c r="H158" i="1"/>
  <c r="H144" i="1"/>
  <c r="F49" i="20" l="1"/>
  <c r="E14" i="1" l="1"/>
  <c r="D14" i="1"/>
  <c r="D7" i="20" s="1"/>
  <c r="G10" i="1"/>
  <c r="G11" i="1"/>
  <c r="G12" i="1"/>
  <c r="G13" i="1"/>
  <c r="G9" i="1"/>
  <c r="D48" i="20" l="1"/>
  <c r="G48" i="20" s="1"/>
  <c r="D49" i="20"/>
  <c r="E7" i="20"/>
  <c r="G14" i="1"/>
  <c r="E48" i="20" l="1"/>
  <c r="E49" i="20"/>
  <c r="G8" i="20"/>
  <c r="G49" i="20" l="1"/>
</calcChain>
</file>

<file path=xl/sharedStrings.xml><?xml version="1.0" encoding="utf-8"?>
<sst xmlns="http://schemas.openxmlformats.org/spreadsheetml/2006/main" count="1168" uniqueCount="657">
  <si>
    <t>Zastupitelé</t>
  </si>
  <si>
    <t xml:space="preserve">Správce: </t>
  </si>
  <si>
    <t>§</t>
  </si>
  <si>
    <t>seskupení položek</t>
  </si>
  <si>
    <t>Název seskupení položek</t>
  </si>
  <si>
    <t>%</t>
  </si>
  <si>
    <t>v tis.Kč</t>
  </si>
  <si>
    <t>Výdaje na platy, ostatní platby za provedenou práci a pojistné</t>
  </si>
  <si>
    <t>Neinvestiční nákupy a související výdaje</t>
  </si>
  <si>
    <t>Celkem</t>
  </si>
  <si>
    <t xml:space="preserve">Neinvestiční transfery veřejnoprávním subjektům a mezi peněžními fondy téhož subjektu </t>
  </si>
  <si>
    <t>Neinvestiční transfery obyvatelstvu</t>
  </si>
  <si>
    <t>7=6/4</t>
  </si>
  <si>
    <t>Komentář:</t>
  </si>
  <si>
    <t>§ 6113, seskupení pol. 50 - Výdaje na platy, ostatní platby za provedenou práci a pojistné</t>
  </si>
  <si>
    <t>Ostatní platy</t>
  </si>
  <si>
    <t>Knihy, učební pomůcky a tisk</t>
  </si>
  <si>
    <t>Drobný hmotný dlouhodobý majetek</t>
  </si>
  <si>
    <t>Nákup materiálu j.n.</t>
  </si>
  <si>
    <t>Konzultační, poradenské a právní služby</t>
  </si>
  <si>
    <t>Služby školení a vzdělávání</t>
  </si>
  <si>
    <t>Nákup ostatních služeb</t>
  </si>
  <si>
    <t>Opravy a udržování</t>
  </si>
  <si>
    <t>Programové vybavení</t>
  </si>
  <si>
    <t>§ 6113, seskupení pol. 51 - Neinvestiční nákupy a související výdaje</t>
  </si>
  <si>
    <t xml:space="preserve">Prostředky na úhradu kurzových rozdílů při vyúčtování zahraničních pracovních cest členů zastupitelstva.  </t>
  </si>
  <si>
    <t xml:space="preserve">§ 6113, seskupení pol. 53 - Neinvestiční transfery veřejnoprávním subjektům a mezi peněžními fondy téhož subjektu </t>
  </si>
  <si>
    <t>§ 6113, seskupení pol. 54 - Neinvestiční transfery obyvatelstvu</t>
  </si>
  <si>
    <t xml:space="preserve">V souvislosti s platnou legislativou navrhujeme rozpočtovat i tuto položku.  </t>
  </si>
  <si>
    <t xml:space="preserve">§ 6330, seskupení pol. 53 - Neinvestiční transfery veřejnoprávním subjektům a mezi peněžními fondy téhož subjektu </t>
  </si>
  <si>
    <t>Ing. Luděk Niče</t>
  </si>
  <si>
    <t>ORJ - 01</t>
  </si>
  <si>
    <t>Ostatní osobní výdaje</t>
  </si>
  <si>
    <t>Odměny členů zastupitelstva obcí a krajů</t>
  </si>
  <si>
    <t>Povinné pojistné na sociální zabezpečení a příspěvek na státní politiku zaměstnanosti</t>
  </si>
  <si>
    <t>Ostatní povinné pojistné placené zaměstnavatelem</t>
  </si>
  <si>
    <t>Kursové rozdíly ve výdajích</t>
  </si>
  <si>
    <t>Studená voda</t>
  </si>
  <si>
    <t>Teplo</t>
  </si>
  <si>
    <t>Elektrická energie</t>
  </si>
  <si>
    <t>Pohonné hmoty a maziva</t>
  </si>
  <si>
    <t>Služby pošt</t>
  </si>
  <si>
    <t>Služby telekomunikací a radiokomunikací</t>
  </si>
  <si>
    <t>Služby peněžních ústavů</t>
  </si>
  <si>
    <t xml:space="preserve">Nájemné </t>
  </si>
  <si>
    <t>Cestovné (tuzemské i zahraniční)</t>
  </si>
  <si>
    <t>Pohoštění</t>
  </si>
  <si>
    <t>Účastnické poplatky na konference</t>
  </si>
  <si>
    <t>Ostatní poskytované zálohy a jistiny</t>
  </si>
  <si>
    <t>Věcné dary</t>
  </si>
  <si>
    <t>Nákup kolků</t>
  </si>
  <si>
    <t>Platby daní a poplatků státnímu rozpočtu</t>
  </si>
  <si>
    <t>Náhrady mezd v době nemoci</t>
  </si>
  <si>
    <t>Převody FKSP a sociálnímu fondu obcí a krajů</t>
  </si>
  <si>
    <t>Ostatní neinvestiční výdaje</t>
  </si>
  <si>
    <t>Neinvestiční transfery krajům</t>
  </si>
  <si>
    <t>Ostatní neinvestiční transfery obyvatelstvu</t>
  </si>
  <si>
    <t>Nájemné</t>
  </si>
  <si>
    <t>Nespecifikované rezervy</t>
  </si>
  <si>
    <t>§ 6172, seskupení pol. 51 - Neinvestiční nákupy a související výdaje</t>
  </si>
  <si>
    <t>Kancelář ředitele</t>
  </si>
  <si>
    <t>ORJ - 03</t>
  </si>
  <si>
    <t>vedoucí kanceláře ředitele</t>
  </si>
  <si>
    <t>Položka zahrnuje nákup cenin - kolků pro potřeby odborů KÚOK.</t>
  </si>
  <si>
    <t>§ 6172, seskupení pol. 50 - Výdaje na platy, ostatní platby za provedenou práci a pojistné</t>
  </si>
  <si>
    <t>Platy zaměstnanců v pracovním poměru</t>
  </si>
  <si>
    <t xml:space="preserve">Jedná se o výdaje na provádění kontrol v souladu se zákonem č. 167/1998 Sb., o návykových látkách ve vybraných lékárnách a zdravotnických zařízeních, výběrová řízení na uzavírání smluv mezi zdravotními pojišťovnami a zdravotnickými zařízeními, posuzování zdravotního stavu žadatelů o náhradní rodinnou péči, posuzování dětí k osvojení a pěstounské péči, vyhodnocení podaných projektů v rámci programů, kontrolní činnosti na vyúčtování projektů a dotací, posuzování správnosti poskytované zdravotní péče (znalecké komise). </t>
  </si>
  <si>
    <t>Ostatní platby za provedenou práci jinde nezařazené</t>
  </si>
  <si>
    <t xml:space="preserve">Dle zákona č. 589/1992 Sb., o pojistném na sociální zabezpečení a příspěvku na státní politiku zaměstnanosti, ve znění pozdějších předpisů (25%). </t>
  </si>
  <si>
    <t>Povinné pojistné na veřejné zdravotní pojištění</t>
  </si>
  <si>
    <t xml:space="preserve">Dle zákona č. 48/1997 Sb., o veřejném zdravotním pojištění a o změně a doplnění některých souvisejících zákonů, ve znění pozdějších předpisů (9%).   </t>
  </si>
  <si>
    <t>Povinné pojistné na úrazové pojištění</t>
  </si>
  <si>
    <t>Plyn</t>
  </si>
  <si>
    <t>Teplá voda</t>
  </si>
  <si>
    <t xml:space="preserve">Regionální centrum Olomouc, s. r. o., Olomouc - Smlouva o zajištění služeb č. R/S/2008/001, na položce 5157 - jsou účtovány úhrady dle skutečně odebraných jednotek dle uzavřené smlouvy.   </t>
  </si>
  <si>
    <t>Nákup ostatních paliv a energie</t>
  </si>
  <si>
    <t>Nafta do náhradního zdroje elektrické energie.</t>
  </si>
  <si>
    <t xml:space="preserve">Hrazení poštovného. </t>
  </si>
  <si>
    <t>Položka zahrnuje nákup výrobků a služeb k pohoštění KÚOK.</t>
  </si>
  <si>
    <t>Poskytnuté neinvestiční příspěvky a náhrady (část)</t>
  </si>
  <si>
    <t xml:space="preserve">§ 6172, seskupení pol.53 - Neinvestiční transfery veřejnoprávním subjektům a mezi peněžními fondy téhož subjektu </t>
  </si>
  <si>
    <t>Moravskoslezský kraj, Ostrava - Smlouva o poskytnutí dotace (provoz videokonference).</t>
  </si>
  <si>
    <t>§ 6172, seskupení pol. 54 - Neinvestiční transfery obyvatelstvu</t>
  </si>
  <si>
    <t>ORJ - 04</t>
  </si>
  <si>
    <t xml:space="preserve">Tyto výdaje budou použity zejména na majetkoprávní vypořádání odkupů pozemků pod silnicemi II. a III. třídy z vlastnictví třetích osob do vlastnictví Olomouckého kraje, popřípadě na pořízení pozemků, potřebných pro činnost příspěvkových organizací Olomouckého kraje.  
</t>
  </si>
  <si>
    <t>Odbor majetkový a právní</t>
  </si>
  <si>
    <t>Mgr. Hana Kamasová</t>
  </si>
  <si>
    <t>vedoucí odboru</t>
  </si>
  <si>
    <t>Investiční nákupy a související výdaje</t>
  </si>
  <si>
    <t>§ 6172, seskupení pol. 61 - Investiční nákupy a související výdaje</t>
  </si>
  <si>
    <t>Pozemky</t>
  </si>
  <si>
    <t>Odbor správní a legislativní</t>
  </si>
  <si>
    <t>ORJ - 05</t>
  </si>
  <si>
    <t>JUDr. Marie Mazánková</t>
  </si>
  <si>
    <t xml:space="preserve">Výdaje související s právním poradenstvím.  </t>
  </si>
  <si>
    <t>Odbor informačních technologií</t>
  </si>
  <si>
    <t>ORJ - 06</t>
  </si>
  <si>
    <t>Mgr. Jiří Šafránek</t>
  </si>
  <si>
    <t>Odbor investic a evropských programů</t>
  </si>
  <si>
    <t>ORJ - 17</t>
  </si>
  <si>
    <t>Ing. Miroslav Kubín</t>
  </si>
  <si>
    <t>§ 3315, seskupení pol. 59 - Ostatní neinvestiční výdaje</t>
  </si>
  <si>
    <t xml:space="preserve">Náklady spojené s výběrovými řízeními - centrální adresa, vícetisky, komoditní burza apod. a následná péče o zeleň na již ukončených investičních akcích.  </t>
  </si>
  <si>
    <t xml:space="preserve">Náklady spojené s úhradou poplatků a daní.  </t>
  </si>
  <si>
    <t>Útvar interního auditu</t>
  </si>
  <si>
    <t>ORJ - 16</t>
  </si>
  <si>
    <t>Ing. Věra Štembírková</t>
  </si>
  <si>
    <t>pověřena vedením odboru</t>
  </si>
  <si>
    <t xml:space="preserve">Zajištění konzultační, poradenské a právní služby pro potřeby Útvaru interního auditu. Lze rovněž využít pro potřeby analýz, případně studií zpracovaných externími experty. Nejde o duplicitní činnosti s již existující právní a daňovou činností  pro  Olomoucký kraj.  </t>
  </si>
  <si>
    <t>Odbor Krajský živnostenský úřad</t>
  </si>
  <si>
    <t>ORJ - 15</t>
  </si>
  <si>
    <t>Bc. Ing. František Pivoda</t>
  </si>
  <si>
    <t>Jedná se zejména o poskytnuté náhrady za náklady soudního řízení. K rozsudkům soudů vzniklých v řízení (soudní přezkumy dle  Soudního řádu správního). Stanovené dle ustanovení § 60 odst. 1 zákona č. 150/2002 Sb., soudního řádu správního.</t>
  </si>
  <si>
    <t>Odbor kultury a památkové péče</t>
  </si>
  <si>
    <t xml:space="preserve">Jedná se o refundace mzdy neuvolněných členů ZOK (při účasti členů na zasedáních ROK/ZOK,...).  </t>
  </si>
  <si>
    <t>Odbor ekonomický</t>
  </si>
  <si>
    <t>ORJ - 07</t>
  </si>
  <si>
    <t>Ing. Jiří Juřena</t>
  </si>
  <si>
    <t xml:space="preserve">Jedná se o výdaje na úhradu nákladů na bezpečnostní schránky zřízené u Komerční banky, a.s. 
1. schránka - akcie Regionálního letiště Přerov a.s. - 1.224,- Kč/rok  
2. schránka - akcie Středomoravské nemocniční a.s. - 3.672,- Kč/ rok  
</t>
  </si>
  <si>
    <t xml:space="preserve">Kurzové ztráty týkající se pohybu finančních prostředků na bankovních účtech vedených v EUR.  </t>
  </si>
  <si>
    <t>Poplatky dluhové služby</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</si>
  <si>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</si>
  <si>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</si>
  <si>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</si>
  <si>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</si>
  <si>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</si>
  <si>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školství, mládeže a tělovýchovy</t>
  </si>
  <si>
    <t>Odbor (kancelář)</t>
  </si>
  <si>
    <t>ORJ</t>
  </si>
  <si>
    <t>ROK 8.11.2011</t>
  </si>
  <si>
    <t>rozdíl</t>
  </si>
  <si>
    <t>9=6-8</t>
  </si>
  <si>
    <t xml:space="preserve">Odbor majetkový a právní </t>
  </si>
  <si>
    <t xml:space="preserve">Odbor správní a legislativní </t>
  </si>
  <si>
    <t xml:space="preserve">Odbor ekonomický  </t>
  </si>
  <si>
    <t xml:space="preserve">Odbor strategického rozvoje kraje </t>
  </si>
  <si>
    <t xml:space="preserve">Odbor zdravotnictví </t>
  </si>
  <si>
    <t xml:space="preserve">Útvar interního auditu </t>
  </si>
  <si>
    <t>Oddělení investic a evropských programů</t>
  </si>
  <si>
    <t xml:space="preserve">Celkem </t>
  </si>
  <si>
    <t xml:space="preserve">Výdaje za soudní poplatky.  
S účinností od 1.4.2011 bylo ředitelem KÚOK rozhodnuto o převedení části agend z ODSH na OSL, která se týká rozhodování v odvolacím řízení o záznamu bodů v registru řidičů v důsledku porušení povinnosti stanovené zákonem o provozu na pozemních komunikacích. Vzhledem k tomu, že dosažení 12 bodů v registru řidičů znamená pro řidiče, je-li to jeho povolání, ztrátu zaměstnání, jsou ve velkém rozsahu proti našim rozhodnutím podávány žaloby ke správnímu soudu. S podanou žalobou je nutné provést úhradu soudních poplatků v případě, kdy námi rozhodovaná věc je vrácena k novému projednání a rozhodnutí.   </t>
  </si>
  <si>
    <t xml:space="preserve">Tato položka je zřizována pro úhradu poplatků za ověřování listin, podpisů, případně poštovních poplatků organizacím. </t>
  </si>
  <si>
    <t>Tato položka zahrnuje výdaje na finanční odvody při úhradě správních poplatků státu, zejména u odnětí půdy ze ZPF v souvislosti s pořizováním nemovitého majetku</t>
  </si>
  <si>
    <t>Tyto výdaje zahrnují úhradu poplatků třetím osobám za ověřování podpisů, ověřování listin a na úhradu poštovních poplatků v souvislosti s uzavíranými kupními smlouvami.</t>
  </si>
  <si>
    <t>Ochranné pomůcky</t>
  </si>
  <si>
    <t xml:space="preserve">Nákup ochranných pracovních pomůcek podle pracovněprávních předpisů a Vnitřního předpisu Krajského úřadu Olomouckého kraje č. VP-5/2013 - určeno pro zaměstnance odborů.                   </t>
  </si>
  <si>
    <t xml:space="preserve">Povinné vzdělávání zaměstnanců dle zákona č. 312/2002 Sb., o úřednících ÚSC a o změně některých zákonů, ve znění pozdějších předpisů, (vstupní vzdělávání, průběžné vzdělávání, ZOZ). Další vzdělávání dle plánu vzdělávání zaměstnanců krajského úřadu. </t>
  </si>
  <si>
    <t>9. Česká pošta, s. p. Praha - Smlouva o svozu a rozvozu poštovních zásilek  - 217 tis. Kč</t>
  </si>
  <si>
    <t>10. Jan Grézl, Sylva Grézlová - HARYSERVIS II., Olomouc - Smlouva o zabezpečení úklidových prací č. 280/IV., ve znění dodatků - úklid v budově RCO - 172 tis. Kč</t>
  </si>
  <si>
    <t xml:space="preserve">Nákup dálničních známek pro vozidla KÚOK, zahraniční dálniční známky. </t>
  </si>
  <si>
    <t xml:space="preserve">Náklady na vyplacení odměn členům Zastupitelstva Olomouckého kraje, a to uvolněným i neuvolněným, (členové ZOK - předsedové  výborů, komisí, členové výborů a komisí, členové ROK). </t>
  </si>
  <si>
    <t xml:space="preserve">Výše výdajů této položky je stanovena výpočtem z položky 5023 a 5021 (9%). Pojistné je odváděno z odměn uvolněných i neuvolněných členů zastupitelstva. </t>
  </si>
  <si>
    <t xml:space="preserve">Jedná se o refundace pojistného (při účasti členů na zasedáních ROK/ZOK,...).  </t>
  </si>
  <si>
    <t xml:space="preserve">Na této položce jsou plánovány výdaje za nákup knih, mapových podkladů a za noviny a časopisy pro členy zastupitelstva OK. </t>
  </si>
  <si>
    <t xml:space="preserve">Na základě výpočtu poměru podlahové plochy kanceláří zastupitelů a poslaneckých klubů z celkové plochy kanceláří KÚOK  bývá stanovena výše nákladů za vodné a stočné na příslušný rok. </t>
  </si>
  <si>
    <t xml:space="preserve">Na základě výpočtu poměru podlahové plochy kanceláří zastupitelů a poslaneckých klubů z celkové plochy kanceláří KÚOK  bývá stanovena výše nákladů za úhradu dálkově dodávané tepelné energie na příslušný rok. </t>
  </si>
  <si>
    <t xml:space="preserve">Na základě výpočtu poměru podlahové plochy kanceláří zastupitelů a poslaneckých klubů z celkové plochy kanceláří KÚOK  bývá stanovena výše nákladů za elektrickou energii na příslušný rok. </t>
  </si>
  <si>
    <t xml:space="preserve">Na této položce je čerpáno za PHM do vozidel užívaných členy zastupitelstva.  </t>
  </si>
  <si>
    <t xml:space="preserve">Na této položce jsou čerpány výdaje za tel. služby (GTS Czech) pro členy zastupitelstva a poslanecké kluby (pevné linky) a dále provoz  mobilních telefonů (Telefónica O2) členů zastupitelstva (vedení) včetně poplatků za internetového připojení.  </t>
  </si>
  <si>
    <t xml:space="preserve">Čerpání na této položce představují výdaje za roční poplatky za platební karty, příp. poplatky za vyřízení víza při zahraničních cestách, výdaje za pojištění členů zastupitelstva při zahraničních pracovních cestách. </t>
  </si>
  <si>
    <t xml:space="preserve">Z této položky jsou hrazeny výdaje na občerstvení při jednání ZOK - Hynaisova, ROK, výborů a komisí, při oficiálních návštěvách OK včetně zahraničních, občerstvení na různé akce Olomouckého kraje, apod., dále pak jednotlivé reprefondy členů vedení OK. </t>
  </si>
  <si>
    <t xml:space="preserve">Jedná se o průběžné zálohy na drobné výdaje spojené se zajištěním akcí a chodů sekretariátů členů vedení OK vyplácené přes pokladnu. </t>
  </si>
  <si>
    <t>Odbor tajemníka hejtmana</t>
  </si>
  <si>
    <t>ORJ - 18</t>
  </si>
  <si>
    <t>Mgr. Lucie Štěpánková</t>
  </si>
  <si>
    <t>7=6/5</t>
  </si>
  <si>
    <t>§ 3341, seskupení pol. 51 - Neinvestiční nákupy a související výdaje</t>
  </si>
  <si>
    <t>§ 3349, seskupení pol. 51 - Neinvestiční nákupy a související výdaje</t>
  </si>
  <si>
    <t>§ 6409, seskupení pol. 51 - Neinvestiční nákupy a související výdaje</t>
  </si>
  <si>
    <t xml:space="preserve">a) Odbory (kanceláře) Krajského úřadu Olomouckého kraje </t>
  </si>
  <si>
    <t xml:space="preserve">z toho: </t>
  </si>
  <si>
    <t>výdaje odboru</t>
  </si>
  <si>
    <t>dotační tituly</t>
  </si>
  <si>
    <t>dopravní obslužnost</t>
  </si>
  <si>
    <t xml:space="preserve">Z toho: </t>
  </si>
  <si>
    <t>výdaje odborů</t>
  </si>
  <si>
    <t>Úroky vlastní</t>
  </si>
  <si>
    <t xml:space="preserve">a) Rezerva na neplnění daňových příjmů  </t>
  </si>
  <si>
    <t>b) Rezerva na nepředvídané výdaje</t>
  </si>
  <si>
    <t xml:space="preserve">Na této položce jsou rozpočtovány prostředky pro možnost čerpání výdajů za konzultační, poradenské a právní služby pro potřeby členů vedení OK. </t>
  </si>
  <si>
    <t xml:space="preserve">Úhrady náhrad soudních řízení, úhrady advokátům a notářům (případy řešené OMP). </t>
  </si>
  <si>
    <t xml:space="preserve">Výdaje na úhradu nákladů za daňové poradenství a konzultační činnosti v oblasti účetnictví na základě uzavřených smluv.  </t>
  </si>
  <si>
    <t xml:space="preserve">Výdaje na úhradu daní z nemovitostí a daní z převodu nemovitostí a daně z přidané hodnoty na základě daňového přiznání .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</si>
  <si>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 xml:space="preserve">Jedná se o zajištění prostředků na údržbu majetku pořízeného z dotace FM EHP/Norsko v rámci projektu "Brána poznání otevřena"  (rekonstrukce depozitářů Vlastivědného muzea v Olomouci). Dle podmínek FM EHP/Norska je příjemce dotace povinen zajistit  údržbu majetku spolufinancovaného z dotace. Na údržbu majetku je povinen vyčlenit finanční prostředky ve výši 0,5 % ze skutečných celkových výdajů projektu po dobu udržitelnosti projektu (10 let). Částka na údržbu majetku činí 23 217,35 Euro ročně - přibližně 650 tis. Kč.  </t>
  </si>
  <si>
    <t>Schválený rozpočet 2014</t>
  </si>
  <si>
    <t>Návrh rozpočtu 2015</t>
  </si>
  <si>
    <t xml:space="preserve">Tato položka je zřízena pro úhradu nájemného, a to zejména za pronájem pozemků v souvislosti s majetkoprávním vypořádáním investičních akcí Olomouckého kraje. </t>
  </si>
  <si>
    <t>Výdaje na úhradu pojistného v roce 2015 jsou navrhovány v návaznosti na výši pojistného dle nových pojistných smluv.</t>
  </si>
  <si>
    <t>Tato položka zahrnuje výdaje za jednorázové úhrady v souvislosti se zřizováním věcných břemen ve prospěch Olomouckého kraje, resp. ve prospěch nemovitostí ve vlastnictví Olomouckého kraje, výdaje na úhradu provizí realitním kancelářím, a to dle uzavřených zprostředkovatelských smluv na odprodej nepotřebných nemovitostí Olomouckého kraje, a dále výdaje na pořízení kopií geometrických plánů, fotodokumentace, uveřejnění informací o veřejných zakázkách na centrální adrese, inzercí záměrů Olomouckého kraje v tisku, případně další služby.</t>
  </si>
  <si>
    <t>Zpracování dat a služby souv. s inf. a kom. technol</t>
  </si>
  <si>
    <t>Výše finančních prostředků na platy zaměstnanců Olomouckého kraje zařazené do KÚOK :</t>
  </si>
  <si>
    <t>po odečtu očekávaných refundací ve výši cca 5 500 tis.Kč.</t>
  </si>
  <si>
    <t xml:space="preserve">Dle vyhlášky č. 125/1993 Sb., kterou se stanoví podmínky a sazby zákonného pojištění odpovědnosti zaměstnavatele za škodu při pracovním úraze nebo nemoci z povolání, ve znění pozdějších předpisů (4,2‰). Pro rok 2015 navrhujeme zvýšení finančních prostředků vzhledem k čerpání v roce 2014.      </t>
  </si>
  <si>
    <t>Léky a zdravotnický materiál</t>
  </si>
  <si>
    <t>Nákup příručních lékárniček na pracovištích a jejich vybavení.</t>
  </si>
  <si>
    <t xml:space="preserve">Nákup a výměna opotřebovaného nefunkčního vybavení v kancelářích - výměna nefunkčních skartovaček, nákup kancelářských židlí - nutná výměna za opotřebované, další nákupy za opotřebované nefunkční vybavení - 400 tis. Kč.  </t>
  </si>
  <si>
    <t>3. STAVHOLD, a.s. Přerov - Smlouva o nájmu nebytových prostor AB/2004/430 - 365 tis. Kč</t>
  </si>
  <si>
    <t>Zpracování dat a služby související s informačními a komunikačními technologiemi</t>
  </si>
  <si>
    <t>18. STAVHOLD, a.s., Přerov - Smlouva o nájmu nebytových prostor AB/2004/430 a AB/2014/624 - 228 tis. Kč</t>
  </si>
  <si>
    <t xml:space="preserve">Pro rok 2015 navrhujeme výši finančních prostředků na cestovné tuzemské cesty ve výši 2 000 tis. Kč, ORG 12 000 000 000 a zahraniční cesty ve výši 1 000 tis.Kč, ORG 12 000 000 099).  </t>
  </si>
  <si>
    <t xml:space="preserve">Finanční prostředky zůstávají na úrovni roku 2014.  </t>
  </si>
  <si>
    <t xml:space="preserve">§ 6172, seskupení pol. 53 - Neinvestiční transfery veřejnoprávním subjektům a mezi peněžními fondy téhož subjektu </t>
  </si>
  <si>
    <t xml:space="preserve">Vzhledem k čerpání roku 2014 navrhujeme výši položky náhrady pro rok 2015 ponechat ve stejné výši.     </t>
  </si>
  <si>
    <t xml:space="preserve">Pro rok 2015 navrhujeme příděl ve výši 3,5 %.             </t>
  </si>
  <si>
    <t>§ 5272, seskupení pol. 51 - Neinvestiční nákupy a související výdaje</t>
  </si>
  <si>
    <t xml:space="preserve">Náklady spojené s doplněním dat a aktualizací webu s Povodňovým plánem Olomouckého kraje, především mapových podkladů. V roce 2014 by měla být provedena kompletní aktualizace hlásných profilů na území Olomouckého kraje v návaznosti na nové digitální plány obcí s rozšířenou působností OK. Dále bude aktualizována organizační část PPOK. </t>
  </si>
  <si>
    <t>§ 5273, seskupení pol. 51 - Neinvestiční nákupy a související výdaje</t>
  </si>
  <si>
    <t>Prádlo, oděv a obuv</t>
  </si>
  <si>
    <t xml:space="preserve">Na této položce jsou finanční prostředky na pořízení vybavení pro potřebu Krizového štábu Olomouckého kraje (nově pro doplnění vybavení vedoucího odboru zdravotnictví), Povodňové komise Olomouckého kraje a členy Bezpečnostní rady Olomouckého kraje. </t>
  </si>
  <si>
    <t xml:space="preserve">Finanční prostředky na nákup odborných publikací pro potřeby krizového řízení, podklady pro metodické řízení obcí v oblasti krizového řízení, mapové podklady Olomouckého kraje atd. </t>
  </si>
  <si>
    <t xml:space="preserve">Materiál pro potřeby jednotek sborů dobrovolných hasičů obcí Olomouckého kraje a pořízení propagačního materiálu, který je určený složkám IZS k prezentaci a propagaci Olomouckého kraje v průběhu roku 2015. Zároveň tento materiál slouží jako ocenění pro děti do škol na různé hasičské soutěže aj.  </t>
  </si>
  <si>
    <t>Položka je vyhrazena na platby nájemného za prostory určené k výcviku jednotek sborů dobrovolných hasičů Olomouckého kraje, HZS Olomouckého kraje a ostatních složek IZS v souladu s § 10 odst. 5 písm. b). Orgány kraje organizují instruktáže a školení v oblasti ochrany obyvatelstva a §11 zákona č. 239/2000 Sb., o integrovaném záchranném systému - hejtman organizuje integrovaný záchranný systém na úrovni kraje.</t>
  </si>
  <si>
    <t xml:space="preserve">Nákup služeb souvisejících s metodickým vedením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integrovaném záchranném systému - hejtman organizuje integrovaný záchranný systém na úrovni kraje.  </t>
  </si>
  <si>
    <t xml:space="preserve">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integrovaném záchranném systému - hejtman organizuje integrovaný záchranný systém na úrovni kraje. </t>
  </si>
  <si>
    <t>§ 5529, seskupení pol. 51 - Neinvestiční nákupy a související výdaje</t>
  </si>
  <si>
    <t xml:space="preserve">Jedná se o položku, na které jsou finanční prostředky určené k zajištění cvičení a pravidelných porad základních složek IZS dle zákona č. 239/2000 Sb., o integrovaném záchranném systému nebo odborné přípravy jednotek sborů dobrovolných hasičů. </t>
  </si>
  <si>
    <t xml:space="preserve">Výdaje položky tvoří především odměny členům Výborů ZOK a Komisí ROK. </t>
  </si>
  <si>
    <t>Odměny za užití duševního vlastnictví</t>
  </si>
  <si>
    <t xml:space="preserve">Na této výdajové položce jsou rozpočtovány prostředky pro možnost pořízení DHIM do kanceláří uvolněných členů zastupitelstva,   
politických klubů, doplnění výbavy služebních vozidel zastupitelů, apod. </t>
  </si>
  <si>
    <t>Poštovní služby</t>
  </si>
  <si>
    <t xml:space="preserve">Položka je určena na čerpání prostředků v souvislosti s mimořádným odesíláním materiálů členům ZOK (při předání poště mimo podatelnu) a na případné zasílání odměn členům ZOK, kteří nemají bankovní účty.  </t>
  </si>
  <si>
    <t xml:space="preserve">Výdaje této položky tvoří v převážné většině úhrady pronájmu prostor pro jednání, konference, při zasedáních či setkáních mimo sídlo kraje. Rovněž jsou na této položce plánovány výdaje za nájemné prostor pro akce související se zahraničními aktivitami OK (oficiální návštěvy, ...). </t>
  </si>
  <si>
    <t xml:space="preserve">Prostředky rozpočtované na této položce zahrnují náklady na průběžné opravy vozidel zastupitelů, jsou zde alokovány prostředky na povinné garanční prohlídky, STK a výměn pneumatik v min. výši 122 tis. Kč, rovněž se z položky hradí opravy a servis kávovarů v sekretariátech uvolněných členů ZOK.  </t>
  </si>
  <si>
    <t xml:space="preserve">Z této položky jsou financovány cestovní výdaje členů ZOK při tuzemských i zahraničních pracovních cestách nárokované zpravidla  prostřednictvím klasických cestovních příkazů, popř. systémem paušálních plateb. Na základě čerpání v roce 2014 navrhujeme částku na proplácení tuzemského cestovného ve výši 1 050 tis.Kč -  ORG 11 000 000 000 a zahraničního cestovného ve výši 320 tis.Kč - ORG 11 000 000 099. </t>
  </si>
  <si>
    <t xml:space="preserve">Požadavek do rozpočtu u této položky vychází z rozpočtu roku 2002-2014 při praktické nemožnosti stanovení přesné výše této položky  pro rok 2015. Na položce jsou nárokovány i prostředky pro možnou úhrady konferenčních poplatků zástupců Olomouckého kraje na  zahraničních konferencích.  </t>
  </si>
  <si>
    <t xml:space="preserve">I přesto, že v období I.-VII. 2014 nebylo na této položce čerpáno, navrhujeme rozpočet této výdajové položky ponechat na symbolické  
výši.  </t>
  </si>
  <si>
    <t>Výdaje za FKSP členů zastupitelstva (vedení OK) byly nárokovány dle informací personálního oddělení KŘ (3,5 % z objemu mzdových prostředků). Oproti roku 2014 jsou náklady vyšší v min. výši o 45 tis. Kč. V případě potřeby bude částka na této položce upravena během roku 2015 rozpočtovou změnou.</t>
  </si>
  <si>
    <t>§ 2143, seskupení pol. 51 - Neinvestiční nákupy a související výdaje</t>
  </si>
  <si>
    <t>Prostředky rozpočtované na této položce zahrnují náklady na dotisk stávajících propagačních materiálů. Uvedená aktivita vychází z Akčního plánu Marketingové studie cestovního ruchu Olomouckého kraje na období 2014 - 2020 - UZ 500.</t>
  </si>
  <si>
    <t>Prostředky rozpočtované na této položce zahrnují náklady na zracování studie pro řešení digitalizaci systému Olomouc region Card v souvislosti s přípravou řešení veřejné zakázky na dodavatele nového administrátora systému od roku 2016. Na nákladech na zpracování studie se bude podílet i Statutární město Olomouc - UZ 500.</t>
  </si>
  <si>
    <t>Zahrnuje výdaje na tyto činnosti:</t>
  </si>
  <si>
    <r>
      <rPr>
        <b/>
        <i/>
        <sz val="11"/>
        <color theme="1"/>
        <rFont val="Arial"/>
        <family val="2"/>
        <charset val="238"/>
      </rPr>
      <t xml:space="preserve">1. Prezentace OK v tištěných a on-line médiích (160 tis. Kč).  </t>
    </r>
    <r>
      <rPr>
        <sz val="11"/>
        <color theme="1"/>
        <rFont val="Arial"/>
        <family val="2"/>
        <charset val="238"/>
      </rPr>
      <t xml:space="preserve">
Prezentace o turistických atraktivitách kraje a obou turistických regionech v tištěných a on-line médiích. Uvedená aktivita vychází z Akčního plánu Marketingové studie cestovního ruchu Olomouckého kraje na období 2014 - 2020.</t>
    </r>
  </si>
  <si>
    <r>
      <rPr>
        <b/>
        <i/>
        <sz val="11"/>
        <color theme="1"/>
        <rFont val="Arial"/>
        <family val="2"/>
        <charset val="238"/>
      </rPr>
      <t>3. Zhotovení nových propagačních materiálů OK (150 tis. Kč).</t>
    </r>
    <r>
      <rPr>
        <sz val="11"/>
        <color theme="1"/>
        <rFont val="Arial"/>
        <family val="2"/>
        <charset val="238"/>
      </rPr>
      <t xml:space="preserve">  
Zhotovení nových propagačních materiálů bude upřesněno v edičním plánu na rok 2015. Uvedená aktivita vychází z Akčního plánu Marketingové studie cestovního ruchu Olomouckého kraje na období 2014 - 2020.</t>
    </r>
  </si>
  <si>
    <r>
      <rPr>
        <b/>
        <i/>
        <sz val="11"/>
        <color theme="1"/>
        <rFont val="Arial"/>
        <family val="2"/>
        <charset val="238"/>
      </rPr>
      <t xml:space="preserve">5. Rozvoj Turistického informačního portálu Olomouckého kraje (150 tis. Kč). </t>
    </r>
    <r>
      <rPr>
        <sz val="11"/>
        <color theme="1"/>
        <rFont val="Arial"/>
        <family val="2"/>
        <charset val="238"/>
      </rPr>
      <t xml:space="preserve">
Zajištění technologické aktuálnosti portálu a jeho průběžný rozvoj s ohledem na aktuální vývoj v oblasti internetu (např. nové grafické prvky, flash animace, sociální sítě, virální marketing, technické zajištění implementace externího rezervačního systému např. prostřednictvím funkčních odkazů). Uvedená aktivita je součástí Akčního plánu Programu rozvoje cestovního ruchu Olomouckého kraje na období 2014- 2020 (UR/23/6/2013 a UZ/11/53/2014). Cílem je, aby portál po ukončení projektu technologicky a vývojově nestagnoval.</t>
    </r>
  </si>
  <si>
    <r>
      <rPr>
        <b/>
        <i/>
        <sz val="11"/>
        <color theme="1"/>
        <rFont val="Arial"/>
        <family val="2"/>
        <charset val="238"/>
      </rPr>
      <t xml:space="preserve">6. Zajištění provozu Rezervačního systému Olomouckého kraje (technická podpora systému) (217 tis. Kč). </t>
    </r>
    <r>
      <rPr>
        <sz val="11"/>
        <color theme="1"/>
        <rFont val="Arial"/>
        <family val="2"/>
        <charset val="238"/>
      </rPr>
      <t xml:space="preserve"> 
Společnost WINTERNET s.r.o. realizovala v letech 2011 - 2012 rezervační systém Olomouckého kraje. Navržená částka vychází ze Smlouvy o zajištění provozu a podpoře serveru internetového rezervačního systému (2011/03633/KH/DSM, smlouva je uzavřena na dobu neurčitou). Prověřují se možnosti fungování Rezervačního systému v rámci turistického informačního portálu OK na další období, a to za využití externích rezervačních systémů, které by byly integrovány do turistického informačního portálu OK.</t>
    </r>
  </si>
  <si>
    <r>
      <rPr>
        <b/>
        <i/>
        <sz val="11"/>
        <color theme="1"/>
        <rFont val="Arial"/>
        <family val="2"/>
        <charset val="238"/>
      </rPr>
      <t>7. Zajištění nebo podpora vybraných akcí s perspektivou národního nebo mezinárodního významu v Olomouckém kraji (1.500 tis. Kč).</t>
    </r>
    <r>
      <rPr>
        <sz val="11"/>
        <color theme="1"/>
        <rFont val="Arial"/>
        <family val="2"/>
        <charset val="238"/>
      </rPr>
      <t xml:space="preserve">  
Každoroční podpora vybraných významných akcí cestovního ruchu v turistických regionech Jeseníky a Střední Morava. V roce 2014 bylo podpořeno 15 nadregionálních akcí v celkové částce 1.500 tis. Kč. Uvedená aktivita bude součástí Akčního plánu Programu rozvoje cestovního ruchu Olomouckého kraje na období 2014-2020. </t>
    </r>
  </si>
  <si>
    <r>
      <rPr>
        <b/>
        <i/>
        <sz val="11"/>
        <color theme="1"/>
        <rFont val="Arial"/>
        <family val="2"/>
        <charset val="238"/>
      </rPr>
      <t>2. Výstavy domácí i zahraniční, prezentace turistické nabídky kraje ve spolupráci s dalšími subjekty ( 870 tis. Kč).</t>
    </r>
    <r>
      <rPr>
        <sz val="11"/>
        <color theme="1"/>
        <rFont val="Arial"/>
        <family val="2"/>
        <charset val="238"/>
      </rPr>
      <t xml:space="preserve">                                           V roce 2015 budou náklady na veletrhy (pronájem prostor a sektorů vč. grafického zpracování, technické přípojky …) hrazeny z projektu "Marketingové aktivity Olomouckého kraje". Nad rámec veletrhů uskutečněných v roce 2015 z projektu je zde obsažena i částka za účast na veletrhu Regiontoru 2016, kterou bude nutné uhradit již v III. čtvrtletí roku 2015 (minimálně poplatek za výstavní plochu) a která již nebude pokryta z projektu "Marketingové aktivity Olomouckého kraje". Dále je třeba zajistit aktivity, které vychází z nabídek ostatních spolupracujících subjektů CR, akcí ve spolupráci s moravskými kraji v důležitých zdrojových trzích - ČR, Slovensko, Polsko, Německo, Rakousko, Itálie, východní trhy apod. Nově jsou rozpočtovány akce, mající za cíl zajistit větší propagaci turistického potenciálu Olomouckého kraje (např. Konference cestovního ruchu Olomouckého kraje, Zahájení cykloturistické sezóny v Olomouckém kraji, Setkání turistických informačních center Olomouckého kraje …) Navrhované akce jsou v souladu s Programovým prohlášením ROK, které si klade za cíl intenzivnější využití turistického potenciálu Olomouckého kraje (např. podporou činnosti turistických informačních center v kraji či nadregionálních akcí cestovního ruchu). Dále je zde zahrnuto zabezpečení společných prezentací se statutárním městem Olomouc, sdruženími cestovního ruchu a dle rozhodnutí vedení či pana hejtmana. Uvedené aktivity vychází z Akčního plánu Marketingové studie cestovního ruchu Olomouckého kraje na období 2014 - 2020 .</t>
    </r>
  </si>
  <si>
    <t>Prostředky rozpočtované na této položce zahrnují náklady na pohoštění pro pracovní partnery při jednáních v expozici Olomouckého kraje v době konání veletrhů a výstav cestovního ruchu - UZ 500.</t>
  </si>
  <si>
    <t>Výdaje na podporu medializace Olomouckého kraje (v roce 2014 TV Morava, ZZIP, TV Přerov) - pro rok 2015 se budou smlouvy uzavírat na základě výsledků VŘ, v případě nutnosti dalších finančních prostředků se jejich přesun bude řešit formou rozpočtové změny - UZ 510.</t>
  </si>
  <si>
    <t xml:space="preserve">Prostředky rozpočtované na této položce zahrnují částečně náklady v rámci uzavřené smlouvy č. 2014/01311/OTH/DSM (krajské periodikum) a náklady v rámci publikační a propagační činnosti OK - UZ 510. </t>
  </si>
  <si>
    <t xml:space="preserve">Prostředky rozpočtované na této položce zahrnují částečně náklady v rámci uzavřené smlouvy č. 2014/01311/OTH/DSM (krajské periodikum) , náklady v rámci publikační a propagační činnosti OK ( např. případné přílohy ke krajskému periodiku, inzerce a pod.) a na náklady za komunikační kampaně - UZ 510. </t>
  </si>
  <si>
    <t xml:space="preserve">Na této výdajové položce jsou rozpočtovány prostředky pro možnost pořízení DHM pro sekretariát hejtmana a odboru. </t>
  </si>
  <si>
    <t xml:space="preserve">Prostředky rozpočtované na této položce jsou vyčleněny pro činnost produkčního oddělení odboru tajemníka hejtmana a to zejména pro úhradu výdajů za upomínkové předměty v pořizovací ceně do 3 000,- Kč (v jednotlivých případech), které jsou určeny k propagačním účelům Olomouckého kraje (na základě požadavků hejtmana), na nákup propagačních předmětů s využitím loga kraje, dále na realizaci ediční řady propagačních materiálů Olomouckého kraje s logem (doplnění o další prvky, reedice již existujících prvků včetně aktualizace), dále na květiny a poháry předávané na různých akcích hejtmanem OK - UZ 351.  </t>
  </si>
  <si>
    <t xml:space="preserve">Na této výdajové položce jsou rozpočtovány prostředky pro možnost využití poštovních služeb v symbolické výši s ohledem na skutečnost čerpání v roce 2014 - UZ 000. </t>
  </si>
  <si>
    <t>Prostředky rozpočtované na této položce zahrnují náklady na úhrady pronájmů prostor při akcích Olomouckého kraje pořádaných produkčním oddělením - UZ 351 a realizovaných pro NNO - UZ 352.</t>
  </si>
  <si>
    <t>Prostředky rozpočtované na této položce zahrnují náklady za služby tajemníků klubů ZOK a na úhradu uzavřených mandátních smluv UZ 000.</t>
  </si>
  <si>
    <t xml:space="preserve">Prostředky rozpočtované na této položce zahrnují náklady spojené s opravami či údržbou věcí ( např. aquamat) sloužících při konání akcí pořádaných produkčním oddělením - UZ 351. </t>
  </si>
  <si>
    <t xml:space="preserve">Prostředky rozpočtované na této položce zahrnují půběžné zálohy na drobné výdaje se zajištěním akcí.  </t>
  </si>
  <si>
    <t xml:space="preserve">Prostředky rozpočtované na této položce zahrnují náklady spojené s se zajištěním vecných darů v rámci nově realizované akce Ceny kultury OK (v roce 2014 OTH tuto akci nerealizoval a neměl částku ve svém schváleném rozpočtu pro rok 2014) -UZ 351.  </t>
  </si>
  <si>
    <t>Prostředky rozpočtované na této položce zahrnují náklady na totografické práce v rámci publikační a propagační činnosti OK - UZ 510.</t>
  </si>
  <si>
    <t xml:space="preserve">Prostředky rozpočtované na této položce zahrnují částečně náklady v rámci uzavřené smlouvy č. 2003/0489/KH/DSM uzavřenou s ČTK na vybírání a odesílání zpráv z aktuálního zpravodajství ČTK a náklady na publikační a komunikační činnosti - UZ 510. </t>
  </si>
  <si>
    <t xml:space="preserve">Prostředky rozpočtované na této položce zahrnují náklady za propagaci akcí OK - v současné době probíhá VŘ na dodavatele služby, v případě nutnosti dalších finančních prostředku se bude jejich přesun řešit formou rozpočtové změny - UZ 000. </t>
  </si>
  <si>
    <r>
      <rPr>
        <b/>
        <i/>
        <sz val="11"/>
        <color theme="1"/>
        <rFont val="Arial"/>
        <family val="2"/>
        <charset val="238"/>
      </rPr>
      <t>9. Zahraniční aktivity Olomouckého kraje (1 200 tis.Kč)</t>
    </r>
    <r>
      <rPr>
        <sz val="11"/>
        <color theme="1"/>
        <rFont val="Arial"/>
        <family val="2"/>
        <charset val="238"/>
      </rPr>
      <t xml:space="preserve">
Prostředky rozpočtované na této položce zahrnují náklady související se zahraničními aktivitami Olomouckého kraje. Jedná se o prostředky na podporu spolupráce s partnerskými zahraničními regiony včetně zajišťování prezentací Olomouckého kraje v zahraničí a prostředky na dotační titul Olomouckého kraje na podporu zahraničních aktivit, a dále jsou rozpočtovány prostředky na Letní školu AER a členský příspěvek AER dle předpokládaných výdajů v předchozích letech - UZ 000. </t>
    </r>
  </si>
  <si>
    <t>3. Výdaje Olomouckého kraje na rok 2015</t>
  </si>
  <si>
    <t>Odbor strategického rozvoje kraje</t>
  </si>
  <si>
    <t>ORJ - 08</t>
  </si>
  <si>
    <t xml:space="preserve">Ing. Radek Dosoudil </t>
  </si>
  <si>
    <t>§ 3635, seskupení pol. 51 - Neinvestiční nákupy a související výdaje</t>
  </si>
  <si>
    <r>
      <rPr>
        <b/>
        <i/>
        <sz val="11"/>
        <color theme="1"/>
        <rFont val="Arial"/>
        <family val="2"/>
        <charset val="238"/>
      </rPr>
      <t xml:space="preserve">6. Soudní náhrady - 220 tis.Kč               
</t>
    </r>
    <r>
      <rPr>
        <sz val="11"/>
        <color theme="1"/>
        <rFont val="Arial"/>
        <family val="2"/>
        <charset val="238"/>
      </rPr>
      <t>K rozsudkům soudů vzniklých v řízení (soudní přezkumy dle Soudního řádu správního). Stanovené dle ustanovení § 60 odst. 1 zákona 
č. 150/2002 Sb., soudního řádu správního.</t>
    </r>
  </si>
  <si>
    <t>§ 3636, seskupení pol. 51 - Neinvestiční nákupy a související výdaje</t>
  </si>
  <si>
    <r>
      <t xml:space="preserve">6. Pohoštění v rámci prezentace kraje na konferencích, veletrzích a dalších akcích - 60 tis.Kč        
</t>
    </r>
    <r>
      <rPr>
        <sz val="11"/>
        <color theme="1"/>
        <rFont val="Arial"/>
        <family val="2"/>
        <charset val="238"/>
      </rPr>
      <t>Výdaje na 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2014 Olomouckého kraje. Schválení této aktivity bude součástí Plánu aktivit na rok 2015, který bude připraven ke schválení v ROK v lednu 2015.</t>
    </r>
  </si>
  <si>
    <t>§ 3639, seskupení pol. 51 - Neinvestiční nákupy a související výdaje</t>
  </si>
  <si>
    <t>§ 3713, seskupení pol. 51 - Neinvestiční nákupy a související výdaje</t>
  </si>
  <si>
    <t>§ 3713, seskupení pol. 61 - Investiční nákupy a související výdaje</t>
  </si>
  <si>
    <t>Stroje, přístroje a zařízení</t>
  </si>
  <si>
    <t>ORJ - 09</t>
  </si>
  <si>
    <t>Ing. Josef Veselský</t>
  </si>
  <si>
    <t>§ 1019, seskupení pol. 51 - Neinvestiční nákupy a související výdaje</t>
  </si>
  <si>
    <t>§ 1032, seskupení pol. 51 - Neinvestiční nákupy a související výdaje</t>
  </si>
  <si>
    <t>Nájemné za půdu</t>
  </si>
  <si>
    <t>§ 1036, seskupení pol. 51 - Neinvestiční nákupy a související výdaje</t>
  </si>
  <si>
    <t>Úhrada nákladů spojených s organizací chovatelských přehlídek pro hodnocení kvality chované a kontrolou ulovené zvěře - § 59 odst. 2  
písm. b) zákona č. 449/2001Sb., o myslivosti.</t>
  </si>
  <si>
    <t>§ 1099, seskupení pol. 51 - Neinvestiční nákupy a související výdaje</t>
  </si>
  <si>
    <t>Úhrada nákladů soudních řízení v případě prohry soudních sporů. Termín pro uhrazení nákladů soudních řízení bývá v rozhodnutí soudu 
stanoven v řádu několika dní.</t>
  </si>
  <si>
    <t>§ 2369, seskupení pol. 51 - Neinvestiční nákupy a související výdaje</t>
  </si>
  <si>
    <t>Poradenství, analýzy a studie zpracovávané externími experty a organizacemi pro potřebu zabezpečení výkonu státní správy a samosprávy v oblasti vodního hospodářství a rybářství. V roce 2012 byla zpracována Databáze ochranných pásem vodních zdrojů na území OK včetně grafických a vektorových vrstev. Pro zachování její aktuálnosti je navržena její pravidelná aktualizace 1x ročně.</t>
  </si>
  <si>
    <t>§ 3719, seskupení pol. 51 - Neinvestiční nákupy a související výdaje</t>
  </si>
  <si>
    <t>§ 3725, seskupení pol. 51 - Neinvestiční nákupy a související výdaje</t>
  </si>
  <si>
    <t>§ 3729, seskupení pol. 51 - Neinvestiční nákupy a související výdaje</t>
  </si>
  <si>
    <t>§ 3741, seskupení pol. 51 - Neinvestiční nákupy a související výdaje</t>
  </si>
  <si>
    <t>§ 3742, seskupení pol. 51 - Neinvestiční nákupy a související výdaje</t>
  </si>
  <si>
    <t xml:space="preserve">Úhrada nákladů na zpracování plánů péče o zvláště chráněná území - přírodní rezervace, přírodní památky. Jedná se o přenesenou působnost kraje (ust. § 77a odst. 4 písm. e) zákona č. 114/1992 Sb.). </t>
  </si>
  <si>
    <t>§ 3769, seskupení pol. 51 - Neinvestiční nákupy a související výdaje</t>
  </si>
  <si>
    <t>ORJ - 10</t>
  </si>
  <si>
    <t>Mgr. Miroslav Gajdůšek, MBA</t>
  </si>
  <si>
    <t>§ 3269, seskupení pol. 51 - Neinvestiční nákupy a související výdaje</t>
  </si>
  <si>
    <t>1. Nákup materiálu pro potřeby odboru - 35 tis.Kč</t>
  </si>
  <si>
    <t>Nákup materiálu pro potřeby odboru, které souvisí např. s gratulací k životnímu jubileu, kondolencí a s osobní korespondencí k jiným významným dnům. Dále na nákup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pro akce Zastupitelstva mládeže Olomouckého kraje.</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</si>
  <si>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Dále na výdaje spojené s provozem www stránek ZMOK www.zmok.cz (hosting, doména) a na aktivity související s činností a posláním ZMOK. </t>
  </si>
  <si>
    <t>1. Zajištění pravidelných porad - 108 tis.Kč</t>
  </si>
  <si>
    <t>Finanční prostředky na zajištění pravidelných porad s řediteli a ekonomy škol a školských zařízení zřizovaných Olomouckým krajem a dále pro akce Zastupitelstva mládeže Olomouckého kraje.</t>
  </si>
  <si>
    <t>Pronájem sálu k zajištění akce.</t>
  </si>
  <si>
    <r>
      <rPr>
        <b/>
        <i/>
        <sz val="11"/>
        <color theme="1"/>
        <rFont val="Arial"/>
        <family val="2"/>
        <charset val="238"/>
      </rPr>
      <t xml:space="preserve">1. Smlouva - 12 044 tis.Kč </t>
    </r>
    <r>
      <rPr>
        <sz val="11"/>
        <color theme="1"/>
        <rFont val="Arial"/>
        <family val="2"/>
        <charset val="238"/>
      </rPr>
      <t xml:space="preserve">
Poskytování služeb v oblasti bezpečnosti a ochrany zdraví při práci a požární ochrany pro školské příspěvkové organizace zřizované Olomouckým krajem. Smlouva je uzavřena na dobu neurčitou a měsíční paušální částka činí 1 003 641,- Kč. 
</t>
    </r>
    <r>
      <rPr>
        <b/>
        <i/>
        <sz val="11"/>
        <color theme="1"/>
        <rFont val="Arial"/>
        <family val="2"/>
        <charset val="238"/>
      </rPr>
      <t xml:space="preserve">2. Administrativní služby - 90 tis.Kč </t>
    </r>
    <r>
      <rPr>
        <sz val="11"/>
        <color theme="1"/>
        <rFont val="Arial"/>
        <family val="2"/>
        <charset val="238"/>
      </rPr>
      <t xml:space="preserve">
Zahrnuje kopírovací služby u rozsáhlých materiálů, zpracování výroční zprávy, zpracování analýz v oblasti školství, vydání elektronické publikace "Příklady dobré praxe vzdělávání žáků v oblasti interkulturního dialogu za rok 2014". 
</t>
    </r>
    <r>
      <rPr>
        <b/>
        <i/>
        <sz val="11"/>
        <color theme="1"/>
        <rFont val="Arial"/>
        <family val="2"/>
        <charset val="238"/>
      </rPr>
      <t xml:space="preserve">3. Konkurzní řízení a hodnocení ředitelů - 200 tis.Kč </t>
    </r>
    <r>
      <rPr>
        <sz val="11"/>
        <color theme="1"/>
        <rFont val="Arial"/>
        <family val="2"/>
        <charset val="238"/>
      </rPr>
      <t xml:space="preserve">
Zahrnuje platby faktur za zveřejněné inzeráty v tisku týkající se vyhlášení konkurzních řízení na funkce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a vyhláškou č. 54/2005 Sb., o  náležitostech konkurzního řízení a konkurzních komisích. 
</t>
    </r>
    <r>
      <rPr>
        <b/>
        <i/>
        <sz val="11"/>
        <color theme="1"/>
        <rFont val="Arial"/>
        <family val="2"/>
        <charset val="238"/>
      </rPr>
      <t xml:space="preserve">4. Zastupitelstvo mládeže Olomouckého kraje (dále jen ZMOK) - 30 tis.Kč </t>
    </r>
    <r>
      <rPr>
        <sz val="11"/>
        <color theme="1"/>
        <rFont val="Arial"/>
        <family val="2"/>
        <charset val="238"/>
      </rPr>
      <t xml:space="preserve">
Na nákup služeb a hrazení výdajů, např. výdaje souvisejícís organizací, spoluorganizací akcí zaměřených na aktivity s činností ZMOK, účast v projektech tematicky zaměřených na mládež a s tím související tématiku. 
</t>
    </r>
    <r>
      <rPr>
        <b/>
        <i/>
        <sz val="11"/>
        <color theme="1"/>
        <rFont val="Arial"/>
        <family val="2"/>
        <charset val="238"/>
      </rPr>
      <t xml:space="preserve">5. Podpora programů škol a školských zařízení, které jsou zaměřeny na DVPP v oblasti primární prevence sociálně - patologických jevů - 150 tis.Kč </t>
    </r>
    <r>
      <rPr>
        <sz val="11"/>
        <color theme="1"/>
        <rFont val="Arial"/>
        <family val="2"/>
        <charset val="238"/>
      </rPr>
      <t xml:space="preserve">
Zahrnuje finanční příspěvek k zabezpečení oblasti tzv. specifické primární prevence škol a školských zařízení, nestátních neziskových organizací a další vzdělávání pedagogických pracovníků vykonávajících funkci školního metodika prevence. Vyplývá ze závazné celonárodní „Strategie primární prevence sociálně patologických jevů MŠMT na roky 2013 - 2018. 
</t>
    </r>
    <r>
      <rPr>
        <b/>
        <i/>
        <sz val="11"/>
        <color theme="1"/>
        <rFont val="Arial"/>
        <family val="2"/>
        <charset val="238"/>
      </rPr>
      <t xml:space="preserve">6. Organizace soutěží a přehlídek - 150 tis.Kč </t>
    </r>
    <r>
      <rPr>
        <sz val="11"/>
        <color theme="1"/>
        <rFont val="Arial"/>
        <family val="2"/>
        <charset val="238"/>
      </rPr>
      <t xml:space="preserve">
Finanční prostředky slouží k dofinancování okresních a krajských kol soutěží a přehlídek vyhlašovaných MŠMT realizovaných pověřenými organizacemi v jednotlivých okresech Olomouckého kraje a soutěží, které mají v Olomouckém kraji již dlouholetou tradici (např. přehlídka "Nejmilejší koncert" realizovaná dětskými domovy, XXVII. ročník štafetového běhu "Po stopách Jana Opletala a Memoriál Jiřího Vaci", 4. ročník krajského kola soutěže "SEARCH IT", krajské kolo soutěže ARS POETICA - Puškinův památník, krajské kolo soutěže "České ručičky").</t>
    </r>
  </si>
  <si>
    <r>
      <rPr>
        <b/>
        <i/>
        <sz val="11"/>
        <color theme="1"/>
        <rFont val="Arial"/>
        <family val="2"/>
        <charset val="238"/>
      </rPr>
      <t>7. Hry VII. letní olympiády dětí a mládeže 2015 - 1 000 tis.Kč, UZ 117</t>
    </r>
    <r>
      <rPr>
        <sz val="11"/>
        <color theme="1"/>
        <rFont val="Arial"/>
        <family val="2"/>
        <charset val="238"/>
      </rPr>
      <t xml:space="preserve">
Jedná se o pokračování cyklu Olympiád dětí a mládeže - letní verze. V termínu od 14. - 19.6.2015 se uskuteční v Plzeňském kraji již sedmá letní olympiáda dětí a mládeže za účasti 14 krajů. Zahrnuje prostředky na úhradu komplexních organizačních nákladů pro účastníky, dopravu účastníků, odměnu trenérům a náklady spojené s oceněním medailistů hejtmanem Olomouckého kraje. Celkový předpokládaný počet účastníků za Olomoucký kraj je 209. </t>
    </r>
  </si>
  <si>
    <r>
      <rPr>
        <b/>
        <i/>
        <sz val="11"/>
        <color theme="1"/>
        <rFont val="Arial"/>
        <family val="2"/>
        <charset val="238"/>
      </rPr>
      <t xml:space="preserve">1. Zastupitelstvo mládeže Olomouckého kraje - 17 tis.Kč </t>
    </r>
    <r>
      <rPr>
        <sz val="11"/>
        <color theme="1"/>
        <rFont val="Arial"/>
        <family val="2"/>
        <charset val="238"/>
      </rPr>
      <t xml:space="preserve">
Zahrnuje finanční prostředky na úhradu nákladů spojených se zasedáním Rady a Zastupitelstva mládeže Olomouckého kraje.  
</t>
    </r>
    <r>
      <rPr>
        <b/>
        <i/>
        <sz val="11"/>
        <color theme="1"/>
        <rFont val="Arial"/>
        <family val="2"/>
        <charset val="238"/>
      </rPr>
      <t xml:space="preserve">2. Porady ředitelů škol a školských zařízení - 80 tis.Kč </t>
    </r>
    <r>
      <rPr>
        <sz val="11"/>
        <color theme="1"/>
        <rFont val="Arial"/>
        <family val="2"/>
        <charset val="238"/>
      </rPr>
      <t xml:space="preserve">
Zahrnuje finanční prostředky na úhradu nákladů na pohoštění spojených s konáním pravidelných porad s řediteli a ekonomy škol a školských zařízení zřizovaných Olomouckým krajem. </t>
    </r>
  </si>
  <si>
    <r>
      <rPr>
        <b/>
        <i/>
        <sz val="11"/>
        <color theme="1"/>
        <rFont val="Arial"/>
        <family val="2"/>
        <charset val="238"/>
      </rPr>
      <t>Hry VII. letní olympiády dětí a mládeže 2015, UZ 117</t>
    </r>
    <r>
      <rPr>
        <sz val="11"/>
        <color theme="1"/>
        <rFont val="Arial"/>
        <family val="2"/>
        <charset val="238"/>
      </rPr>
      <t xml:space="preserve">
Zahrnuje prostředky na úhradu jednotného ošacení a dresů pro účastníky Her VII. letní olympiády dětí a mládeže 2015, která se koná v termínu od 14. - 19.6.2015.</t>
    </r>
  </si>
  <si>
    <t>§ 3269, seskupení pol. 54 - Neinvestiční transfery obyvatelstvu</t>
  </si>
  <si>
    <t>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t>
  </si>
  <si>
    <t>ORJ - 11</t>
  </si>
  <si>
    <t>Mgr. Irena Sonntagová</t>
  </si>
  <si>
    <t>§ 4339, seskupení pol. 51 - Neinvestiční nákupy a související výdaje</t>
  </si>
  <si>
    <t>§ 4349, seskupení pol. 51 - Neinvestiční nákupy a související výdaje</t>
  </si>
  <si>
    <t>§ 4399, seskupení pol. 51 - Neinvestiční nákupy a související výdaje</t>
  </si>
  <si>
    <t>Porady ředitelů a ekonomů příspěvkových organizací.  
Finanční prostředky budou použity na zajištění pracovních setkání vybraných pracovníků OSV včetně účasti náměstkyně Mgr. Yvony Kubjátové s řediteli a ekonomy příspěvkových organizací za účelem metodického vedení a řešení aktuálních problémů v sociální a ekonomické oblasti. Prostředky budou využity na pronájem místností, pronájem techniky a drobné občerstvení.</t>
  </si>
  <si>
    <t>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t>
  </si>
  <si>
    <t>Náklady spojené se soudním jednáním.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t>
  </si>
  <si>
    <t>Náklady na soudní spory (náklady řízení) v oblasti registrací poskytovatelů sociálních služeb a správních deliktů. Jedná se o náklady spojené s výkonem přenesené působnosti. Náklady na úhradu soudních poplatků, které by vznikly v souvislosti s prohranými soudními spory v případech žalob proti rozhodnutí vydaným oddělením sociální pomoci. Jedná se o náklady spojené s výkonem přenesené působnosti.</t>
  </si>
  <si>
    <t>ORJ - 12</t>
  </si>
  <si>
    <t>Ing. Ladislav Růžička</t>
  </si>
  <si>
    <t>Mezisoučet</t>
  </si>
  <si>
    <t xml:space="preserve">Dopravní obslužnost - autobusová </t>
  </si>
  <si>
    <t xml:space="preserve">Dopravní obslužnost - drážní </t>
  </si>
  <si>
    <t>§ 2212, seskupení pol. 51 - Neinvestiční nákupy a související výdaje</t>
  </si>
  <si>
    <t>§ 2223, seskupení pol. 51 - Neinvestiční nákupy a související výdaje</t>
  </si>
  <si>
    <t>Úhrada nákladů za zpracování bezpečnostních auditů na posouzení nebezpečných a kolizních míst na silnicích v majetku Olomouckého kraje a v místech železničních přejezdů - naplňování úkolu Národní strategie bezpečnosti silničního provozu (NSBSP).</t>
  </si>
  <si>
    <t>Úhrada nákladů řízení při soudních sporech vedených proti Krajskému úřadu Olomouckého kraje, v řízeních spadajících do věcné působnosti ODSH. Úhrada nákladů je prováděna na základě vydaného rozsudku soudem.</t>
  </si>
  <si>
    <t>§ 2299, seskupení pol. 51 - Neinvestiční nákupy a související výdaje</t>
  </si>
  <si>
    <t xml:space="preserve">Pronájem školících prostor s příslušenstvím v hotelu Akademie Hrubá Voda v průběhu září 2015 pro pořádání "Metodických dnů Krajského úřadu Olomouckého kraje" pro obce s rozšířenou působností, se zaměřením na řešení dopravních přestupků. Jedná se o každoročně pořádanou akci, která byla dosud hrazena z rozpočtu odboru kancelář ředitele.                  </t>
  </si>
  <si>
    <t>ORJ - 13</t>
  </si>
  <si>
    <t>PhDr. Jindřich Garčic</t>
  </si>
  <si>
    <t>§ 3319, seskupení pol. 51 - Neinvestiční nákupy a související výdaje</t>
  </si>
  <si>
    <t>Jedná se o možné náklady spojené s vypracováním znaleckých posudků, které bude případně nutné si vyžádat v rámci správních řízení a v rámci řízení odvolacích (převážně v oblasti památkové péče).</t>
  </si>
  <si>
    <t>Odbor zdravotnictví</t>
  </si>
  <si>
    <t>ORJ - 14</t>
  </si>
  <si>
    <t>Ing. Bohuslav Kolář, MBA</t>
  </si>
  <si>
    <t xml:space="preserve">Lékařská služba první pomoci </t>
  </si>
  <si>
    <t>Provoz záchytné stanice</t>
  </si>
  <si>
    <t>§ 3513, seskupení pol. 51 - Neinvestiční nákupy a související výdaje</t>
  </si>
  <si>
    <t>§ 3522, seskupení pol. 51 - Neinvestiční nákupy a související výdaje</t>
  </si>
  <si>
    <t>Nákup ostatních služeb, UZ 253</t>
  </si>
  <si>
    <t xml:space="preserve">Na provoz záchytné stanice při Vojenské nemocnici Olomouc.  </t>
  </si>
  <si>
    <t>§ 3532, seskupení pol. 51 - Neinvestiční nákupy a související výdaje</t>
  </si>
  <si>
    <t xml:space="preserve">Na zajištění lékárenské služby o vánočních svátcích.  </t>
  </si>
  <si>
    <t>§ 3599, seskupení pol. 51 - Neinvestiční nákupy a související výdaje</t>
  </si>
  <si>
    <t>Služby pro výkon státní správy v oblasti výběrových řízeních zdravotnických zařízení dle zákona č. 48/1997 Sb.</t>
  </si>
  <si>
    <t xml:space="preserve">Inzerce pro personální výběrová řízení, psychologická vyšetření.  </t>
  </si>
  <si>
    <t>Zpracování dat a služby souv. s inf. a kom. Technol</t>
  </si>
  <si>
    <t xml:space="preserve">Výše výdajů této položky je stanovena výpočtem z položky 5023 – uvolnění (1970 tis. Kč) a položka 5021 - (1124 tis. Kč).  
</t>
  </si>
  <si>
    <t>Upravený rozpočet k 30.9.2014</t>
  </si>
  <si>
    <t>Kancelář hejtmana *</t>
  </si>
  <si>
    <t>1. Úhrada nákladů na zajištění záchranných programů k ochraně ohrožených zvláště chráněných druhů rostlin a živočichů (ust. § 77a  
odst. 5 písm. e) zákona č. 114/1992 Sb., o ochraně přírody a krajiny).      
2. Úhrada nákladů na umístění odebraných nedovoleně držených jedinců druhů chráněných podle zvláštního předpisu (ust. § 77a odst. 5  
písm. k) zákona č. 114/1992 Sb.).                                                                         
3. Úhrada nákladů za odchyt, odvoz handicapovaných (poraněných) volně žijících živočichů a zajištění kompletní péče o ně v záchranných stanicích. Konkrétně se jedná o zajištění převzetí handicapovaných živočichů v záchranné stanici ZOČSOP Haná v Němčicích na Hané, ZO ČSOP Sovinecko ve Stránském, ČSOP ZO Leština a Ornitologické stanice Muzea Komenského "ORNIS", za účelem veterinárního ošetření a jejich rekonvalescence k opětovnému navrácení do přírody.</t>
  </si>
  <si>
    <t xml:space="preserve">1. Poradenství, analýzy a studie zpracovávané externími experty a organizacemi pro potřebu zabezpečení výkonu státní správy v oblasti:  
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</si>
  <si>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r>
      <rPr>
        <b/>
        <i/>
        <sz val="11"/>
        <color theme="1"/>
        <rFont val="Arial"/>
        <family val="2"/>
        <charset val="238"/>
      </rPr>
      <t>3. Realizace seminářů pro sociální pracovníky v oblasti sociálně-právní ochrany dětí - 40 tis.Kč</t>
    </r>
    <r>
      <rPr>
        <sz val="11"/>
        <color theme="1"/>
        <rFont val="Arial"/>
        <family val="2"/>
        <charset val="238"/>
      </rPr>
      <t xml:space="preserve">    
Realizace seminářů pro sociální pracovníky obecních úřadů obcí s rozšířenou působností v těchto oblastech: sociálně-právní ochrana dětí, oblast domácího násilí, syndrom zanedbávaného a zneužívaného dítěte, náhradní rodinná péče, problematika kurátorů pro mládež a supervize pro sociální pracovníky. Tyto aktivity budou realizovány formou jednodenních nebo vícedenních pracovních setkání. Finanční  prostředky budou použity na financování lektorů a pronájmů místností prostřednictvím fyzických nebo právnických osob, které zajistí realizaci celé vzdělávací akce. Jedná se o aktivity v přenesené působnosti.    </t>
    </r>
  </si>
  <si>
    <r>
      <rPr>
        <b/>
        <i/>
        <sz val="11"/>
        <color theme="1"/>
        <rFont val="Arial"/>
        <family val="2"/>
        <charset val="238"/>
      </rPr>
      <t xml:space="preserve">8.Seniorské cestování (1 500 tis. Kč). </t>
    </r>
    <r>
      <rPr>
        <sz val="11"/>
        <color theme="1"/>
        <rFont val="Arial"/>
        <family val="2"/>
        <charset val="238"/>
      </rPr>
      <t xml:space="preserve"> 
Uvedená aktivita na podporu domácího cestovního ruchu úspěšně proběhla v letech 2008 až 2014 (vyjma roku 2009). V roce 2014 se uskuteční celkem cca 35 zájezdů za účasti cca 1600 seniorů. Náklady Olomouckého kraje v roce 2014 činí 911 468,- Kč. Uvedená aktivita je součástí Akčního plánu Programu rozvoje cestovního ruchu Olomouckého kraje na období 2014-2020. </t>
    </r>
  </si>
  <si>
    <r>
      <rPr>
        <b/>
        <i/>
        <sz val="11"/>
        <color theme="1"/>
        <rFont val="Arial"/>
        <family val="2"/>
        <charset val="238"/>
      </rPr>
      <t xml:space="preserve">3. Technická pomoc II. - 400 tis.Kč </t>
    </r>
    <r>
      <rPr>
        <sz val="11"/>
        <color theme="1"/>
        <rFont val="Arial"/>
        <family val="2"/>
        <charset val="238"/>
      </rPr>
      <t xml:space="preserve">                                                                      
Povinnost je dána § 56 zákona č. 500/2004 Sb., správní řád, opatřování znaleckých posudků a dle § 30 odst. 1 stavebního zákona -  
územní studie pro ověření vybraných problémů v území.</t>
    </r>
  </si>
  <si>
    <r>
      <rPr>
        <b/>
        <i/>
        <sz val="11"/>
        <color theme="1"/>
        <rFont val="Arial"/>
        <family val="2"/>
        <charset val="238"/>
      </rPr>
      <t xml:space="preserve">Technická pomoc I - 50 tis.Kč 
</t>
    </r>
    <r>
      <rPr>
        <sz val="11"/>
        <color theme="1"/>
        <rFont val="Arial"/>
        <family val="2"/>
        <charset val="238"/>
      </rPr>
      <t>Vícetisky územních studií a posouzení.</t>
    </r>
  </si>
  <si>
    <r>
      <rPr>
        <b/>
        <i/>
        <sz val="11"/>
        <color theme="1"/>
        <rFont val="Arial"/>
        <family val="2"/>
        <charset val="238"/>
      </rPr>
      <t xml:space="preserve">5. Workshop pro zástupce obcí s rozšířenou působností Olomouckého kraje (ORP OK) - 8 tis.Kč </t>
    </r>
    <r>
      <rPr>
        <sz val="11"/>
        <color theme="1"/>
        <rFont val="Arial"/>
        <family val="2"/>
        <charset val="238"/>
      </rPr>
      <t xml:space="preserve">
Jedná se o tradiční aktivitu odboru směrem k pracovníkům regionálního rozvoje na magistrátech a městských úřadech ORP OK (posledních 6 setkání bylo financováno zprojektů absorpční kapacity). Po skončení projektů (30.6.2015) bude akce financována z provozního rozpočtu OSR. Důvodem realizace akce je přenos aktuálních informací (problematika KP 2014+, reg. rozvoje, apod.) z krajského úřadu na ORP.    </t>
    </r>
  </si>
  <si>
    <r>
      <rPr>
        <b/>
        <i/>
        <sz val="11"/>
        <color theme="1"/>
        <rFont val="Arial"/>
        <family val="2"/>
        <charset val="238"/>
      </rPr>
      <t xml:space="preserve">4. Pracovní setkání zástupců mikroregionů OK - 20 tis.Kč </t>
    </r>
    <r>
      <rPr>
        <sz val="11"/>
        <color theme="1"/>
        <rFont val="Arial"/>
        <family val="2"/>
        <charset val="238"/>
      </rPr>
      <t xml:space="preserve">                                          
Jedná se o tradiční aktivitu vedení kraje směrem ke klíčovým partnerům z oblasti venkova,zástupců mikroregionů, MAS a obcí a měst. Doposud uskutečněno 16 akcí, všechny financovány z projektů absorpční kapacity. Po skončení projektů (30.6.2015) bude akce financována z provozního rozpočtu OSR. Důvodem realizace akce je přenos aktuálních informací (problematika KP 2014+, reg. rozvoje, aktivita kraje směrem k venkovskému prostředí apod.) z vedení kraje na zástupce venkova. </t>
    </r>
  </si>
  <si>
    <r>
      <rPr>
        <b/>
        <i/>
        <sz val="11"/>
        <color theme="1"/>
        <rFont val="Arial"/>
        <family val="2"/>
        <charset val="238"/>
      </rPr>
      <t xml:space="preserve">3. Porady stavebních úřadů a úřadů územního plánování - 10 tis.Kč </t>
    </r>
    <r>
      <rPr>
        <sz val="11"/>
        <color theme="1"/>
        <rFont val="Arial"/>
        <family val="2"/>
        <charset val="238"/>
      </rPr>
      <t xml:space="preserve">
Výdaje na zajištění občerstvení pro účastníky porad pro 38 stavebních úřadů a 13 úřadů územního plánování.   </t>
    </r>
  </si>
  <si>
    <r>
      <t xml:space="preserve">1. Seminář k Programu obnovy venkova (POV) 2015 pro obce Olomouckého kraje - 8 tis.Kč        
</t>
    </r>
    <r>
      <rPr>
        <sz val="11"/>
        <color theme="1"/>
        <rFont val="Arial"/>
        <family val="2"/>
        <charset val="238"/>
      </rPr>
      <t xml:space="preserve">Jedná se o výdaje na zajištění občerstvení na seminářích k POV 2015 pro celkem cca 300 účastníků (5 okresů kraje).               </t>
    </r>
    <r>
      <rPr>
        <b/>
        <i/>
        <sz val="11"/>
        <color theme="1"/>
        <rFont val="Arial"/>
        <family val="2"/>
        <charset val="238"/>
      </rPr>
      <t xml:space="preserve">
</t>
    </r>
    <r>
      <rPr>
        <b/>
        <i/>
        <sz val="11"/>
        <color theme="1"/>
        <rFont val="Arial"/>
        <family val="2"/>
        <charset val="238"/>
      </rPr>
      <t xml:space="preserve">
</t>
    </r>
    <r>
      <rPr>
        <b/>
        <i/>
        <sz val="11"/>
        <color theme="1"/>
        <rFont val="Arial"/>
        <family val="2"/>
        <charset val="238"/>
      </rPr>
      <t xml:space="preserve">
</t>
    </r>
    <r>
      <rPr>
        <b/>
        <i/>
        <sz val="11"/>
        <color theme="1"/>
        <rFont val="Arial"/>
        <family val="2"/>
        <charset val="238"/>
      </rPr>
      <t xml:space="preserve">
</t>
    </r>
    <r>
      <rPr>
        <sz val="11"/>
        <color theme="1"/>
        <rFont val="Arial"/>
        <family val="2"/>
        <charset val="238"/>
      </rPr>
      <t xml:space="preserve">                                                                                                                                                                                    </t>
    </r>
    <r>
      <rPr>
        <sz val="11"/>
        <color theme="1"/>
        <rFont val="Arial"/>
        <family val="2"/>
        <charset val="238"/>
      </rPr>
      <t xml:space="preserve">                                                                                                                                                                                               </t>
    </r>
  </si>
  <si>
    <r>
      <rPr>
        <b/>
        <i/>
        <sz val="11"/>
        <color theme="1"/>
        <rFont val="Arial"/>
        <family val="2"/>
        <charset val="238"/>
      </rPr>
      <t xml:space="preserve">2. Jednání v oblasti snižování nezaměstanosti v OK a semináře k sociálnímu podnikání - 8 tis.Kč </t>
    </r>
    <r>
      <rPr>
        <sz val="11"/>
        <color theme="1"/>
        <rFont val="Arial"/>
        <family val="2"/>
        <charset val="238"/>
      </rPr>
      <t xml:space="preserve">
Zajištění občerstvení na jednáních u kulatého stolu v Jeseníku, panelových diskusích v nezaměstnaností postižených částech Olomouckého kraje. Zajištění občerstvení na semináře k podpoře sociálního podnikání. </t>
    </r>
  </si>
  <si>
    <r>
      <rPr>
        <b/>
        <i/>
        <sz val="11"/>
        <color theme="1"/>
        <rFont val="Arial"/>
        <family val="2"/>
        <charset val="238"/>
      </rPr>
      <t xml:space="preserve">5. Program rozvoje územního obvodu Olomouckého kraje (PRUOOK) - 442 tis.Kč     </t>
    </r>
    <r>
      <rPr>
        <sz val="11"/>
        <color theme="1"/>
        <rFont val="Arial"/>
        <family val="2"/>
        <charset val="238"/>
      </rPr>
      <t xml:space="preserve">                               
Aktualizace Programu rozvoje územního obvodu Olomouckého kraje (dle zákona č. 248/2000 Sb., o podpoře regionálního rozvoje, § 9). Přecházející plnění z roku 2014 na základě smlouvy č. 2014/02411/OSR/DSM, uzavřené na základě rozhodnutí hejtmana OK ze dne 30.6.2014 v souladu s § 59 odst. 4 zákona č. 129/2000 Sb., o krajích (krajské zřízení), ve znění pozdějších předpisů,a v souladu se směrnicí OK č. 2/2014.    </t>
    </r>
  </si>
  <si>
    <r>
      <rPr>
        <b/>
        <i/>
        <sz val="11"/>
        <color theme="1"/>
        <rFont val="Arial"/>
        <family val="2"/>
        <charset val="238"/>
      </rPr>
      <t xml:space="preserve">4. PENB - zhotovení průkazů energetické náročnosti budov nad 250 do 500 m2 - 500 tis.Kč </t>
    </r>
    <r>
      <rPr>
        <sz val="11"/>
        <color theme="1"/>
        <rFont val="Arial"/>
        <family val="2"/>
        <charset val="238"/>
      </rPr>
      <t xml:space="preserve">
Jedná se o splnění zákonné povinnosti po novele zákona č. 406/2000 Sb., O hospodaření energií. Uvedené finanční prostředky budou sloužit k financování zhotovení PENB do 1. 7. 2015. Do tohoto data musí mít PO zpracovány PENB k budovám s energeticky vztažnou plochou od 250m2 do 500m2. OSR bude zajišťovat výběr centrálního dodavatele PENB formou veřejné zakázky malého rozsahu ve 4. čtvrtletí 2014. Vlastní realizace zhotovení PENB se předpokládá v průběhu 1. pololetí 2015, tak aby byl dodržen termín zpracování do 1.7.2015. </t>
    </r>
  </si>
  <si>
    <r>
      <rPr>
        <b/>
        <i/>
        <sz val="11"/>
        <color theme="1"/>
        <rFont val="Arial"/>
        <family val="2"/>
        <charset val="238"/>
      </rPr>
      <t xml:space="preserve">3. Spolupráce Olomouckého kraje s AO Vojvodina - 160 tis.Kč </t>
    </r>
    <r>
      <rPr>
        <sz val="11"/>
        <color theme="1"/>
        <rFont val="Arial"/>
        <family val="2"/>
        <charset val="238"/>
      </rPr>
      <t xml:space="preserve">
Finanční spoluúčast Olomouckého kraje na realizaci kulatého stolu "Obchodní příležitosti a možnosti investic v Srbsku" (100 tis.Kč). 
Dále bude v rámci této agendy finančně podpořena aktualizace a rozšíření informačního portálu www.newbalkan.com o informace nejen ze Srbska, ale i z Chorvatska (60 tis.Kč). Schválení této aktivity bude součástí Plánu aktivit na rok 2015, který bude připraven ke schválení v ROK v lednu 2015. </t>
    </r>
  </si>
  <si>
    <t xml:space="preserve">* odbor kanceláře hejtmana zanikl </t>
  </si>
  <si>
    <t xml:space="preserve">Pohoštění </t>
  </si>
  <si>
    <t>Návrh požadavku do rozpočtu vychází ze stavu informací, které jsou nám známy k 12. 11. 2014.  Další případné požadavky lze předpokládat v souvislosti se změnou org. struktury KÚOK a se zapracováním výstupů z preauditu, které se promítnou do rozpočtu této položky i souvisejících odvodů. V rámci navržené částky jsme připraveni reagovat i na změnu NV  účinnou k 1. 11. 2014 (navýšení o 3,5%). Přepokládáme vyhodnocení čerpání položky k 30. 6. 2015 s případným návrhem řešení stavu čerpání.</t>
  </si>
  <si>
    <t>E.ON. Energie, a.s. České Budějovice - pro  pracoviště OSV, Žilinská 7, Olomouc  (ORG 0012009000000) - 100 tis. Kč</t>
  </si>
  <si>
    <t xml:space="preserve">Náklady spojené s přípravou podkladů pro výkup pozemků - geometrické plány, posudky, apod. a právní služby. </t>
  </si>
  <si>
    <r>
      <rPr>
        <b/>
        <i/>
        <sz val="11"/>
        <color theme="1"/>
        <rFont val="Arial"/>
        <family val="2"/>
        <charset val="238"/>
      </rPr>
      <t xml:space="preserve">3. Poskytování energetických služeb se zaručeným výsledkem - nové projekty financované metodou EPC - 1 mil.Kč               </t>
    </r>
    <r>
      <rPr>
        <sz val="11"/>
        <color theme="1"/>
        <rFont val="Arial"/>
        <family val="2"/>
        <charset val="238"/>
      </rPr>
      <t xml:space="preserve">       Aktuálně se připravuje seznam vhodných objektů na majetku OK (OSR+OIEP+odbory s PO), ke schválení postupu a výběru objektů bude předložendo konce roku 2014. V případě, že budou schváleny k realizaci nové projekty, vzniknou náklady na provedení zadavatelských činností (výběr poskytovatele EPC ) popř. na uhrazení měsíčních splátek v případě realizace projektů EPC ještě do konce roku 2015.          </t>
    </r>
  </si>
  <si>
    <t>1. Odpady OK - 100 tis.Kč</t>
  </si>
  <si>
    <t>2. Plán odpadového hospodářství Olomouckého kraje - 1 000 tis.Kč</t>
  </si>
  <si>
    <t>Servisní náplň OIT je důležitou, ne však určující složkou pracovní náplně odboru. Mimo stránku koncepční zaměřenou na Krajský úřad Olomouckého kraje, plní i integrační roli v rámci integrovaného záchranného systému a v rámci spolupráce v území Olomouckého kraje. V kontextu aktivit na národní úrovni bylo postavení útvarů informatiky na krajích diskutováno v rámci komise pro informatizaci veřejné správy AKČR a výsledky této diskuze byly zakotveny v „Digitální strategii krajů“, která byla Radou AKČR přijata 23. 3. 2013. Z této strategie pramení zapojení krajů do činnosti Rady vlády pro informační společnost, a podíl na přípravě centrálních projektů (ITS NGN (komunikační síť ministerstva vnitra nové generace – kam je Olomoucký kraj připojen prostřednictvím Policie České republiky, eHealth, PMA (procesní modelování agend veřejné správy), ÚHA (útvar hlavního architekta), řídící výbor základních registrů, komise pro informační technologie ve veřejné správě, …)</t>
  </si>
  <si>
    <t>2004/0107/OIT/DSM – MERIT GROUP, a.s. – 60 000,- Kč</t>
  </si>
  <si>
    <t>Dodavatel zajišťuje nákup materiálu na výměnu pro zařízení: notebooky a pracovní stanice.</t>
  </si>
  <si>
    <t>1. 201/00574/OIT/DSM – IMPROMAT CZ, spol. s r.o. – 2 100 000,- Kč</t>
  </si>
  <si>
    <t>2. 2012/01450/OIT/DSM – Metropolitní síť Olomouc s.r.o. – 377 000,- Kč</t>
  </si>
  <si>
    <t>3. 2010/00151/OIT/DSM – MERIT GROUP, a.s. – 260 832,- Kč</t>
  </si>
  <si>
    <t>Nájem místa pro umístění záložního technologického centra.</t>
  </si>
  <si>
    <t>1. ANeT, s.r.o. 2008/1476/OIT/DSM 38 720,-</t>
  </si>
  <si>
    <t>SW docházkový systém.</t>
  </si>
  <si>
    <t>Dodavatel zajišťuje:</t>
  </si>
  <si>
    <t>Upgrade a update (dodává aktualizace SW – zajištění legislativy, apod.), řeší případné chyby v SW u nových verzí, nabízí odborné služby nad rámec smlouvy (rozvojové aktivity) dle ceníku služeb pro KÚOK.</t>
  </si>
  <si>
    <t>Pracovníci: Helena Andresová, Petr Turovský zajišťují:</t>
  </si>
  <si>
    <t>Instalace nových verzí, administraci SW (především nových uživatelů) - přístupy do SW, apod., podporu technickou i metodickou pro uživatele KÚOK, především pro odbor KŘ jako obsahového garanta tohoto SW.</t>
  </si>
  <si>
    <t>2. ASD Software, s.r.o. 2003/0721/OIT/DSM 217 800,-</t>
  </si>
  <si>
    <t>Dotační informační systém – veřejné zakázky, dotace, program obnovy venkova, evidence zájmových sdružení.</t>
  </si>
  <si>
    <t>Pracovníci: Vladimír Klein, Petr Turovský zajišťují:</t>
  </si>
  <si>
    <t>Instalace nových verzí, administraci SW (především nových uživatelů) - přístupy do SW, apod., podporu technickou i metodickou pro uživatele KÚOK.</t>
  </si>
  <si>
    <t>3. AutoCont a.s. 2012/02885/OIEP/DSM 8 873 980,-</t>
  </si>
  <si>
    <t>eGovernment – oddělení IS - datové sklady, krajská digitální spisovna, digitální mapa OK.</t>
  </si>
  <si>
    <t>Pracovníci: Vladimír Klein, Petr Turovský, Milan Kudela zajišťují:</t>
  </si>
  <si>
    <t>Instalace a zprovozňování nových verzí, administraci SW (především nových uživatelů) - přístupy do SW, apod., podporu technickou i metodickou pro uživatele KÚOK. Spolupracuje s dodavatelem na rozvojových aktivitách SW a na aktivitách směřujících k udržitelnosti SW dle požadavků KÚOK olomouckého kraje. Zajišťují kontrolu a správnost vznikajících dat a kontrolují správnost záloh dat. Dále zajišťují kontrolu správného fungování SW.</t>
  </si>
  <si>
    <t>4. DTG, a.s. 2003/0284/OIT/DSM 134 393,-</t>
  </si>
  <si>
    <t>Personální a mzdový systém.</t>
  </si>
  <si>
    <t>Instalace nových verzí, administraci SW (především nových uživatelů) - přístupy do SW, apod., podporu technickou i metodickou pro uživatele KÚOK, především pro odbor KŘ jako obsahového garanta tohoto SW. Zajišťují kontrolu a správnost vznikajících dat a kontrolují správnost záloh dat. Dále zajišťují kontrolu správného fungování SW.</t>
  </si>
  <si>
    <t>5. Gordic spol. s r.o. 2003/0765/OIT/DSM 800 000,-</t>
  </si>
  <si>
    <t>Gordic spol. s r.o. 2003/0719/OIT/DSM 2 200 000,-</t>
  </si>
  <si>
    <t>Gordic spol. s r.o. 2014/00170/OIT/DSM 434 670,72</t>
  </si>
  <si>
    <t>Gordic spol. s r.o. 2014/01733/OIT/DSM 13 068,-</t>
  </si>
  <si>
    <t>GINIS – ekonomika, spisová služba, rozšíření spisových služeb v rámci projektu eGovernmentu, rozklikávací rozpočet.</t>
  </si>
  <si>
    <t>Pracovníci: Helena Andresová, Petr Turovský, Radim Kohl zajišťují:</t>
  </si>
  <si>
    <t>Instalace nových verzí, administraci SW (především nových uživatelů) - přístupy do SW, apod., podporu technickou i metodickou pro uživatele KÚOK. Zajišťují kontrolu a správnost vznikajících dat a kontrolují správnost záloh dat. Dále zajišťují kontrolu správného fungování SW. Provádějí základní programátorské činnosti (tvorba skriptů, sestav, statistik, apod.)</t>
  </si>
  <si>
    <t>6. CHAPS, s.r.o. 2009/02927/OIT/DSM 52 000,-</t>
  </si>
  <si>
    <t>Jízdní řády pro odbor ODSH.</t>
  </si>
  <si>
    <t>Pracovníci: Radim Kohl, Petr Turovský zajišťují:</t>
  </si>
  <si>
    <t>Instalace nových verzí, administraci SW (především nových uživatelů) - přístupy do SW, apod., podporu technickou i metodickou pro uživatele KÚOK, především pro odbor ODSH jako obsahového garanta tohoto SW. Dále zajišťují kontrolu správného fungování SW.</t>
  </si>
  <si>
    <t>7. Inisoft, s.r.o. 2004/0283/OIT/DSM 78 000,-</t>
  </si>
  <si>
    <t>Inisoft, s.r.o. 2013/03264/OIT/DSM 8 228,-</t>
  </si>
  <si>
    <t>Informační systém o odpadech a web souhlasy – odbor OŽPZ.</t>
  </si>
  <si>
    <t>Instalace nových verzí, administraci SW (především nových uživatelů) - přístupy do SW, apod., podporu technickou i metodickou pro uživatele KÚOK, především OŽPZ. Zajišťují kontrolu a správnost vznikajících dat a kontrolují správnost záloh dat. Dále zajišťují kontrolu správného fungování SW.</t>
  </si>
  <si>
    <t>8. Kvasar, s.r.o. 2003/0717/OIT/DSM 16 940,-</t>
  </si>
  <si>
    <t>SW pro evidence znečišťování ovzduší – odbor OŽPZ.</t>
  </si>
  <si>
    <t>Instalace nových verzí, administraci SW (především nových uživatelů) - přístupy do SW, apod., podporu technickou i metodickou pro uživatele KÚOK, především pro OŽPY. Zajišťují kontrolu a správnost vznikajících dat a kontrolují správnost záloh dat. Dále zajišťují kontrolu správného fungování SW.</t>
  </si>
  <si>
    <t>9. MP Orga, spol. s r.o. 2006/1749/OIT/DSM 26 620,-</t>
  </si>
  <si>
    <t>SW pro evidenci sociální pomoci pro OSV.</t>
  </si>
  <si>
    <t>Instalace nových verzí, administraci SW (především nových uživatelů) - přístupy do SW, apod., podporu technickou i metodickou pro uživatele KÚOK, především pro odbor OSV jako obsahového garanta tohoto SW. Zajišťují kontrolu a správnost vznikajících dat a kontrolují správnost záloh dat. Dále zajišťují kontrolu správného fungování SW.</t>
  </si>
  <si>
    <t>10. MÚZO Praha, s.r.o. 2005/0272/OIT/DSM 9 553,-</t>
  </si>
  <si>
    <t>SW pro stanovení rozpočtu školství pro OŠMT.</t>
  </si>
  <si>
    <t>Pracovníci: Petr Turovský, Helena Andresová zajišťují:</t>
  </si>
  <si>
    <t>Instalace nových verzí, administraci SW (především nových uživatelů) - přístupy do SW, apod., podporu technickou i metodickou pro uživatele KÚOK, především pro odbor OŠMT jako obsahového garanta tohoto SW. Zajišťují kontrolu a správnost vznikajících dat a kontrolují správnost záloh dat. Dále zajišťují kontrolu správného fungování SW.</t>
  </si>
  <si>
    <t>11. PER4MANCE s.r.o. 2012/03531/OIT/DSM 109 000,-</t>
  </si>
  <si>
    <t>Podpora databází ORACLE (pro Ginis, mzdy a personalistiku, CA Clarity, OK Dávky).</t>
  </si>
  <si>
    <t>Dodavatel zajišťuje odbornou činnost při správě klíčových databází úřadu – pravidelná kontrola správného fungování databází, statistika rychlosti databází, optimalizaci databází, kontrola záloh, tvorba nových databází, apod.</t>
  </si>
  <si>
    <t>Pracovníci OIT zajišťují nápravu zjištěných problémů, ladění databází dle výstupů dodavatele, dále zajišťují vzdálené on line připojení dodavatele pro jeho aktivity.</t>
  </si>
  <si>
    <t>Poznámka: databáze a obecně Oracle je velmi specifická IT oblast, kde v ČR existuje pouze několik renomovaných odborníků v této oblasti. Školení a rozvoj znalostí v oboru Oracle, se pohybují v desítkách či stovkách tisíců korun.</t>
  </si>
  <si>
    <t>12. První certifikační autorita, a.s. 2005/0320/OIT/DSM 50 000,-</t>
  </si>
  <si>
    <t>Agenda pro vystavování kvalifikovaných certifikátů naší krajskou certifikační (registrační) autoritou.</t>
  </si>
  <si>
    <t>Dodavatel:</t>
  </si>
  <si>
    <t>Dodává platné certifikáty autority I.CA, na základě žádosti a zpracování podkladů krajskou registrační autoritou na jeden rok.</t>
  </si>
  <si>
    <t>Pracovníci: Radim Kohl, Petr Turovský:</t>
  </si>
  <si>
    <t>Hlavní administrátoři a operátoři krajské registrační autority.</t>
  </si>
  <si>
    <t>13. SENTINET s.r.o. 2006/0726/OIT/DSM 4 840,-</t>
  </si>
  <si>
    <t>SW eAukce - PROe.biz PARK.</t>
  </si>
  <si>
    <t>Instalace nových verzí administraci SW (především nových uživatelů) - přístupy do SW, apod., podporu technickou i metodickou pro uživatele KÚOK. Zajišťují kontrolu a správnost vznikajících dat a kontrolují správnost záloh dat. Dále zajišťují kontrolu správného fungování SW.,</t>
  </si>
  <si>
    <t>14. Software 602, a.s. 2010/00099/OIT/DSM 96 800,-</t>
  </si>
  <si>
    <t>Form server pro správu a tvorbu - chytré formuláře.</t>
  </si>
  <si>
    <t>Pracovníci: Vladimír Klein zajišťuje:</t>
  </si>
  <si>
    <t>Instalace nových verzí, administraci SW (především nových uživatelů) - přístupy do SW, apod., podporu technickou i metodickou pro uživatele KÚOK. Zajišťují kontrolu a správnost vznikajících dat a kontrolují správnost záloh dat. Dále zajišťují kontrolu správného fungování SW a funkci formulářů a jejich work-flow.</t>
  </si>
  <si>
    <t>Vytváří nové formuláře pro schvalovací procesy KÚOK, zajišťuje základní programátorské činnosti v tomto SW – statistiky, úpravy skriptů, apod.</t>
  </si>
  <si>
    <t>15. Tender systems s.r.o. 2012/02404/OIT/DSM 10 000,-</t>
  </si>
  <si>
    <t>SW pro zveřejňování veřejných zakázek (Gordion) – webový profil zadavatele.</t>
  </si>
  <si>
    <t>Administraci SW (především nových uživatelů) - přístupy do SW, apod., podporu technickou i metodickou pro uživatele KÚOK. Zajišťují kontrolu a správnost vznikajících dat a kontrolují správnost záloh dat. Dále zajišťují kontrolu správného fungování SW.</t>
  </si>
  <si>
    <t>16. TESCO SW, a.s. 2007/0434/OIT/DSM 203 280,-</t>
  </si>
  <si>
    <t>SW Fama+ - facility management, zásobník projektových námětů.</t>
  </si>
  <si>
    <t>Pracovníci: Petr Turovský zajišťuje:</t>
  </si>
  <si>
    <t>Instalace nových verzí, administraci SW (především nových uživatelů) - přístupy do SW, apod., podporu technickou i metodickou pro uživatele KÚOK, především pro odbor KŘ a OSR jako obsahového garanta tohoto SW. Zajišťují kontrolu a správnost vznikajících dat a kontrolují správnost záloh dat. Dále zajišťují kontrolu správného fungování SW.</t>
  </si>
  <si>
    <t>17. Wolters Kluwer ČR, a.s. 2006/1298/OIT/DSM 370 245,-</t>
  </si>
  <si>
    <t>Právní informační systém.</t>
  </si>
  <si>
    <t>Instalace nových verzí administraci SW (především nových uživatelů) - přístupy do SW, apod., podporu technickou i metodickou pro uživatele KÚOK. Dále zajišťují kontrolu správného fungování SW. Organizují školení pro zaměstnance KÚOK.</t>
  </si>
  <si>
    <t>18. Yamaco Software 2003/1108/OIT/DSM 52 030,-</t>
  </si>
  <si>
    <t>SW dopravní informační systém.</t>
  </si>
  <si>
    <t>Instalace nových verzí administraci SW (především nových uživatelů) - přístupy do SW, apod., podporu technickou i metodickou pro uživatele KÚOK. Dále zajišťují kontrolu správného fungování SW. Zajišťují kontrolu správného zálohování vznikajících dat.</t>
  </si>
  <si>
    <t>19. Foresta SG, a.s. 2008/0730/OIT/DSM 38 720,-:</t>
  </si>
  <si>
    <t>SW evidence lesní správy pro OŽPZ.</t>
  </si>
  <si>
    <t>Pracovníci: Milan Kudela, Tomáš Pudel</t>
  </si>
  <si>
    <t>Dotace – jde o podporu SW pro kontrolu a vyplácení dotací v rámci lesního hospodářství. V rámci uživatelské podpory se poskytují podpory a rady jak správně využívat SW v jeho plné funkčnosti, zdokonalení SW, oprava chyb a dodatky uživatelské dokumentace. V Podpoře nejsou zahrnuty úpravy vyvolané změnou Dotačních pravidel kraje ani specifické úpravy vyžádané uživatelem.</t>
  </si>
  <si>
    <t>20. Milan Jindáček 2013/00907/OIT/DSM 209 088,-</t>
  </si>
  <si>
    <t>Jedná se poradenskou, konzultační a přípravní činnost v rámci přípravy a nasazování GIS projektů.</t>
  </si>
  <si>
    <t>21. T-MAPY spol. s r.o. 2007/2190/OIT/DSM 30 855,-</t>
  </si>
  <si>
    <t>Evidence Nestátních Zdravotnických Zařízení.</t>
  </si>
  <si>
    <t>Evidence Nestátních Zdravotnických Zařízení – technická podpora v důsledku změn legislativy popř. v důsledku změn operačního systému a podpůrného programového vybavení. Firma zašle opravené balíčky, a Milan Kudela je instaluje na server. V případě nestandartního chování systému se firma vzdáleně připojí k serveru a chybu zjisti a následně opraví.</t>
  </si>
  <si>
    <t>22. Central European Data Ag. 2006/0042/OIT/DSM 64 500,-</t>
  </si>
  <si>
    <t>Mapové podklady.</t>
  </si>
  <si>
    <t>1 x ročně dodá firma soubory aktualizovaných vektorových dat.</t>
  </si>
  <si>
    <t>Následně je Tomáš Pudel nahrajeme do systému GIS (do geodatabáze) a připravíme jejich vizualizaci pro použití v projektech GIS.</t>
  </si>
  <si>
    <t>23. ARCDATA cca 400 000,- (každý rok objednávkou)</t>
  </si>
  <si>
    <t>SW pro GIS (obecně nástroje GIS – geografické informační systémy).</t>
  </si>
  <si>
    <t>Jde o technickou a systémovou podporu následujících produktů: ArcGIS for Desktop Advanced (2 licence - plovoucí), ArcGIS for Desktop Basic (4 licence - plovoucí), ArcGIS for Server Enterprise Basic (1licence), ArcGIS for Server Enterprise Standard (1licence), ArcGIS Spatial Analyst for Desktop (1licence - plovoucí), ArcGIS 3D Analyst for Desktop (1licence - plovoucí).</t>
  </si>
  <si>
    <t>Plovoucí licence znamená, že SW může být nainstalován na více počítačích než je počet licencí avšak v jeden okamžik může být spuštěno max na tolika počítačích kolik je licencí – toto hlídá nainstalovaný licenční server ARCGIS.</t>
  </si>
  <si>
    <t>V rámci této podpory dostáváme nejnovější verzi SW, opravné balíčky a záplaty chyb v SW, lokalizační balíčky (počeštění uživatelského rozhraní). Dále máme možnost čerpat podporu vývojářů a techniků při instalaci a zprovoznění programového vybavení.</t>
  </si>
  <si>
    <t>Instalaci SW, opravných balíčků, lokalizace provádí většinou Tomáš Pudel v jeho nepřítomnosti Milan Kudela.</t>
  </si>
  <si>
    <t>Obecné role zaměstnanců v rámci těchto smluv:</t>
  </si>
  <si>
    <t>4. Jsou hlavními nositeli a navrhovateli technických rozvojových aktivit a modernizace SW pro efektivní řízení úřadu a jeho klíčových aktivit.</t>
  </si>
  <si>
    <t>5. Obecně zajišťují podporu v používání a využívání SW nástrojů pro uživatele KÚOK, ale i externí uživatele např. PO OK.</t>
  </si>
  <si>
    <t>Většina smluv od dodavatelů zahrnuje pouze servis a údržbu ve vztahu dodávek (upgrade a update) nových verzí SW a IS. Tyto jsou dodávány většinou na webových stránkách dodavatelů nebo na CD/DVD, kde vlastní instalace, testování, administrace a obecně zprovoznění jsou zajišťovány zaměstnanci OIT. Pouze ve výjimečných a složitých aktualizací jsou zajišťovány s podporou dodavatelů.</t>
  </si>
  <si>
    <t>Smlouvy dále řeší pouze opravy případných chyb verzí, maximálně základní podporu (konzultace, apod.).</t>
  </si>
  <si>
    <t>Případné zásahy či služby podpory dodavatelů, jsou pak zajišťovány, OIT kontrolovanými vzdálenými přístupy, které jsou finančně levnější, rychlejší a efektivnější. Tuto činnost taktéž zajišťuje plně OIT.</t>
  </si>
  <si>
    <t>24. 2003/0984/OIT/DSM/1 – ICZ, a.s. – 326 095-- Kč</t>
  </si>
  <si>
    <t>Technická podpora, správa a údržba jmenných služeb.</t>
  </si>
  <si>
    <t>Pracovníci OIT zajišťují návrhy infrastruktury, směrování datování datových toků mezi servery, návrhy zabezpečení serverů – Calábek, Hadaš.</t>
  </si>
  <si>
    <t>25. 2012/03827/OIT/DSM - SoftwareONE Czech Republic s.r.o. – 2 515 861,- Kč</t>
  </si>
  <si>
    <t>Práva na používání licencí MICROSOFT.</t>
  </si>
  <si>
    <t>26. 2005//0292/OIT/DSM – Consulting 4U, s.r.o. – 298 666,- Kč</t>
  </si>
  <si>
    <t>27. 2007/2329/OIT/DSM – Consulting 4U, s.r.o. – 174 240,- Kč</t>
  </si>
  <si>
    <t>Údržba a rozvoj informačního systému mySAP.</t>
  </si>
  <si>
    <t>28. 2009/03907/DSM/OIT – ORBIT s.r.o. – 464 640,- Kč</t>
  </si>
  <si>
    <t>29. 2014/00160/DSM/OIT – IBM Česká republika, spol. s r.o. – 215 776,- Kč</t>
  </si>
  <si>
    <t>Smlouva o poskytování servisní a havarijní podpory na Information Archiver – úložiště dat pro datové sklady a VKOL.</t>
  </si>
  <si>
    <t>Pracovníci OIT zajišťují konfiguraci a správu uživatelských dat – Jelínek, Calábek.</t>
  </si>
  <si>
    <r>
      <rPr>
        <b/>
        <i/>
        <sz val="11"/>
        <color theme="1"/>
        <rFont val="Arial"/>
        <family val="2"/>
        <charset val="238"/>
      </rPr>
      <t>30. HelpDesk</t>
    </r>
    <r>
      <rPr>
        <sz val="11"/>
        <color theme="1"/>
        <rFont val="Arial"/>
        <family val="2"/>
        <charset val="238"/>
      </rPr>
      <t xml:space="preserve"> -Systém pro evidenci a řešení zásahů v oblasti IT, Evidence incidentů a požadavků na helpdesk, Marbes consulting s.r.o.</t>
    </r>
  </si>
  <si>
    <r>
      <rPr>
        <b/>
        <i/>
        <sz val="11"/>
        <color theme="1"/>
        <rFont val="Arial"/>
        <family val="2"/>
        <charset val="238"/>
      </rPr>
      <t>31. Kevis</t>
    </r>
    <r>
      <rPr>
        <sz val="11"/>
        <color theme="1"/>
        <rFont val="Arial"/>
        <family val="2"/>
        <charset val="238"/>
      </rPr>
      <t xml:space="preserve"> – Krajský evidenční systém, Marbes consulting s.r.o.</t>
    </r>
  </si>
  <si>
    <r>
      <rPr>
        <b/>
        <i/>
        <sz val="11"/>
        <color theme="1"/>
        <rFont val="Arial"/>
        <family val="2"/>
        <charset val="238"/>
      </rPr>
      <t>32. IntraDoc</t>
    </r>
    <r>
      <rPr>
        <sz val="11"/>
        <color theme="1"/>
        <rFont val="Arial"/>
        <family val="2"/>
        <charset val="238"/>
      </rPr>
      <t xml:space="preserve"> - Systém pro přípravu materiálů pro Radu a Zastupitelstvo Olomouckého kraje., Inflex, s.r.o., smlouva 2012/00566/OIT/DSM – 199 650,- Kč</t>
    </r>
  </si>
  <si>
    <t>Činnost OIT - AP - správa uživatelů a jejich oprávnění- Broschinski</t>
  </si>
  <si>
    <r>
      <rPr>
        <b/>
        <i/>
        <sz val="11"/>
        <color theme="1"/>
        <rFont val="Arial"/>
        <family val="2"/>
        <charset val="238"/>
      </rPr>
      <t>33. Porady vedení</t>
    </r>
    <r>
      <rPr>
        <sz val="11"/>
        <color theme="1"/>
        <rFont val="Arial"/>
        <family val="2"/>
        <charset val="238"/>
      </rPr>
      <t xml:space="preserve"> - Systém pro přípravu materiálů na schůze vedení a vedoucích odborů Krajského úřadu Olomouckého kraje, Inflex, s.r.o., smlouva 2012/00566/OIT/DSM – 58 896,- Kč</t>
    </r>
  </si>
  <si>
    <r>
      <rPr>
        <b/>
        <i/>
        <sz val="11"/>
        <color theme="1"/>
        <rFont val="Arial"/>
        <family val="2"/>
        <charset val="238"/>
      </rPr>
      <t>34. IDM PUMA</t>
    </r>
    <r>
      <rPr>
        <sz val="11"/>
        <color theme="1"/>
        <rFont val="Arial"/>
        <family val="2"/>
        <charset val="238"/>
      </rPr>
      <t xml:space="preserve"> – Systém pro správu identit interních i externích, NEWPS, Tesco SW a.s.</t>
    </r>
  </si>
  <si>
    <r>
      <rPr>
        <b/>
        <i/>
        <sz val="11"/>
        <color theme="1"/>
        <rFont val="Arial"/>
        <family val="2"/>
        <charset val="238"/>
      </rPr>
      <t>35. Portál PO</t>
    </r>
    <r>
      <rPr>
        <sz val="11"/>
        <color theme="1"/>
        <rFont val="Arial"/>
        <family val="2"/>
        <charset val="238"/>
      </rPr>
      <t xml:space="preserve"> –Systém pro komunikaci a řízení zřizovaných organizací Olomouckého kraje, Tesco SW a.s.</t>
    </r>
  </si>
  <si>
    <r>
      <rPr>
        <b/>
        <i/>
        <sz val="11"/>
        <color theme="1"/>
        <rFont val="Arial"/>
        <family val="2"/>
        <charset val="238"/>
      </rPr>
      <t xml:space="preserve">36. ServiceDesk </t>
    </r>
    <r>
      <rPr>
        <sz val="11"/>
        <color theme="1"/>
        <rFont val="Arial"/>
        <family val="2"/>
        <charset val="238"/>
      </rPr>
      <t>– Systém pro evidenci a řešení zásahů v oblasti IT, Evidence incidentů a požadavků, Tesco SW a.s.</t>
    </r>
  </si>
  <si>
    <r>
      <rPr>
        <b/>
        <i/>
        <sz val="11"/>
        <color theme="1"/>
        <rFont val="Arial"/>
        <family val="2"/>
        <charset val="238"/>
      </rPr>
      <t>37. Portál majetku</t>
    </r>
    <r>
      <rPr>
        <sz val="11"/>
        <color theme="1"/>
        <rFont val="Arial"/>
        <family val="2"/>
        <charset val="238"/>
      </rPr>
      <t xml:space="preserve"> – Systém pro sdílení ekonomických, majetkových a pasportizačních dat mezi zřizovanými organizacemi a Olomouckým krajem, Tesco SW a.s.</t>
    </r>
  </si>
  <si>
    <r>
      <rPr>
        <b/>
        <i/>
        <sz val="11"/>
        <color theme="1"/>
        <rFont val="Arial"/>
        <family val="2"/>
        <charset val="238"/>
      </rPr>
      <t xml:space="preserve">38. Clix </t>
    </r>
    <r>
      <rPr>
        <sz val="11"/>
        <color theme="1"/>
        <rFont val="Arial"/>
        <family val="2"/>
        <charset val="238"/>
      </rPr>
      <t>– Registr oznámení, aplikace na podporu zákona č. 159/2006 Sbírky, o Střetu zájmů, BMI SYSTEM CZECH, a.s. smlouva 2010/1860/OIT/DSM – 30 000,- Kč</t>
    </r>
  </si>
  <si>
    <r>
      <rPr>
        <b/>
        <i/>
        <sz val="11"/>
        <color theme="1"/>
        <rFont val="Arial"/>
        <family val="2"/>
        <charset val="238"/>
      </rPr>
      <t>39. Kompenzační pomůcky</t>
    </r>
    <r>
      <rPr>
        <sz val="11"/>
        <color theme="1"/>
        <rFont val="Arial"/>
        <family val="2"/>
        <charset val="238"/>
      </rPr>
      <t xml:space="preserve"> – Informační portál pro osoby se zdravotním postižením, BMI SYSTEM CZECH, a.s.</t>
    </r>
  </si>
  <si>
    <t>1. 2004/0107/OIT/DSM – MERIT GROUP, a.s. – 363 444,- Kč</t>
  </si>
  <si>
    <t>Drobné opravy hw.</t>
  </si>
  <si>
    <t>Činnosti nepokryté smlouvami</t>
  </si>
  <si>
    <t>Řeší požadavky zadávané uživateli přes HelpDesk, navrhuje a spravuje systém zálohování a archivace uživatelských dat uložených na serverech a diskových polích, spravuje aktivní prvky sítě LAN, spravuje systém elektronické pošty a její zabezpečení před spamem, malwarem, řeší problematiku bezpečnosti sítě (firewall, proxy server, demilitarizovaná zóna, antivirový systém), navrhuje a spravuje bezpečnostní politiku informačních systémů, provádí správu pracovních stanic, jejich konfiguraci, provádí evidenci přesunovaného majetku, provádí správu Active Directory (databáze všech objektů v počítačové síti – uživatelů, serverů, pracovních stanic, tiskáren, síťových prvků), provádí administrátorské práce v systému CzechPoint, spravuje videokonferenční systém, spravuje snímače docházky, spravuje systém pro vzdálenou správu pracovních stanic – LANDesk, provádí správu technologického centra, koordinuje administrátorské činnosti, spravuje virtuální privátní sítě pro přístup do technologického centra, kontroluje činnosti vykonávané dle smlouvy o provozní fázi technologického centra, provádí správu a údržbu databázových serverů a jejich zálohování, správu konfigurační databáze, kontroluje funkčnost systému záložního napájení a jeho napojení na dieselagregát, spravuje a nastavuje mobilní zařízení – telefony, tablety, notebooky.</t>
  </si>
  <si>
    <t>2. Nákup materiálu v rámci ocenění garantů soutěží. - 20 tis.Kč, UZ 114 (Talent Olomouckého kraje)</t>
  </si>
  <si>
    <t>2. Pronájem sálu - 20 tis.Kč, UZ 114 (Talent Olomouckého kraje)</t>
  </si>
  <si>
    <t>8. Slavnostní vyhlášení - 65 tis.Kč, UZ 114 (Talent Olomouckého kraje)</t>
  </si>
  <si>
    <t xml:space="preserve">Finanční prostředky budou použity na zajištění služeb spojených se slavnostním vyhlášením ocenění. </t>
  </si>
  <si>
    <t>3. Finanční prostředky na úhradu nákladů na pohoštění v rámci slavnostního vyhlášení ocenění - 50 tis.Kč, UZ 114  (Talent Olomouckého kraje)</t>
  </si>
  <si>
    <t>Tyto výdaje v majetkových a právních  záležitostech pro Olomoucký kraj a Krajský úřad Olomouckého kraje zahrnují výdaje na právní zastoupení Olomouckého kraje a KÚOK, zejména na základě uzavřené smlouvy s AK Ritter-Šťastný, výdaje na vyhotovení znaleckých posudků a geometrických plánů. Podstatnou část těchto výdajů představují výdaje na vyhotovování geometrických plánů v souvislosti s převody silničních pozemků mezi Olomouckým krajem, městy a obcemi Olomouckého kraje a náklady na vyhotovení znaleckých posudků pro výkupy silničních pozemků z vlastnictví třetích osob.</t>
  </si>
  <si>
    <t>Část příspěvku bude použita na pořízení počítačové aplikace (ASPE). Jedná se o softwarový produkt pro evidenci a plánování investičních akcí na silniční infrastruktuře. Aplikace umožňuje vytvoření komplexní databáze realizovaných investičních akcí, počínaje kompletními informacemi o průběhu povolovacích řízení investice (územní řízení, stavební řízení). Dále zajišťuje informace např. o průběhu realizace investiční akce, informace o konci záručních lhůt a řadu dalších rozhodujících informací o stavbě včetně jejich jednotlivých parametrů. Další významnou funkcí tohoto programu je vytvoření databáze investičních akcí, kdy program vychází z informací již realizovaných investic. Vlastníkovi pozemní komunikace (OK - OIEP, ODSH) a majetkovému správci (SSOK, p.o.) současně předkládá komplexní informace o připravovaných investičních akcích. Užitím tohoto programu dojde k odstranění nejednotností a nejasností jednotlivých výstupů, především u připravovaných a zahajovaných investičních akcí.</t>
  </si>
  <si>
    <t>Část finančních  prostředků bude použita na aktualizaci strategického dokumentu v oblasti silničního hospodářství  "Koncepce optimalizace a rozvoje silničnícsítě II. a III. tříd na území Olomouckého kraje". Důvodem pro aktualizaci tohoto dokumentu je velký počet realizovaných invetičních akcí  v letech 2013 a 2014.</t>
  </si>
  <si>
    <t>4. Vydání publikace s pracovním názvem "Poklady ze sbírek muzeí OK" - 200 tis.Kč</t>
  </si>
  <si>
    <t xml:space="preserve">Prostředky rozpočtované na této položce jsou určeny pro úhradu výdajů za kancelářské potřeby členů zastupitelstva (včetně uvolněných členů, vybavení klubů, potřeby pro vybavení kuchyněk členů vedení), PF, tisk prvků grafického manuálu (hlavičkové papíry, obálky, vizitky..). Do této položky patří i nákup materiálu pro zahraniční prezentace. Tato položka zahrnuje i náklady na upomínkové předměty v pořizovací ceně do 3 tis.Kč (v jednotlivých případech), které jsou určeny k propagačním účelům Olomouckého kraje (na základě požadavků hejtmana). Nově je zde i poplatek za knihařské práce - dříve placeno z položky 5169 (archivace materiálů ze zastupitelstva a rady r. 2014 -předpoklad je max. do 25 tis. Kč). </t>
  </si>
  <si>
    <t xml:space="preserve">Výdaje této rozpočtové položky tvoří úhrady nákladů za školení, semináře a jazykové vzdělávání absolvované členy Zastupitelstva a Rady Olomouckého kraje. </t>
  </si>
  <si>
    <t xml:space="preserve">Výdaje této položky jsou tvořeny především upgradem SW IntraDoc pro potřeby členů rady, zastupitelstva, politických klubů a  zpracovatelů podkladových materiálů ROK a ZOK. </t>
  </si>
  <si>
    <t xml:space="preserve">Jedná se o nákup hodnotných dárkových předmětů (v pořizovací ceně nad 3 tis.Kč u jednotlivých případů) typických pro Českou  republiku a Olomoucký kraj (sklo, grafické listy apod.), které budou použity jako dary pro oficiální zahraniční návštěvy Olomouckého  kraje a jako dary pro významné představitele partnerských regionů. </t>
  </si>
  <si>
    <t>40. Správa webu Olomouckého kraje - 300 tis.Kč</t>
  </si>
  <si>
    <r>
      <rPr>
        <b/>
        <i/>
        <sz val="11"/>
        <color theme="1"/>
        <rFont val="Arial"/>
        <family val="2"/>
        <charset val="238"/>
      </rPr>
      <t>1. Metodická činnost - 5 tis.Kč</t>
    </r>
    <r>
      <rPr>
        <sz val="11"/>
        <color theme="1"/>
        <rFont val="Arial"/>
        <family val="2"/>
        <charset val="238"/>
      </rPr>
      <t xml:space="preserve">
Podle ustanovení § 28 odst. 1 zák. č. 20/1987 Sb., metodicky řídí krajský úřad výkon státní památkové péče v kraji. Povinnost zajišťovat  metodickou činnost v oblasti kultury vyplývá především z ustanovení § 1,odst. 3 a § 14, odst. 2 zákona č. 129/2000 Sb., o krajích.  Požadovaná finanční částka bude použita na úhradu činnosti lektorů a vypracování metodických materiálů. Metodická činnost bude  výrazně zaměřena na problematiku možnosti získat pro akce v oblasti kultury a památkové péče zdroje z fondu EU.  
</t>
    </r>
    <r>
      <rPr>
        <b/>
        <i/>
        <sz val="11"/>
        <color theme="1"/>
        <rFont val="Arial"/>
        <family val="2"/>
        <charset val="238"/>
      </rPr>
      <t xml:space="preserve">2. Inzerce - 70 tis.Kč </t>
    </r>
    <r>
      <rPr>
        <sz val="11"/>
        <color theme="1"/>
        <rFont val="Arial"/>
        <family val="2"/>
        <charset val="238"/>
      </rPr>
      <t xml:space="preserve">
Tato částka je stanovena pro financování výběrových řízení, které jsou plánovány v roce 2015. 
</t>
    </r>
    <r>
      <rPr>
        <b/>
        <i/>
        <sz val="11"/>
        <color theme="1"/>
        <rFont val="Arial"/>
        <family val="2"/>
        <charset val="238"/>
      </rPr>
      <t>3. Náklady spojené s nákupem ostatních služeb pro zajišťování společných kulturních akcí v rámci činnosti Olomouckého kraje
 - 66 tis.Kč</t>
    </r>
  </si>
  <si>
    <r>
      <rPr>
        <b/>
        <i/>
        <sz val="11"/>
        <color theme="1"/>
        <rFont val="Arial"/>
        <family val="2"/>
        <charset val="238"/>
      </rPr>
      <t xml:space="preserve">3. Navazující specifické vzdělávání pro budoucí pěstouny, pěstouny na přechodnou dobu a osvojitele - 50 tis.Kč </t>
    </r>
    <r>
      <rPr>
        <sz val="11"/>
        <color theme="1"/>
        <rFont val="Arial"/>
        <family val="2"/>
        <charset val="238"/>
      </rPr>
      <t xml:space="preserve">
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Požadované prostředky představují náklady spojené s realizací specifických vzdělávacích aktivit spojených s doprovázením pěstounů, pěstounů na přechodnou dobu a osvojitelů. Jedná se o aktivitu v přenesené působnosti.  
 </t>
    </r>
  </si>
  <si>
    <r>
      <rPr>
        <b/>
        <i/>
        <sz val="11"/>
        <color theme="1"/>
        <rFont val="Arial"/>
        <family val="2"/>
        <charset val="238"/>
      </rPr>
      <t xml:space="preserve">1. Konzultační akce pro pěstouny - 70 tis.Kč  </t>
    </r>
    <r>
      <rPr>
        <sz val="11"/>
        <color theme="1"/>
        <rFont val="Arial"/>
        <family val="2"/>
        <charset val="238"/>
      </rPr>
      <t xml:space="preserve">
Krajský úřad je podle § 11 odst. 2 zákona č. 359/1999 Sb., o sociálně-právní ochraně dětí, ve znění pozdějších předpisů, povinen alespoň jednou v roce zabezpečit konzultace o výkonu pěstounské péče. Konzultací se kromě odborníků na řešení výchovných a sociálních problémů zúčastňují pěstouni, kteří mají trvalý pobyt na území kraje, konzultací se mohou zúčastnit též děti svěřené těmto pěstounům do pěstounské péče a další fyzické osoby, které tvoří s pěstounem domácnost. Jedná se o zajištění realizaci konzultačních akcí jednodenních či vícedenních pro pěstouny a jejich děti, které budou probíhat v průběhu roku. Jedná se o aktivity v přenesené působnosti.  
</t>
    </r>
    <r>
      <rPr>
        <sz val="11"/>
        <color theme="1"/>
        <rFont val="Arial"/>
        <family val="2"/>
        <charset val="238"/>
      </rPr>
      <t xml:space="preserve">
</t>
    </r>
  </si>
  <si>
    <r>
      <rPr>
        <b/>
        <i/>
        <sz val="11"/>
        <color theme="1"/>
        <rFont val="Arial"/>
        <family val="2"/>
        <charset val="238"/>
      </rPr>
      <t xml:space="preserve">2. Aktivity kraje v samostatné působnosti v oblasti sociálně-právní ochrany dětí - kulturní, sportovní, jiná zájmová a vzdělávací činnost dětí - 80 tis.Kč  </t>
    </r>
    <r>
      <rPr>
        <sz val="11"/>
        <color theme="1"/>
        <rFont val="Arial"/>
        <family val="2"/>
        <charset val="238"/>
      </rPr>
      <t xml:space="preserve">
Zajišťování realizace aktivit se zaměřením na sociálně-právní ochranu dětí, a to ve spolupráci s nestátními neziskovými organizacemi a obcemi. Může se jednat o jednodenní i vícedenní aktivity jako jsou tábory a podobně. Jedná se o aktivity v samostatné působnosti.  
</t>
    </r>
  </si>
  <si>
    <r>
      <rPr>
        <b/>
        <i/>
        <sz val="11"/>
        <color theme="1"/>
        <rFont val="Arial"/>
        <family val="2"/>
        <charset val="238"/>
      </rPr>
      <t xml:space="preserve">4. Spolufinancování projektu z oblasti prevence kriminality - 100 tis.Kč, UZ 415 </t>
    </r>
    <r>
      <rPr>
        <sz val="11"/>
        <color theme="1"/>
        <rFont val="Arial"/>
        <family val="2"/>
        <charset val="238"/>
      </rPr>
      <t xml:space="preserve">
Jedná se o realizaci projektu, jehož cílem je soubor preventivních aktivit zaměřených na oblast prevence majetkové kriminality.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r>
  </si>
  <si>
    <r>
      <rPr>
        <b/>
        <sz val="11"/>
        <color theme="1"/>
        <rFont val="Arial"/>
        <family val="2"/>
        <charset val="238"/>
      </rPr>
      <t xml:space="preserve">5. </t>
    </r>
    <r>
      <rPr>
        <b/>
        <i/>
        <sz val="11"/>
        <color theme="1"/>
        <rFont val="Arial"/>
        <family val="2"/>
        <charset val="238"/>
      </rPr>
      <t xml:space="preserve">Realizace seminářů (školení), workshopů pro oblast prevence sociálního vyloučení a prevence kriminality - 30 tis.Kč, UZ 415 </t>
    </r>
    <r>
      <rPr>
        <sz val="11"/>
        <color theme="1"/>
        <rFont val="Arial"/>
        <family val="2"/>
        <charset val="238"/>
      </rPr>
      <t xml:space="preserve">
Uvedená částka vychází ze schváleného materiálu ZOK dne 21.9.2012 č. UZ/26/38/2012 Strategie prevence kriminality Olomouckého kraje na období 2013-2016. Klade si za cíl podpořit zvýšení odbornosti realizátorů preventivních aktivit a dalších zúčastněných subjektů prostřednictvím cíleně konstruovaných vzdělávacích záměrů. V oblasti sociálního vyloučení se jedná o zaměření na aktivity v oblasti sociálně patologických jevů - drogy, zadluženost, exekuce, práce s klientem. Tyto aktivity budou realizovány formou jednodenních nebo vícedenních pracovních setkání, workshopů, seminářů. Finanční prostředky budou použity na financování lektorů a pronájmů místností prostřednictvím fyzických nebo právnických osob, které zajistí realizaci celé vzdělávací akce. Jedná se o aktivity v samostatné působnosti.  
</t>
    </r>
  </si>
  <si>
    <r>
      <rPr>
        <b/>
        <i/>
        <sz val="11"/>
        <color theme="1"/>
        <rFont val="Arial"/>
        <family val="2"/>
        <charset val="238"/>
      </rPr>
      <t xml:space="preserve">1. Aktualizace Územní energetické koncepce Olomouckého kraje - 300 tis.Kč </t>
    </r>
    <r>
      <rPr>
        <sz val="11"/>
        <color theme="1"/>
        <rFont val="Arial"/>
        <family val="2"/>
        <charset val="238"/>
      </rPr>
      <t xml:space="preserve">       
Aktualizace Územní energetické koncepce Olomouckého kraje (dále ÚEK) včetně Akčního plánu ve smyslu zákona č. 406/2000 Sb. o hospodaření energií, který ukládá aktualizovat krajské dokumenty do pěti let od pořízení. Důvodem několikerého odkladu aktualizace je očekávané schválení nové Státní energetické koncepce ČR od roku 2008, které je závazné pro zpracování územní koncepce (dle návrhu novely zákona 406/2000 Sb. bude soulad ÚEK a SEK podléhat schválení MPO). Avšak ani v roce 2014 nebyla (doposud) Státní energetická koncepce (dále SEK) schválena. Vzhledem k průtahům se schválením SEK si OSR nárokuje pro rok 2015 v rozpočtu částku odpovídající přípravné fázi aktualizace ÚEK OK, tj. výběr zhotovitele a dílčí plnění při úvodním sběru dat.      
</t>
    </r>
    <r>
      <rPr>
        <b/>
        <i/>
        <sz val="11"/>
        <color theme="1"/>
        <rFont val="Arial"/>
        <family val="2"/>
        <charset val="238"/>
      </rPr>
      <t xml:space="preserve">2. Zajištění provozu trafostanic v majetku OK velkoodběratelé - provoz trafostanic - 150 tis.Kč    </t>
    </r>
    <r>
      <rPr>
        <sz val="11"/>
        <color theme="1"/>
        <rFont val="Arial"/>
        <family val="2"/>
        <charset val="238"/>
      </rPr>
      <t xml:space="preserve">                  
Pokračování v plnění na základě čtyřleté rámcové smlouvy č. 2012/01307/OSR/DSM. V roce 2015 budou provedeny prohlídky trafostanic provozovaných příspěvkovými organizacemi Olomouckého kraje prostřednictvím centrálního dodavatele této služby.
</t>
    </r>
    <r>
      <rPr>
        <b/>
        <i/>
        <sz val="11"/>
        <color theme="1"/>
        <rFont val="Arial"/>
        <family val="2"/>
        <charset val="238"/>
      </rPr>
      <t xml:space="preserve">3. pořizování a zajišťování statistických údajů - 70 tis.Kč 
</t>
    </r>
    <r>
      <rPr>
        <sz val="11"/>
        <color theme="1"/>
        <rFont val="Arial"/>
        <family val="2"/>
        <charset val="238"/>
      </rPr>
      <t>(dle zákona č.248/2000Sb. o podpoře regionálního rozvoje) 
- zajišťování statistických dat o území uvnitř kraje (NUTS IV., NUTS V.) 
- zajišťování statistických dat o mikroregionech - nadstandart ČSÚ, za úplatu</t>
    </r>
  </si>
  <si>
    <r>
      <t xml:space="preserve">1. Technické zabezpečení soutěže Vesnice roku 2015 - 40 tis.Kč        
</t>
    </r>
    <r>
      <rPr>
        <sz val="11"/>
        <color theme="1"/>
        <rFont val="Arial"/>
        <family val="2"/>
        <charset val="238"/>
      </rPr>
      <t xml:space="preserve">Náklady na přepravu a činnost 10-ti členné hodnotitelské komise v rámci soutěže Vesnice roku 2015.  </t>
    </r>
    <r>
      <rPr>
        <b/>
        <i/>
        <sz val="11"/>
        <color theme="1"/>
        <rFont val="Arial"/>
        <family val="2"/>
        <charset val="238"/>
      </rPr>
      <t xml:space="preserve">
2. Zajištění činnosti Krajské energetické agentury (KEA) v roce 2015 - 850 tis.Kč        
</t>
    </r>
    <r>
      <rPr>
        <sz val="11"/>
        <color theme="1"/>
        <rFont val="Arial"/>
        <family val="2"/>
        <charset val="238"/>
      </rPr>
      <t xml:space="preserve">Finanční spoluúčast OK na činnost Krajské energetické agentury OK:                
a) Zajištění plnění cílů ÚEK- Program výchovy a vzdělávání, jedná se o uspořádání cca 6-8 akcí typu přednáška, seminář nebo exkurze s energet. tématikou. 
</t>
    </r>
    <r>
      <rPr>
        <b/>
        <i/>
        <sz val="11"/>
        <color theme="1"/>
        <rFont val="Arial"/>
        <family val="2"/>
        <charset val="238"/>
      </rPr>
      <t xml:space="preserve">
</t>
    </r>
    <r>
      <rPr>
        <sz val="11"/>
        <color theme="1"/>
        <rFont val="Arial"/>
        <family val="2"/>
        <charset val="238"/>
      </rPr>
      <t xml:space="preserve">
                                 </t>
    </r>
    <r>
      <rPr>
        <b/>
        <i/>
        <sz val="11"/>
        <color theme="1"/>
        <rFont val="Arial"/>
        <family val="2"/>
        <charset val="238"/>
      </rPr>
      <t xml:space="preserve">
</t>
    </r>
  </si>
  <si>
    <t>a) Smlouva o úvěrovém rámci ve výši 700 mil. Kč s Komerční bankou, a.s.</t>
  </si>
  <si>
    <t xml:space="preserve">b) Smlouva o úvěru ve výši 900 mil. Kč s Evropskou investiční bankou na projekt "Modernizace silnic II. a III. třídy v Olomouckém kraji. Úvěr je ve fázi splácení.  </t>
  </si>
  <si>
    <t>c) Smlouva o úvěrovém rámci ve výši 3 000 mil. Kč s Evropskou investiční bankou na spolufinancování evropských programů a financování vlastních investičních akcí. Úvěr je ve fázi splácení.</t>
  </si>
  <si>
    <t>6=5/3</t>
  </si>
  <si>
    <t>Pojistné je odváděno z odměn uvolněných i neuvolněných členů zastupitelstva (9% z pol. 5021) - UZ 350.</t>
  </si>
  <si>
    <t>Z této položky je hrazen poplatek za licenční smlouvu org. OSA (úhrada v r. 2014 = 509 111,- Kč).</t>
  </si>
  <si>
    <t xml:space="preserve">Zahrnuje výdaje za: 
- ubytování zejména zahraničních oficiálních návštěv Olomouckého kraje (pozvaní hosté),  
- za zajištění překladatelských služeb při zahraničních návštěvách včetně překladu písemných materiálů,  
- úhradu průvodcovských služeb při organizaci a zajištění programu oficiálních zahraničních návštěv kraje,  
- vydání výroční zprávy za rok 2014 (cca 100 tis. Kč),  
- úhradu poplatků za rozhlasové a televizní přijímače užívané v rámci kanceláří uvolněnými členy zastupitelstva  
- úhradu podílu za zajištění úklidu budovy (Jeremenkova 40a) - podíl podlahové plochy zaujímané kancelářemi uvolněných členů vedení  a polit. klubů.
Z této položky jsou hrazeny i fotopráce, kopírování materiálů pro orgány kraje (podklady pro jednání při nefunkčnosti kopírek KÚ). 
Na položce je nárokován i členský poplatek Olomouckého kraje v Čs. ústavu zahraničním - 5 tis. Kč.  </t>
  </si>
  <si>
    <t xml:space="preserve">Dovybavení stalého pracoviště krizového štábu, pracoviště krizového řízení dle požadavků Ministerstva vnitra ČR.  </t>
  </si>
  <si>
    <t>pro udržení průměrného platu z roku 2014 při odhadovaném přepočteném stavu zaměstnanců 520,</t>
  </si>
  <si>
    <t>Nákup archivních regálů - 100 tis. Kč.</t>
  </si>
  <si>
    <t>2. Nákup odborných publikací, odborných knih pro potřeby zaměstnanců - 150 tis. Kč.</t>
  </si>
  <si>
    <t>1. Předplatné novin a odborných časopisů, jiných nosičů - 350 tis. Kč.</t>
  </si>
  <si>
    <t>Pohonné hmoty jsou čerpány prostřednictvím karet CCS. Návrh rozpočtu vychází z reality roku 2014.</t>
  </si>
  <si>
    <t xml:space="preserve">Kooperativa, pojišťovna, a.s. Praha - Rámcová pojistná smlouva - cestovní  pojištění zaměstnanců KÚOK.    
        </t>
  </si>
  <si>
    <t xml:space="preserve">Ing. Klimíček, Olomouc - Smlouva o poskytování poradenství a služeb v oblasti bezpečnosti práce a požární ochrany, ve znění pozdějších dodatků.
</t>
  </si>
  <si>
    <t>Legislativní update, udržovací poplatky, aktualizace počítačových programů - GPS.</t>
  </si>
  <si>
    <t>Smlouvy na nákup nepokrývají tyto činnosti: Správa, instalace systémových softwarů, instalace bezpečnostních softwarů, nastavení konfigurace pro jednotlivé agendy, nastavení konfigurace uživatelů – Hadaš, Šumpík, Calábek, Russnák.</t>
  </si>
  <si>
    <t>Pracovníci OIT zajišťují nákup materiálu pro opravy serverů, patrových přepínačů, záložních zdrojů, diskových polí – Russnák, Hadaš, Šumpík, Calábek.</t>
  </si>
  <si>
    <t>Dodavatel zajišťuje pronájem multifunkčních zařízení – opravy, výměny tonerů, servis, údržba.</t>
  </si>
  <si>
    <t>Pracovníci OIT zajišťují správu a údržbu uživatelů, nastavení serverů pro tisk, správa databázových serverů a tiskových front – Russnák, Šumpík, správa databází – Hadaš, Calábek.</t>
  </si>
  <si>
    <t>Pronájem optických tras.</t>
  </si>
  <si>
    <t>Pracovníci OIT zajišťují správu a údržbu koncových zařízení, kontrolu jejich funkčnosti, zabezpečení přenosů – Jelínek, Russnák, Calábek.</t>
  </si>
  <si>
    <t>Pracovníci OIT zajišťují testování funkčnosti systémů umístěných v záložním technologickém centru, konfigurace serverů, správu konfiguračního softwaru VMware – Calábek, Jelínek, Russnák.</t>
  </si>
  <si>
    <t>Záležitosti z oblasti zákonů, jejichž plnění OIT v rámci jednotlivých systémů zabezpečuje.</t>
  </si>
  <si>
    <t>Zákon č. 365/2000 Sb., o informačních systémech veřejné správy - informační koncepce.
Zákon č. 227/2000 Sb., o elektronickém podpisu. 
Zákon č. 300/2008 Sb., o elektronických úkonech a autorizované konverzi (datové schránky). 
Zákon č. 111/2009 Sb., o základních registrech. 
Zákon č. 499/2004 Sb., o archivnictví a spisové službě. 
Zákon č. 181/2014 Sb., o kybernetické bezpečnosti.</t>
  </si>
  <si>
    <t>Instalaci SW a oprav provádí Radim Kohl.</t>
  </si>
  <si>
    <t>StreetNet – roční aktualizace datové sady.</t>
  </si>
  <si>
    <t>Současně touto licencí pokrýváme užití StreetNetu na dispečinku Zdravotnické záchrané služby Olomouckého kraje.</t>
  </si>
  <si>
    <t>2. Zajišťují školení, vzdělávání, konzultace a prezentace od dodavatelů v rámci dodávaných SW, ale i obecně v rámci IT.</t>
  </si>
  <si>
    <t>3. Zajišťují on-line prostředí pro vzdálený (levnější) přístup dodavatelům pro řešení problémů a rozvojových aktivit v jednotlivých SW a IS.</t>
  </si>
  <si>
    <t>1. Zprostředkovávají komunikace mezi úřadem a dodavateli (zajišťují obchodní vztahy, komunikaci s uživateli, apod.).</t>
  </si>
  <si>
    <t>Pracovníci OIT zajišťují - správa a platnost licencí, distribuci na koncové uživatele – Russnák, Jelínek.</t>
  </si>
  <si>
    <t>Licenční smlouva na používání licencí pro informační systém SAP používaný na ZZS OK.</t>
  </si>
  <si>
    <t>Pracovníci OIT zajišťují správu a údržbu hardwaru, zálohování dat, správu náhradních zdrojů.</t>
  </si>
  <si>
    <t>Pracovníci OIT zajišťují správu serverů, správu uživatelských profilů, nastavení práv uživatelů, konfigurace srverů – Russnák, Šumpík.</t>
  </si>
  <si>
    <t>Činnost dodavatele - základní funkčnost, opravy zdrojových kódu při poruše aplikace.</t>
  </si>
  <si>
    <t>Činnost OIT – AP - vytváření evidencí podle požadavků jednotlivých odborů včetně výstupních sestav, celková správa aplikace, řízení oprávnění k jednotlivým evidencím – Broschinski, Hágerová, Kaňák.</t>
  </si>
  <si>
    <t>Činnost dodavatele – zajištění funkčnosti aplikace.</t>
  </si>
  <si>
    <t>Činnost OIT - AP - správa uživatelů a jejich oprávnění- Broschinski.</t>
  </si>
  <si>
    <t>Technická podpora pro sw umožňující zabezpečený přístup z detašovaných pracovišť.</t>
  </si>
  <si>
    <t>Činnost OIT - AP- správa systému a nastavení aplikace, správa uživatelů, řízení přístupů, nastavení řešitelských skupin, nastavení workflow - způsob , jakým je požadavek vyřešen – Broschinski, Hágerová, Kaňák.</t>
  </si>
  <si>
    <t>Činnost OIT - AP - správa aplikace, řízení přístupů uživatelů k informačním systémům, správa externích subjektů, přidělování a definice uživatelských rolí, nastavování propojení IDM na personální systém a Active directory-vniřní správu uživatelských účtů – Broschinski, Kaňák.</t>
  </si>
  <si>
    <t>Činnost dodavatele – zajištění funkčnosti aplikace, základní nastavení podle požadavků zadavatele.</t>
  </si>
  <si>
    <t>Činnost OIT – AP - návrh řešení, řízení nasazení systému,správa a podpora interních i externích uživatelů, školení uživatelů portálu– Kaňák, Broschinski, Hágerová.</t>
  </si>
  <si>
    <t>Činnost OIT – AP - správa aplikace, nastavení workflow, nastavení řešitelských skupin, evidence požadavků– Hágerová, Broschinski, Kaňák.</t>
  </si>
  <si>
    <t>Činnost OIT – AP - správa uživatelů, oprávnění, systémová nastavení– Kaňák.</t>
  </si>
  <si>
    <t>Činnost dodavatele – zajištění funkčnosti aplikace, instalace.</t>
  </si>
  <si>
    <t>Činnost OIT – AP - správa uživatelů, podpora uživatelů– Kaňák, Broschinski.</t>
  </si>
  <si>
    <t>Činnost OIT – AP – návrh aplikace, spolupráce při vytvoření, úvodní analýza, zajištění publikace pro veřejnost– Broschinski, Kaňák.</t>
  </si>
  <si>
    <t>Prostředky rozpočtované na této položce zahrnují náklady na správu webu OK.</t>
  </si>
  <si>
    <t>Nákup služeb nezařazených do položky 5168.</t>
  </si>
  <si>
    <t>Pracovníci OIT zajišťují správu, instalace systémových softwarů, instalace bezpečnostních softwarů, nastavení konfigurací pro jednotlivé agendy, nastavení konfigurací uživatelů, zálohování a obnovu dat na opravených zařízeních – Šumpík, Hadaš, Russnák, Calábek.</t>
  </si>
  <si>
    <t>Nákup software a jiných počítačových programů v pořizovací ceně do 60 000,- Kč.</t>
  </si>
  <si>
    <t>MS Office - podpora uživatelů, řešení jejich požadavků, pomoc při vytváření dokumentů a prezentací – Broschinski, Hágerová, Kaňák.</t>
  </si>
  <si>
    <t>Intranet - celková administrace systému, přidělování oprávnění, vytváření struktury, správa rezervací, vytváření uživatelských seznamů, registrace na školení, přihlášky na akce pořádané a podporované krajem – Broschinski, Hágerová, Kaňák.</t>
  </si>
  <si>
    <t>Vzdělávání - tvorba testů pro uchazeče o zaměstnání na KÚOK, vstupní školení nových zaměstnanců - prezentace a praktické ukázky základních systémů, seznámení s právy a povinnostmi zaměstnance vzhledem k výpočetní technice, informace o bezpečnostních zásadách – Broschinski, Hágerová, Kaňák.</t>
  </si>
  <si>
    <t>Portál PO – veřejná část - vytvoření vlastní aplikace podle požadavků odborů, zajištění publikace pro veřejnost, správa uživatelů, podpora – Broschinski, Kaňák.</t>
  </si>
  <si>
    <t>Regov - vytvoření aplikace, správa uživatelů, publikace v zabezpečeném režimu – Broschinski, Kaňák.</t>
  </si>
  <si>
    <t>Pěstouni - vytvoření aplikace, správa uživatelů, publikace v zabezpečeném režimu - Broschinski.</t>
  </si>
  <si>
    <t>Virtualizace VMware Vcenter - Broschinski.</t>
  </si>
  <si>
    <t>MSSQL 02 - správa databáze - Broschinski.</t>
  </si>
  <si>
    <t>Procesy - spolupráce na popisu procesů týkajících se OIT – Hágerová, Kaňák.</t>
  </si>
  <si>
    <t>602 formuláře - tvorba základních formulářů a navázání na databázi – Hágerová, Broschinski.</t>
  </si>
  <si>
    <t>TCOK – webová prezentace projektu Rozvoj služeb eGovernmentu v Olomouckém kraji.</t>
  </si>
  <si>
    <t>správa, editace – Hágerová, Broschinski, Kaňák.</t>
  </si>
  <si>
    <t>d) Smlouva o o revolvingovém úvěru s Českou spořitelnou, a.s. na spolufinacování evropských programů.</t>
  </si>
  <si>
    <r>
      <rPr>
        <b/>
        <i/>
        <sz val="11"/>
        <color theme="1"/>
        <rFont val="Arial"/>
        <family val="2"/>
        <charset val="238"/>
      </rPr>
      <t xml:space="preserve">1. Zásady územního rozvoje Olomouckého kraje (ZÚR OK) - 3 000 tis. Kč     </t>
    </r>
    <r>
      <rPr>
        <sz val="11"/>
        <color theme="1"/>
        <rFont val="Arial"/>
        <family val="2"/>
        <charset val="238"/>
      </rPr>
      <t xml:space="preserve">   
Úkoly nové při naplňování Zásad územního rozvoje Olomouckého kraje vydaných usnesením č.UZ/21/32/2008 pod 
č.j.KUOK/8832/2008/OSR-1/274 dne 22.2.2008 ve znění Aktualizace č. 1 ZÚR OK, vydané usnesením č.UZ/19/44/2011 pod č.j.  
KUOK 28400/2011 ze dne 22. 4. 2011 a vyplývající z přípravy pro jejich 2. aktualizaci dle § 42 odst. 1 stavebního zákona, ve  
znění pozdějších předpisů.                                                  
a) Aktualizace č. 2 ZÚR OK - 1 500 tis. Kč               
b) Aktualizace č. 2 ZÚR OK - vyhotovení vlivů na životní prostředí-SEA, Vyhodnocení vlivů NATURU 2000 - 800 tis. Kč        
c) Územní studie charakteristiky krajiny ve vztahu na osídlení - 100 tis. Kč               
d) Územní studie a posouzení nutné pro pořízení aktualizace č. 2 ZÚR OK - 300 tis. Kč                                                                                         
e) Úhrada nákladů na pořízení změn územních plánů vyplývajících z aktualizace č. 1 ZÚR OK dle § 45 odst.2 stavebního zákona - 300 tis. Kč  </t>
    </r>
  </si>
  <si>
    <r>
      <rPr>
        <b/>
        <i/>
        <sz val="11"/>
        <color theme="1"/>
        <rFont val="Arial"/>
        <family val="2"/>
        <charset val="238"/>
      </rPr>
      <t xml:space="preserve">2. Územně analytické podklady Olomouckého kraje (ÚAP OK) - 150 tis.Kč </t>
    </r>
    <r>
      <rPr>
        <sz val="11"/>
        <color theme="1"/>
        <rFont val="Arial"/>
        <family val="2"/>
        <charset val="238"/>
      </rPr>
      <t xml:space="preserve">              
Aktualizace dat ÚAP je povinnost ze stavebního zákona, viz ust. § 28 odst. 1, aktualizace dat musí být prováděna průběžně, úplná  
aktualizace 1x za dva roky (2015). Krajský úřad při ní zajišťuje aktualizaci v části datového modelu i ve výsledcích a závěrech, tj. v Rozboru udržitelného rozvoje území. Součástí je zpracování dat z ORP a aktualizace údajů o území, zajištění metodik pro zpracování ÚAP obcí. 
a) Metodiky pro zpracování ÚAP obcí, aktualizace datového modelu, aktualizace symbologie - 50 tis. Kč 
b) Zpracování Rozboru udržitelného rozvoje území, příprava, tisk dokumentace - 50 tis. Kč 
c) Zpracování a analýza dat z ORP - 50 tis. Kč 
</t>
    </r>
    <r>
      <rPr>
        <b/>
        <i/>
        <sz val="11"/>
        <color theme="1"/>
        <rFont val="Arial"/>
        <family val="2"/>
        <charset val="238"/>
      </rPr>
      <t/>
    </r>
  </si>
  <si>
    <t>1. Veškeré nákupy spotřebního materiálu - elektromateriál, razítka, polymery, sanitární prostředky - 1 000 tis. Kč</t>
  </si>
  <si>
    <t>2. Drobný materiál - dílna údržby, pokutové bloky, pro OE - 200 tis. Kč</t>
  </si>
  <si>
    <t>3. Nákup materiálu - tonery pro odbory - 300 tis. Kč</t>
  </si>
  <si>
    <t>4. Nákup materiálu - kancelářské potřeby (určeno pro 520 zaměstnanců) - 700 tis. Kč</t>
  </si>
  <si>
    <t>5. Nákup materiálu - kancelářský papír pro odbory - 200 tis. Kč</t>
  </si>
  <si>
    <t>1. Středomoravská vodárenská, a.s. Olomouc - Smlouva o odvádění odpadních vod č. 103-16179/5, Smlouva o dodávce vody č. 103-16178/2, vč. Dodatku č. 1, (ORG 0012007000000) ve výši 250 tis. Kč</t>
  </si>
  <si>
    <t>2. Regionální centrum Olomouc, s. r .o., Olomouc - Smlouva o zajištění služeb č. R2/S/2008/001, (ORG 0012008000000) ve výši 190 tis. Kč</t>
  </si>
  <si>
    <t>1. Dalkia Česká republika a. s., Ostrava - Smlouva na dodávku tepelné energie (ORG 0012007000000) - 1 300 tis. Kč</t>
  </si>
  <si>
    <t>2. Regionální centrum Olomouc, s. r. o., Olomouc - Smlouva o zajištění služeb č. R2/S/2008/001, (ORG 0012008000000) ve výši 
1 300 tis. Kč</t>
  </si>
  <si>
    <t>3. Nemocnice Šternberk - Dohoda o užívání nebytových prostor a úhradách za služby (ORG 0012000000000) ve výši 5 tis. Kč</t>
  </si>
  <si>
    <t>1. CENTROPOL ENERGY, a.s. Ústí nad Labem - ORG 0012007000000 - 1 900 tis. Kč
2. Regionální centrum Olomouc, s. r. o. Olomouc - Smlouva o zajištění služeb č. R2/2008/001, ORG 001200800000 - 1 388 tis. Kč
3. Smlouva o zajištění služeb pro zařízení datového centra - 12 tis. Kč                      
4. Nemocnice Šternberk - Dohoda o užívání nebytových prostor a úhradách za služby (archiv), ORG 0012000000000 - 2 tis. Kč
5. CENTROPOL ENERGY, a.s. Ústí nad Labem - dodávka elektrické energie pro pracoviště OSV, Žilinská 7, Olomouc (ORG  0012009000000) - 50 tis. Kč</t>
  </si>
  <si>
    <t>1. Dodavatel vzejde z VŘ - Smlouva o poskytování telekomunikačních služeb (mobilní hovory, služby IP VPN, referenční čísla za služby ISDN) - 600 tis. Kč
2. MERIT Group, a.s. Olomouc - Smlouva o poskytování telekomunikačních služeb, Smlouva o připojování , údržbě a provozování zařízení, úhrady za připojení,  udržování a provozování telekomunikačních zařízení - INTERNET  - 555 tis. Kč
3. GTS NOVERA, s. r. o. Praha - Smlouva o poskytování veřejně dostupné služby elektronických komunikací (pevné linky) - 300 tis. Kč
4. LARGO KAB s. r. o., Olomouc - Smlouva č. 02272/2007 - přenos poplachových zpráv - 44 tis. Kč
5. STAVHOLD, a.s. Přerov - Smlouva o pronájmu nebytových prostor (archiv OSL - matriky)  - 1 tis. Kč</t>
  </si>
  <si>
    <t>1. Regionální centrum Olomouc, s. r. o., Olomouc - Smlouva o nájmu nebytových prostor č. R2/N/2008/001 vč. Dodatku č. 1 ke Smlouvě - nájem nebytových prostor. (ORG 0012008000000) - 15 920 tis. Kč</t>
  </si>
  <si>
    <t>2. Regionální centrum Olomouc, s.r.o., Olomouc - Smlouva o nájmu zařízení datového centra (ORG 0012008000000) - 120 tis. Kč</t>
  </si>
  <si>
    <t>4. STAVHOLD a.s. Přerov - Smlouva o nájmu nebytových prostor AB/2014/624 - 125 tis. Kč</t>
  </si>
  <si>
    <t>5. V návrhu rozpočtu na rok 2015 je ponechána částka,  která bude použita na zajištění prostor na školení, semináře, poskytování metodické pomoci zaměstnancům KÚOK, obcím a příspěvkovým organizacím - 381 tis. Kč</t>
  </si>
  <si>
    <t>6. Smlouva o podnájmu - kancelář v Bruselu, zastoupení OK, Středočeský kraj, Zborovská 11, Praha 5 platnost od 1.9.2010 - 31.12.2016 - 380 tis. Kč</t>
  </si>
  <si>
    <t>1. SodexoPass, s. r. o. Praha - Smlouva o odběru poukázek - 2 930 tis. Kč</t>
  </si>
  <si>
    <t>2. Jan Grézl, Sylva Grézlová - HARYSERVIS II., Olomouc - Smlouva o zabezpečení úklidových prací č. 231/II ve znění dodatků - úklid v budově RCO  - 1 809 tis. Kč</t>
  </si>
  <si>
    <t>3. Jan Grézl,Sylva Grézlová - HARYSERVIS II., Olomouc - Smlouva o zabezpečení úklidových prací č. 165/I., ve znění dodatků - úklid v  budově KÚOK  -  1 476 tis. Kč</t>
  </si>
  <si>
    <t>4. Statutární město Olomouc - Dohoda o užívání podzemního parkoviště -  1 300 tis. Kč</t>
  </si>
  <si>
    <t>5. S.O.S. akciová společnost, Olomouc - Smlouva o poskytování bezpečnostních služeb vč. dodatků  - 853 tis. Kč</t>
  </si>
  <si>
    <t>6. GRASO a.s., Olomouc - Smlouva o střežení objektu ve znění dodatků - ostraha objektu RCO - 720 tis. Kč</t>
  </si>
  <si>
    <t>7. Ing. Klimíček Jiří, Olomouc - Smlouva o poskytování služeb v oblasti bezpečnosti práce a požární ochrany  -  90 tis. Kč</t>
  </si>
  <si>
    <t>8. Revize - klimatice, UPS, hasicí zařízení s argonitem, ruční hasicí přístroje, hydranty, suchovod, EZS Žilinská, EZS přenos, rozvaděče, nouzové osvětlení, diesel, hromosvod a elektroinstalace Žilinská, elektroinstalace - bufet, elektroinstalace, venkovní šachta,   sprinklery, vzduchotechnika  -  327 tis. Kč</t>
  </si>
  <si>
    <t>11. Česká tisková kancelář, Praha - Smlouva o dodávání zpravodajského servisu ČT  - 156 tis. Kč</t>
  </si>
  <si>
    <t>12. Střední odborná škola a Střední odborné učiliště strojírenské a stavební Jeseník - pracoviště Jeseník, Dohoda o užívání nebytových prostor a úhrada za služby - 150 tis. Kč</t>
  </si>
  <si>
    <t>13. Technické služby města Olomouce, a.s. - Smlouva o odvozu a zneškodňování odpadů vč. dodatků  - 150 tis. Kč</t>
  </si>
  <si>
    <t>14. ANOPRESS Praha - Smlouva/ monitoring zpravodajský servis  - 76 tis. Kč</t>
  </si>
  <si>
    <t>15. Dopravní zdravotnictví a.s. Třinec - Smlouva o závodní preventivní péči  - 100 tis. Kč</t>
  </si>
  <si>
    <t>16. Ostatní úhrady nasmlouvané na objednávky - inzerce, poplatky za televizory, rádia, mytí oken v budovách KÚOK a RCO, mytí garáží, čištění fontány, úklid kancelářských prostor nad rámec uzavřených smluv, kurýrní služba, mytí žaluzií, výroba informačního systému, zhotovení vizitek, aj.   1 678 tis. Kč</t>
  </si>
  <si>
    <t xml:space="preserve">17. Regionální centrum Olomouc , s.r.o. - Smlouva o zajištění služeb č. R2/S/2008/001 - 1 600 tis. Kč                                                         </t>
  </si>
  <si>
    <t xml:space="preserve">1. DIGITAL TELECOMMUNICATIONS, spol. s r.o. Ostrava - Servisní smlouva o údržbě komunikačního zařízení (telefonní ústředna, kontrola stavu baterií na obou ústřednách, softwarová relace) - 100 tis. Kč
2. SITEL, spol. s r.o., Praha - Smlouva o dílo č. 8888/38 o provádění servisních služeb na slaboproudých zařízeních včetně dodatků  -  120 tis. Kč
3. Schindler Moravia, s. r.o. Olomouc-Smlouva o dílo č. V305/1/01 ve znění dodatků, servis a údržba výtahů v budově KÚOK - 107 tis. Kč
4. Výměna podlahových krytin v budově RCO - (2. patra) -  700 tis. Kč
5. Oprava klimatizačních jednotek u budovy KÚOK - 400 tis. Kč                                                                                               </t>
  </si>
  <si>
    <t>6. Výměna garážových vrat u vjezdu do podzemních garáží hlavní budovy KÚOK - 150 tis. Kč
7. Oprava venkovních parapetů u oken v hlavní budově KÚOK - 90 tis. Kč
8. Oprava schodiště u hlavního vchodu do budovy KÚOK - 200 tis. Kč
9. Oprava osvětlení hlavního vchodu do budovy KÚOK - 80 tis. Kč
10. Oprava topení a radiátorů ve vstupní hale budovy KÚOK - 90 tis. Kč
11. Oprava venkovního osvětlení hlavní budovy KÚOK - 90 tis. Kč
12. Ostatní nutné opravy: opravy závor, opravy garážových vrat, opravy frankovacích strojů, opravy zámků, dveří, opravy žaluzií, veškeré opravy a údržba na budovách KÚOK, pronajatém objektu budovy RCO - 151 tis. Kč
13. Servis, pozáruční a záruční opravy, roční prohlídky vozidel OK - 500 tis. Kč</t>
  </si>
  <si>
    <r>
      <rPr>
        <b/>
        <i/>
        <sz val="11"/>
        <color theme="1"/>
        <rFont val="Arial"/>
        <family val="2"/>
        <charset val="238"/>
      </rPr>
      <t xml:space="preserve">Zpracování dat IT - 365 tis. Kč  </t>
    </r>
    <r>
      <rPr>
        <sz val="11"/>
        <color theme="1"/>
        <rFont val="Arial"/>
        <family val="2"/>
        <charset val="238"/>
      </rPr>
      <t xml:space="preserve">
Zveřejňování územně plánovacích podkladů a dokumentací (ÚPD) na Internetu nejen ve fázi po dokončení, ale i v průběhu pořizování, čímž se značně zvyšuje četnost umísťování dokumentací pro dálkový přístup, správa webové aplikace evidence podání územních a stavebních řízení OK, příprava dat ÚPD pro Portál územního plánování, rozvojové požadavky Portálu ÚP, správa dat na Portálu ÚP. 
a) Zveřejnění ÚPD a ÚPP kraje na Internetu - 10 tis. Kč 
b) Příprava dat ÚPD pro Portál územního plánování - 40 tis. Kč 
c) Správa webové aplikace evidence podání územních a stavebních řízení OK - 15 tis. Kč 
d) Rozvojové požadavky Portálu ÚP - 100 tis. Kč 
e) Správa dat na Portálu ÚP - 200 tis. Kč </t>
    </r>
  </si>
  <si>
    <r>
      <rPr>
        <b/>
        <i/>
        <sz val="11"/>
        <color theme="1"/>
        <rFont val="Arial"/>
        <family val="2"/>
        <charset val="238"/>
      </rPr>
      <t xml:space="preserve">1. Propagační a prezentační materiály kraje v oblasti podnikání, obchodu, průmyslu, průmyslových zón, rozvojových ploch a brownfieldů - 100 tis.Kč  </t>
    </r>
    <r>
      <rPr>
        <sz val="11"/>
        <color theme="1"/>
        <rFont val="Arial"/>
        <family val="2"/>
        <charset val="238"/>
      </rPr>
      <t xml:space="preserve"> 
Propagace investičních příležitostí Olomouckého kraje v tisku. Vydávání prezentačních materiálů, nákup a výroba propagačních předmětů na veletrhy, konference či jiné prezentační akce, dále grafická příprava těchto materiálů a inzerce. Schválení této aktivity bude součástí Plánu aktivit na rok 2015, který bude připraven ke schválení v ROK v lednu 2015.
</t>
    </r>
    <r>
      <rPr>
        <b/>
        <i/>
        <sz val="11"/>
        <color theme="1"/>
        <rFont val="Arial"/>
        <family val="2"/>
        <charset val="238"/>
      </rPr>
      <t xml:space="preserve">2. Náklady na propagaci krajského kola soutěže Vesnice roku 2015 - 50 tis.Kč </t>
    </r>
    <r>
      <rPr>
        <sz val="11"/>
        <color theme="1"/>
        <rFont val="Arial"/>
        <family val="2"/>
        <charset val="238"/>
      </rPr>
      <t xml:space="preserve">
Finanční prostředky budou využity na výrobu diplomů, propagačních panelů, výrobu předávacích šeků a vyhodnocení krajského kola soutěže Vesnice roku 2015 (10 tis.Kč) a grafický návrh, fotografování, korektury, tisk brožury Vesnice roku 2015 v počtu 2 000 ks (40 tis.Kč).</t>
    </r>
  </si>
  <si>
    <r>
      <rPr>
        <b/>
        <i/>
        <sz val="11"/>
        <color theme="1"/>
        <rFont val="Arial"/>
        <family val="2"/>
        <charset val="238"/>
      </rPr>
      <t xml:space="preserve">1. Pronájem - veletrhy investičních příležitostí - 70 tis.Kč  
</t>
    </r>
    <r>
      <rPr>
        <sz val="11"/>
        <color theme="1"/>
        <rFont val="Arial"/>
        <family val="2"/>
        <charset val="238"/>
      </rPr>
      <t xml:space="preserve">Pronájem prostor v rámci podpory podnikání na odborných konferencích a veletrzích za účelem podpory podnikání a propagace investičních příležitostí, rozvojových ploch, průmyslových zón a brownfieldů. Dále je možné z této položky hradit pronájem prostor pro vyhlášení vítěze krajského kola soutěže Podnikatel roku 2014. Schválení této aktivity bude součástí Plánu aktivit na rok 2015, který bude připraven ke schválení v ROK v lednu 2015.
  </t>
    </r>
    <r>
      <rPr>
        <b/>
        <i/>
        <sz val="11"/>
        <color theme="1"/>
        <rFont val="Arial"/>
        <family val="2"/>
        <charset val="238"/>
      </rPr>
      <t xml:space="preserve">                           
2. Pronájem - pracovní setkání zástupců mikroregionů Olomouckého kraje - 10 tis.Kč 
</t>
    </r>
    <r>
      <rPr>
        <sz val="11"/>
        <color theme="1"/>
        <rFont val="Arial"/>
        <family val="2"/>
        <charset val="238"/>
      </rPr>
      <t xml:space="preserve">Jedná se o tradiční aktivitu vedení kraje směrem ke klíčovým partnerům z oblasti venkova, zástupcům mikroregionů, MAS, obcí a měst (doposud uskutečněno 16 akcí, všechny financovány z projektů absorpční kapacity). Po skončení projektů (30.6.2015) bude akce financována z provozního rozpočtu OSR. Důvodem realizace akce je přenos aktuálních informací (problematika KP 2014+, regionálního rozvoje, aktivity kraje směrem k venkovskému prostředí apod.) z vedení kraje na zástupce venkova. Finanční prostředky budou využity na pronájem místnosti včetně techniky a ozvučení.     </t>
    </r>
    <r>
      <rPr>
        <b/>
        <i/>
        <sz val="11"/>
        <color theme="1"/>
        <rFont val="Arial"/>
        <family val="2"/>
        <charset val="238"/>
      </rPr>
      <t xml:space="preserve">                               
3. Pronájem - workshop pro zástupce obcí s rozšířenou působností Olomouckéhokraje (ORP OK) - 5 tis.Kč                                    
</t>
    </r>
    <r>
      <rPr>
        <sz val="11"/>
        <color theme="1"/>
        <rFont val="Arial"/>
        <family val="2"/>
        <charset val="238"/>
      </rPr>
      <t xml:space="preserve">Jedná se o tradiční aktivitu odboru směrem k pracovníkům regionálního rozvoje na magistrátech a městských úřadech ORP OK (posledních 6 akcí se uskutečnilo z finanční podpory projektů absorpční kapacity). Po skončení projektů (30.6.2015) bude akce financována z provozního rozpočtu OSR. Důvodem realizace akce je přenos aktuálních informací (problematika KP 2014+, regionálního rozvoje, apod.) z krajského úřadu na ORP. Finanční prostředky budou využity na pronájem místnosti včetně techniky a ozvučení. </t>
    </r>
  </si>
  <si>
    <t xml:space="preserve">b) Zajištění inženýrských činností v energetice pro KÚOK. Jedná se o přípravu podkladů na plánování investičních akcí, zpracování energetických auditů a průkazů dle aktuálních potřeb, zpracování odborných analýz a posudků, poradenství,spolupráce při aktualizaci ÚEK OK. 
c)Projektové a finanční řízení projektů OK s energetickou tématikou mimo aktivit OIEP (s dotací EU a ČR). Vyhledávání a předkládání projektových záměrů pro zapojení OK do projektů. 
Zpracování a administrace žádostí o zapojení do projektů. Zajištění realizace projektů,jejich vyhodnocení a udržitelnosti. 
Zajištění provozu Krajské energetické agentury (KEA) na rok 2015 bude předloženo v ROK k rozhodnutí do konce roku 2014. </t>
  </si>
  <si>
    <r>
      <rPr>
        <b/>
        <i/>
        <sz val="11"/>
        <color theme="1"/>
        <rFont val="Arial"/>
        <family val="2"/>
        <charset val="238"/>
      </rPr>
      <t xml:space="preserve">6.  Zavedení systému managementu hospodaření s energií ČSN EN ISO 50001 - 300 tis.Kč     </t>
    </r>
    <r>
      <rPr>
        <sz val="11"/>
        <color theme="1"/>
        <rFont val="Arial"/>
        <family val="2"/>
        <charset val="238"/>
      </rPr>
      <t xml:space="preserve">                               
Aktivita je součástí schváleného plánu v oblasti energetiky na rok 2014 a v souladu s UR č.UR/34/41/2014 ze dne 27.2.2014 a na základě usnesení bude v říjnu předložen ROK návrh na zajištění aktivity v roce 2015. Navržené finanční prostředky budou použity na úhradu úvodní fáze zavedení systému ( školení zaměstanců a řídících pracovníků všech PO OK, zpracování povinných dokumentů pro ISO 50001, poradenství, částečné pokrytí nákladů na pořízení aplikace ke sběru dat - ve spolupráci s OIT)</t>
    </r>
  </si>
  <si>
    <r>
      <rPr>
        <b/>
        <i/>
        <sz val="11"/>
        <color theme="1"/>
        <rFont val="Arial"/>
        <family val="2"/>
        <charset val="238"/>
      </rPr>
      <t xml:space="preserve">7. Překlady - 20 tis.Kč  </t>
    </r>
    <r>
      <rPr>
        <sz val="11"/>
        <color theme="1"/>
        <rFont val="Arial"/>
        <family val="2"/>
        <charset val="238"/>
      </rPr>
      <t xml:space="preserve">      
Zajištění překladu důležitých dokumentů pro rozvoj podnikání a vstup investorů. Výdaje na předklady dokumentů a dopisů partnerských a řídících organizací Operačního programu přeshraniční spolupráce Česká republika – Polská republika 2014 – 2020, dokumentů souvisejících s registrací ESÚS NOVUM, povinně zveřejňovaných trojjazyčných informací na webu projektu Strategie spolupráce česko-polského příhraničí (do ROK 28.8. 2014 byla předložena smlouva o spolupráci mezi 9 českými a polskými subjekty - každý partner bude muset 1x za 6 měs. zveřejnit na webu článek v ČJ, PL, AJ o tom, že aktivity dané smlouvou jsou v našem kraji naplňovány), finanční spoluúčast na překladech žádostí vlajkových projektů do kterých bude Olomoucký kraj zapojen. </t>
    </r>
  </si>
  <si>
    <r>
      <t xml:space="preserve">8. Prezentace kraje na konferencích a veletrzích za účelem propagace investičních příležitostí, rozvojových ploch, průmyslových zón apod. - 400 tis. Kč        
</t>
    </r>
    <r>
      <rPr>
        <sz val="11"/>
        <color theme="1"/>
        <rFont val="Arial"/>
        <family val="2"/>
        <charset val="238"/>
      </rPr>
      <t xml:space="preserve">Jedná se o účast na dvou tuzemských veletrzích URBIS INVEST v Brně a REGIONINVEST v Olomouci a účast na 1 zahraničním veletrhu. Z této položky budou placeny služby spojené s grafickým návrhem, stavbou, demontáží stánku na veletrhu, včetně registračního poplatku, úklidu, vybavení stánku potřebným nábytkem a dalším zařízením (elektřina, osvětlení, voda). Schválení této aktivity bude součástí Plánu aktivit na rok 2015, který bude připraven ke schválení v ROK v lednu 2015.       </t>
    </r>
    <r>
      <rPr>
        <b/>
        <i/>
        <sz val="11"/>
        <color theme="1"/>
        <rFont val="Arial"/>
        <family val="2"/>
        <charset val="238"/>
      </rPr>
      <t xml:space="preserve">                              
9. Služby spojené s organizací soutěže Podnikatel roku 2014 - 80 tis. Kč               
</t>
    </r>
    <r>
      <rPr>
        <sz val="11"/>
        <color theme="1"/>
        <rFont val="Arial"/>
        <family val="2"/>
        <charset val="238"/>
      </rPr>
      <t>Organizace a zajištění krajského kola soutěže Podnikatel roku 2014 Olomouckého kraje (kulturní program 55 tis. Kč, autorské poplatky OSA 4 tis. Kč, moderátor 8 tis. Kč, zvukař a technika 8 tis. Kč, výroba šeku 500 Kč, květinová výzdoba 4,5 tis. Kč). Příprava tiskových zpráv, zveřejnění v regionálním tisku a TV, koordinace vyhlášení vítězů, sestavení programu a scénáře večera, distribuce pozvánek. Příprava vyhlášení dalšího ročníku soutěže. Schválení této aktivity bude součástí Plánu aktivit na rok 2015, který bude připraven ke schválení v ROK v lednu 2015.</t>
    </r>
  </si>
  <si>
    <r>
      <t xml:space="preserve">10. Účast Olomouckého kraje na výstavě Má vlast - cestami proměn 2015 - 160 tis. Kč                                    
</t>
    </r>
    <r>
      <rPr>
        <sz val="11"/>
        <color theme="1"/>
        <rFont val="Arial"/>
        <family val="2"/>
        <charset val="238"/>
      </rPr>
      <t xml:space="preserve">ROK doporučila dne 20.3.2014 svým usnesením č. UR/35/51/2014 účast OK na výstavě Má vlast - cestami proměn pro rok 2015. Jako hlavní partner by byl účastnický poplatek cca 120 tis. Kč (od výše příspěvku se odvíjí celková kvalita programu). Kulturní program, doprava cca 40 tis. Kč. Jako partner by byl účastnický poplatek cca 60 500 Kč. Zatím ještě nejsou známy podmínky pro nové období, ty by se měly dořešit na podzim 2014. Je možné, že účastnický poplatek bude dvojnásobný. Proto účast Olomouckého kraje (jako hl. partnera nebo jen jako partnera) na této výstavě půjde ke schválení do orgánů OK a to až budou známy podmínky výstavy (říjen 2014).               </t>
    </r>
    <r>
      <rPr>
        <b/>
        <i/>
        <sz val="11"/>
        <color theme="1"/>
        <rFont val="Arial"/>
        <family val="2"/>
        <charset val="238"/>
      </rPr>
      <t xml:space="preserve">                     
11. Podpora Vědeckotechnického parku Univerzity Palackého v Olomouci - 100 tis.Kč        
</t>
    </r>
    <r>
      <rPr>
        <sz val="11"/>
        <color theme="1"/>
        <rFont val="Arial"/>
        <family val="2"/>
        <charset val="238"/>
      </rPr>
      <t xml:space="preserve">Podpora Vědeckotechnického parku Univerzity Palackého v projektech směrovaných na podporu podnikání (např. soutěž Podnikavá hlava). Schválení této aktivity bude součástí Plánu aktivit na rok 2015, který bude připraven ke schválení v ROK v lednu 2015. </t>
    </r>
  </si>
  <si>
    <r>
      <rPr>
        <b/>
        <i/>
        <sz val="11"/>
        <color theme="1"/>
        <rFont val="Arial"/>
        <family val="2"/>
        <charset val="238"/>
      </rPr>
      <t xml:space="preserve">2. Poskytování energetických služeb se zaručeným výsledkem - projekty financované metodou EPC - investice -1 371 tis. Kč </t>
    </r>
    <r>
      <rPr>
        <sz val="11"/>
        <color theme="1"/>
        <rFont val="Arial"/>
        <family val="2"/>
        <charset val="238"/>
      </rPr>
      <t xml:space="preserve"> 
Schválleno usnesením ROK č. UR/70/46/2007 ze dne 4. 10. 2007. Dne 21. 10. 2007 byly uzavřeny 3 smlouvy o poskytování energetických služeb, včetně dodávky souboru opatření a stavebních prací k realizaci energ.úspor, které přechází do roku 2015. Finanční závazky vyplývající ze splácení dodávky souboru opatření a stavebních prací pro rok 2015 jsou realizovány formou měsíčních splátek.                      ZŠ + DD Zábřeh, S-2007/2476/OSR - 500 tis. Kč        
SOŠ a DM Olomouc, S-2007/2477/OSR - 871 tis. Kč                                                                                                                                                    </t>
    </r>
  </si>
  <si>
    <r>
      <rPr>
        <b/>
        <i/>
        <sz val="11"/>
        <color theme="1"/>
        <rFont val="Arial"/>
        <family val="2"/>
        <charset val="238"/>
      </rPr>
      <t xml:space="preserve">1. Poskytování energetických služeb se zaručeným výsledkem - projekty financované metodou EPC - investice - 256 tis. Kč        
</t>
    </r>
    <r>
      <rPr>
        <sz val="11"/>
        <color theme="1"/>
        <rFont val="Arial"/>
        <family val="2"/>
        <charset val="238"/>
      </rPr>
      <t xml:space="preserve">Schváleno usnesením ROK č. UR/70/46/2007 ze dne 4. 10. 2007. Dne 21. 10. 2007 byly uzavřeny 3 smlouvy o poskytování energetických služeb, včetně dodávky souboru opatření a stavebních prací k realizaci energ. úspor, které přechází do roku 2015. Finanční závazky vyplývající ze splácení dodávky souboru opatření a stavebních prací pro rok 2015 jsou realizovány formou měsíčních splátek. 
ÚSP Nové Zámky - Mladeč, S-2007/2475/OSR - 256 tis. Kč        
</t>
    </r>
    <r>
      <rPr>
        <b/>
        <i/>
        <sz val="11"/>
        <color theme="1"/>
        <rFont val="Arial"/>
        <family val="2"/>
        <charset val="238"/>
      </rPr>
      <t/>
    </r>
  </si>
  <si>
    <r>
      <rPr>
        <b/>
        <i/>
        <sz val="11"/>
        <color theme="1"/>
        <rFont val="Arial"/>
        <family val="2"/>
        <charset val="238"/>
      </rPr>
      <t xml:space="preserve">1.Poskytování energetických služeb se zaručeným výsledkem - projekty financované metodou EPC - servis - 266 tis. Kč        
</t>
    </r>
    <r>
      <rPr>
        <sz val="11"/>
        <color theme="1"/>
        <rFont val="Arial"/>
        <family val="2"/>
        <charset val="238"/>
      </rPr>
      <t xml:space="preserve">Schváleno usnesením ROK č. UR/70/46/2007 ze dne 4. 10. 2007. Dne 21. 10. 2007 byly uzavřeny 3 smlouvy o poskytování energetických služeb, včetně dodávky souboru opatření a stavebních prací k realizaci energ.úspor, které přechází do roku 2015. Finanční závazky vyplývající z nákupu servisních služeb pro rok 2015 jsou realizovány formou čtvrtletních splátek.               
ÚSP Nové Zámky - Mladeč, S-2007/2475/OSR - 108 tis. Kč        
ZŠ + DD Zábřeh, S-2007/2476/OSR - 74 tis. Kč        
SOŠ a DM Olomouc, S-2007/2477/OSR - 84 tis. Kč      </t>
    </r>
    <r>
      <rPr>
        <b/>
        <i/>
        <sz val="11"/>
        <color theme="1"/>
        <rFont val="Arial"/>
        <family val="2"/>
        <charset val="238"/>
      </rPr>
      <t xml:space="preserve">                   
2. Poskytování energetických služeb se zaručeným výsledkem - projekty financované metodou EPC - víceúspory - 400 tis. Kč 
</t>
    </r>
    <r>
      <rPr>
        <sz val="11"/>
        <color theme="1"/>
        <rFont val="Arial"/>
        <family val="2"/>
        <charset val="238"/>
      </rPr>
      <t xml:space="preserve">Schváleno usnesením ROK č. UR/70/46/2007 ze dne 4. 10. 2007. Dne 21. 10. 2007 byly uzavřeny 3 smlouvy o poskytování energetických služeb, včetně dodávky souboru opatření a stavebních prací k realizaci energ.úspor, které přechází do roku 2015. Dosažení víceúspory nebo nedosažení smluvní úspory se vypořádává při ročním vyhodnocení buď ve prospěch zadavatele nebo poskytovatele (v dubnu 2015, proto jsou částky odhadem). 
ÚSP Nové Zámky - Mladeč, S-2007/2475/OSR - 100 tis. Kč        
ZŠ + DD Zábřeh, S-2007/2476/OSR - 100 tis. Kč        
SOŠ a DM Olomouc, S-2007/2477/OSR - 200 tis. Kč               </t>
    </r>
    <r>
      <rPr>
        <b/>
        <i/>
        <sz val="11"/>
        <color theme="1"/>
        <rFont val="Arial"/>
        <family val="2"/>
        <charset val="238"/>
      </rPr>
      <t xml:space="preserve">                                   
3. Centrální nákup elektřiny a plynu pro KÚOK a PO na rok 2015 - 750 tis. Kč 
</t>
    </r>
    <r>
      <rPr>
        <sz val="11"/>
        <color theme="1"/>
        <rFont val="Arial"/>
        <family val="2"/>
        <charset val="238"/>
      </rPr>
      <t xml:space="preserve">Příspěvkové organizace OK (PO OK) a KÚOK mají smluvně zajištěny dodávky elektřiny a plynu do konce roku 2015. Pro zajištění 
dodávek v roce 2016 je třeba vybrat zprostředkovatele burzovních obchodů na komoditní burze a zaplatit burzovní poplatky.                                                             </t>
    </r>
  </si>
  <si>
    <t xml:space="preserve">Olomoucký kraj je spolupořadatelem (2005, 2007, 2009-2013) soutěže o nejlepší regionální potravinářský produkt "Výrobek Olomouckého kraje". Záštitu nad touto soutěží měl doposud vždy hejtman Olomouckého kraje. Obdobné soutěže organizují i jiné kraje. Předmětem akce je umožnění prezentace a propagace potravinářských výrobků vyrobených na území Olomouckého kraje oceněných v  soutěži o nejlepší regionální potravinářský produkt "Výrobek Olomouckého kraje".  
</t>
  </si>
  <si>
    <t>Náhrada za přičlenění honebních pozemků na základě dohod uzavřených mezi Olomouckým krajem a vlastníky pozemků, Městem  Hranice a Lesy ČR, s.p., o přičlenění honebních pozemků k vlastní honitbě Olomouckého kraje Valšovice.</t>
  </si>
  <si>
    <t xml:space="preserve">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2014 nárok na přidělení nebo obnovu stejnokroje 8 zaměstnanců. </t>
  </si>
  <si>
    <t>Poradenství, analýzy a studie zpracovávané externími experty a organizacemi pro potřebu zabezpečení výkonu státní správy a  samosprávy v oblasti ochrany ovzduší.</t>
  </si>
  <si>
    <t>Finanční spoluúčast Olomouckého kraje na realizaci projektu "Intenzifikace odděleného sběru a zajištění využití komunálního odpadu včetně jeho obalové složky" v roce 2009. Rada Olomouckého kraje usnesením UR/76/37/2004 schválila účast Olomouckého kraje ve  výše uvedeném projektu. Následně usnesením UR/80/6/2004 byla schválena smlouva s firmou EKO-KOM, a.s., o řešení pilotního projektu v roce 2004. Podle textu uzavřené smlouvy má být rozsah plnění pro další roky vždy do 31.3. následujícího kalendářního roku konkretizován dodatkem ke smlouvě. Projekt byl realizován v letech 2004-2012. Celková výše nákladů v roce 2004, tvořených zakoupením sběrových nádob a jejich distribucí obcím, informační kampaně o třídění a recyklaci komunálních odpadů, byla 3,5 mil.Kč a byla plně hrazena firmou EKO-KOM, a.s.</t>
  </si>
  <si>
    <t xml:space="preserve">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 tis. Kč. V roce 2012 byly celkové náklady projektu 3,9 mil. Kč. Z toho spoluúčast kraje činila 700 tis. Kč. V roce 2013 byly celkové náklady projektu 3,2 mil. Kč. Z toho spoluúčast kraje činila 700 tis. Kč. V roce 2014 byly celkové náklady projektu na 3,4 mil. Kč. Z toho spoluúčast kraje činila 700 tis. Kč. Podle informací zástupců firmy EKO-KOM, a.s., je předpoklad, že v roce 2015 budou z její strany na realizace projektu opětovně poskytnuty finanční prostředky. 
Vzhledem ke skutečnosti, že realizace tohoto projektu je pro kraj a zejména obce na území kraje velice výhodná (doposud bylo pro obce nakoupeno 3 145 kontejnerů na separovaný sběr odpadu), je navrhováno pro rok 2015 spolufinancování projektu ze strany kraje ve výši 700 tis. Kč. </t>
  </si>
  <si>
    <t xml:space="preserve">Rada Olomouckého kraje usnesením UR/69/59/2011 ze dne 26. 7. 2011 schválila navržený postup k naplnění Plánu odpadového hospodářství Olomouckého kraje. Následně se Olomoucký kraj zavázal v textu Memoranda o spolupráci a společném postupu při tvorbě Integrovaného systému nakládání s odpady v Olomouckém kraji, který byl schválen usnesením Rady Olomouckého kraje č.  UR/70/56/2011 ze dne 30. 8. 2011, že v součinnosti s dalšími signatáři (obce s rozšířenou působností) se bude podílet na přípravě podkladů pro realizaci tohoto systému. Zastupitelstvo Olomouckého kraje usnesením UZ/10/26/2014 ze dne 11. 4. 2014 schválilo členství  
Olomouckého kraje v zájmovém spolku měst, obcí a mikroregionů s názvem "Odpady OK, z.s." za účelem společného řešení problematiky nakládání s komunálním odpadem. Dle důvodové zprávy je finanční příspěvek Olomouckého kraje na chod spolku 100 tis. Kč ročně. </t>
  </si>
  <si>
    <t xml:space="preserve">Ministerstvo životního prostředí předložilo v 05/2014 do meziresortního připomínkového řízení návrh nařízení vlády o Plánu odpadového  hospodářství České republiky na období 2015 – 2024. V současné době je platný Plán odpadového hospodářství České republiky z roku  2003, vyhlášený nařízením vlády č. 197/2003 Sb., o Plánu odpadového hospodářství České republiky. Nařízením vlády č. 181/2013 Sb. pakbyla prodloužena platnost stávajícího Plánu odpadového hospodářství ČR do konce roku 2014. Plán odpadového hospodářství České  republiky na období 2015-2024 bude schválen nejpozději do konce roku 2014. Závazná část plánu odpadového hospodářství ČR, včetně  jejích změn, je závazným podkladem pro zpracování plánů odpadového hospodářství krajů a pro rozhodovací a jiné činnosti příslušných  správních úřadů, krajů a obcí v oblasti odpadového hospodářství.    Podle ust. § 43 odst. 6 zákona č. 185/2001 Sb., o odpadech, je kraj v samostatné působnosti povinen zpracovat a schválit návrh plánu  odpadového hospodářství kraje nebo jeho změny do 18 měsíců od nabytí účinnosti nařízení vlády, kterým se vyhlašuje nebo mění závazná  část plánu odpadového hospodářství ČR. Na základě výše uvedeného bude nutno v roce 2015 zahájit zpracování nového Plánu odpadového hospodářství Olomouckého kraje. V roce 2003 byla v souladu v dané době platným zákonem č. 125/1997 Sb., o odpadech, zpracována "Koncepce odpadového hospodářství Olomouckého kraje“. Náklady na zpracování činily 2 299 tis. Kč. Z toho finanční podpora ze Státního fondu životního prostředí ČR ve výši 1 839 tis. Kč a vlastní zdroje kraje ve výši 460 tis. Kč.  
V roce 2004 byl na základě požadavku zákona č. 185/2001 sb., o odpadech, zpracován současně platný Plán odpadového hospodářství  Olomouckého kraje. Celkové náklady na zpracování POH OK činily 1 837 tis. Kč. Z toho finanční podpora ze Státního fondu životního  prostředí ČR byla ve výši 1 000 tis. Kč a vlastní finanční zdroje kraje ve výši 837 tis. Kč.       
Asociace krajů České republiky opakovaně vyzývala Ministerstvo životního prostředí na vytvoření účelového dotačního titulu pro kraje na poskytnutí dotace na zpracování plánu odpadového hospodářství. Do současnosti však není žádná relevatní informace, zda tento dotační  titul bude otevřen. Z tohoto důvodu žádáme poskytnutí finančních prostředků na daný účel nad stanovený limit. </t>
  </si>
  <si>
    <t xml:space="preserve">Úhrada nákladů na zajištění péče o zvláště chráněná území - přírodní rezervace, přírodní památky - celkem 99 území. Kraje zajišťují péči o tato zvláště chráněná území v přenesené působnosti kraje (ust. § 77a odst. 2 zákona č. 114/1992 Sb.). </t>
  </si>
  <si>
    <t xml:space="preserve">b) integrované prevence - úhrada nákladů za zpracování stanovisek odborně způsobilou osobou k předloženým žádostem o integrované povolení (ust. §. 11 zákona č. 76/2002 Sb., o integrované prevenci a omezování znečišťování), </t>
  </si>
  <si>
    <t xml:space="preserve">c) prevence závažných havárií - úhrada nákladů na zpracování posouzení možnosti domino efektů, to je zvýšení pravděpodobnosti vzniku nebo velikosti dopadů závažné havárie v důsledku vzájemné blízkosti objektů nebo zařízení nebo skupiny objektů nebo zařízení  a umístění nebezpečných látek, (ust. § 32 zákona č. 59/2006 Sb., o prevenci závažných havárií).  </t>
  </si>
  <si>
    <t xml:space="preserve">2. Úhrada nákladů na zajištění technického zabezpečení konání veřejného projednání dokumentace a posudku. Podle ust. § 18 odst. 2 zákona č. 100/2001 Sb., o posuzování vlivu na životní prostředí, náklady spojené s veřejným projednáním podle § 9 odst. 9 tohoto zákona a náklady spojené se zveřejňováním podle tohoto zákona nese příslušný krajský úřad.  </t>
  </si>
  <si>
    <t>Projekt Rodinných pasů v Olomouckém kraji je realizován od roku 2007. V projektu se bude pokračovat i v roce 2015, a to na základě Smlouvy o dílo s firmou Sun drive communications, s.r.o. Pro rok 2015 jsou očekávány náklady cca 590 tis. Kč s ohledem na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propagujících Rodinný pas, tisk a distribuci Rodinných pasů zapojeným rodinám v Olomouckém kraji, aktualizaci sekce internetových stránek Rodinné pasy a další aktivity. Administrátorem projektu je společnost Sun Drive Communications, s.r.o. IČ: 26941007, se sídlem Brno, Haraštova 370/22, 620 00. Jedná se o aktivitu v samostatné působnosti.</t>
  </si>
  <si>
    <r>
      <rPr>
        <b/>
        <i/>
        <sz val="11"/>
        <color theme="1"/>
        <rFont val="Arial"/>
        <family val="2"/>
        <charset val="238"/>
      </rPr>
      <t xml:space="preserve">1. Realizace seminářů pro sociální pracovníky - 75 tis. Kč       </t>
    </r>
    <r>
      <rPr>
        <sz val="11"/>
        <color theme="1"/>
        <rFont val="Arial"/>
        <family val="2"/>
        <charset val="238"/>
      </rPr>
      <t xml:space="preserve">                  
Realizace seminářů pro sociální pracovníky obcí (v činnosti sociální práce vedoucí k řešení nepříznivé sociální situace a k sociálnímu začleňování osob). Finanční prostředky budou využity pro realizaci vzdělávacích akcí - předběžná kalkulace na uskutečnění jednoho semináře cca 15 tis. Kč.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Předběžná kalkulace jednoho workshopu je cca 15 tis. Kč. Jedná se o aktivitu v samostatné působnosti.  
</t>
    </r>
  </si>
  <si>
    <r>
      <rPr>
        <b/>
        <i/>
        <sz val="11"/>
        <color theme="1"/>
        <rFont val="Arial"/>
        <family val="2"/>
        <charset val="238"/>
      </rPr>
      <t xml:space="preserve">2. Specializovaná lékařská vyšetření pro potřeby posuzování žadatelů o náhradní rodinnou péči - 20 tis.Kč  </t>
    </r>
    <r>
      <rPr>
        <sz val="11"/>
        <color theme="1"/>
        <rFont val="Arial"/>
        <family val="2"/>
        <charset val="238"/>
      </rPr>
      <t xml:space="preserve">
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zdravotním pojištění, ve znění pozdějších předpisů, takto vyžádaná vyjádření hradí orgán, pro který se vyšetření a vyjádření provádí. Při posuzování dětí vyvstává potřeba specializovaných vyšetření souvisejících s jejich zařazením do evidence dětí vhodných k náhradní rodinné péči. Jedná se o výkon přenesené působnosti.  </t>
    </r>
  </si>
  <si>
    <r>
      <rPr>
        <b/>
        <i/>
        <sz val="11"/>
        <color theme="1"/>
        <rFont val="Arial"/>
        <family val="2"/>
        <charset val="238"/>
      </rPr>
      <t>4. Smlouva o dílo - na poskytování služeb v oblasti bezpečnosti a ochrany zdraví při práci, požární ochrany a ochrany životního prostředí pro PO v sociální oblasti - 4 021 tis. Kč</t>
    </r>
    <r>
      <rPr>
        <sz val="11"/>
        <color theme="1"/>
        <rFont val="Arial"/>
        <family val="2"/>
        <charset val="238"/>
      </rPr>
      <t xml:space="preserve">               
Smlouva o dílo - na poskytování služeb v oblasti bezpečnosti a ochrany zdraví při práci, požární ochrany a ochrany životního prostředí pro PO v sociální oblasti zřizované Olomouckým krajem - uzavřená mezi Olomouckým krajem a Vzdělávacím institutem, spol. s r. o., se sídlem Vápenice 2980/7, 796 01 (dle UR/93/11/2012, ze dne 29 .6. 2012). Jedná se o zajištění úkolů a povinností v oblasti bezpečnosti a ochrany zdraví při práci, požární ochrany a ochrany životního prostředí daných platnými právními předpisy. Stanovená částka pro zajištění úkolů na rok 2015 činí 4 021 tis.Kč.  </t>
    </r>
  </si>
  <si>
    <r>
      <rPr>
        <b/>
        <i/>
        <sz val="11"/>
        <color theme="1"/>
        <rFont val="Arial"/>
        <family val="2"/>
        <charset val="238"/>
      </rPr>
      <t xml:space="preserve">5. Střednědobý plán rozvoje sociálních služeb - 300 tis.Kč, UZ 412  </t>
    </r>
    <r>
      <rPr>
        <sz val="11"/>
        <color theme="1"/>
        <rFont val="Arial"/>
        <family val="2"/>
        <charset val="238"/>
      </rPr>
      <t xml:space="preserve">
Olomoucký kraj částečně zajišťuje povinnost danou § 95 zákona č. 108/2006 Sb., o sociálních službách, implementací opatření, které jsou stanoveny ve strategické části Střednědobého plánu rozvoje sociálních služeb v Olomouckém kraji pro roky 2015-2017 a vycházejí ze zpracovaných cílů jednotlivých pracovních skupin organizační struktury střednědobého plánování na úrovni kraje. Jedním z opatření rámcových cílů, které vychází z opatření předchozího střednědobého plánu, je podpora rozvoje dobrovolnické práce v sociálních službách v Olomouckém kraji. V předchozích letech uspořádal Olomoucký kraj ve spolupráci s organizací Maltézská pomoc, o.p.s., akci "Křesadlo". Přínosem této akce je nejen symbolicky ocenit dobrovolníky v Olomouckém kraji, ale rovněž vzbudit v lidech zájem o dobrovolnou činnost i respekt k těm, kteří ji vykonávají. Tato akce bude v roce 2015 opět uspořádána pod záštitou náměstkyně hejtmana Olomouckého kraje pro sociální oblast. Důležitým rámcovým cílem je podpora vytvoření efektivního systému financování sociálních služeb v Olomouckém kraji, který reaguje na odpovědnost krajů za rozhodování o výši dotace ze státního rozpočtu jednotlivým poskytovatelům sociálních služeb. Jedno z opatření tohoto cíle směřuje ke zpracování finanční analýzy poskytovaných finančních prostředků v oblasti sociálních služeb s cílem jejich efektivního financování. K naplnění cíle je využito metody benchmarking, kterou Olomoucký kraj zpracovává data již od roku 2007. Provoz této aplikace je do 30. 4. 2015 zajištěn finančními prostředky z individuálního projektu a to jako součásti nového Krajského informačního systému sociálních služeb (KISSoS), jehož vznik je zásadním výstupem projektu. V rámci veřejné zakázky na tuto ativitu byl provoz celého systému po ukončení projektu ošetřen Smlouvou o poskytování uživatelské podpory, která zajistí provoz celé aplikace po zbývající část roku 2015.</t>
    </r>
  </si>
  <si>
    <t>Jedná se o finanční prostředky, které budou určeny na úhradu poplatku na zajištění nízkorychlostního kontrolního vážení vozidel na silnicích I., II. a III. tříd v Olomouckém kraji, a to na základě případně uzavřené „Příkazní /mandátní) smlouvy" s Centrem služeb pro silniční dopravu Praha, příspěvkovou organizací Ministerstva dopravy. V souvislosti s legislativní změnou zákona č. 13/1997 Sb., o pozemních komunikacích ve znění pozdějších předpisů, kraj zajišťuje kontrolní vážení vozidel nasilnicích II. a III. tříd a na silnicích I. tříd se souhlasem vlastníka (ŘSD ČR). Centrum služeb Praha zajišťovalo do 31. 8. 2012 vážení vozidel v Olomouckém kraji na základě příkazní smlouvy uzavřené s SSOK, p.o., bezúplatně. V souvislosti s legislativní změnou zákona provozovatel vozidla, které při vážení překročilo povolené hodnoty, je povinen uhradit vlastníkovi pozemní komunikace nebo kraji náklady vážení paušální částkou 6 tis.Kč. V případě uzavření příkazní smlouvy na rok 2015 požaduje Centrum služeb v návrhu smlouvy po kraji paušální úhradu nákladů vážení ve výši 3 tis. Kč za každé zvážené vozidlo, které nedodrželo požadované hodnoty.</t>
  </si>
  <si>
    <t xml:space="preserve">1. LPS při Fakultní nemocnici Olomouc, dětská 1 000 tis. Kč, dospělá 1 000 tis. Kč, zubní 1000 tis. Kč - 3 000 tis. Kč, UZ 252 
2. Středomoravská nemocniční a.s., dětská a dospělá LPS - 6 264 tis. Kč, UZ 252 
3. LPS při Nemocnici Hranice a.s., dětská LPS - 333 tis. Kč, UZ 252
4. Zubní LPS pro Šumpersko a Jesenicko - 341 tis.Kč, UZ 256 </t>
  </si>
  <si>
    <t xml:space="preserve">1. Úhrada nákladů za likvidaci nepoužitelných léčiv dle zákona č. 378/2007 Sb., § 89 o léčivech - 250 tis. Kč, UZ 98 297 </t>
  </si>
  <si>
    <t xml:space="preserve">2. Úhrada nákladů na očkování proti TBC, kalmetizace dle zákona č. 258/2000 Sb., § 45 o ochraně veřejného zdraví - 500 tis. Kč, UZ 98 335 </t>
  </si>
  <si>
    <t xml:space="preserve">Náklady spojené s dočasnými záběry pozemků pro realizaci staveb.  </t>
  </si>
  <si>
    <r>
      <rPr>
        <b/>
        <i/>
        <sz val="11"/>
        <color theme="1"/>
        <rFont val="Arial"/>
        <family val="2"/>
        <charset val="238"/>
      </rPr>
      <t xml:space="preserve">4. Zajištění provozu Turistického informačního portálu Olomouckého kraje (provozní a obsahový servis) (1.412 tis. Kč). </t>
    </r>
    <r>
      <rPr>
        <sz val="11"/>
        <color theme="1"/>
        <rFont val="Arial"/>
        <family val="2"/>
        <charset val="238"/>
      </rPr>
      <t xml:space="preserve"> 
Z této částky je určeno 552 tis. Kč na technickou správu portálu dle Smlouvy o zajištění provozu serveru internetového portálu cestovního ruchu (2010/05397/KH/DSM, smlouva je uzavřena na dobu neurčitou) a 860 tis. Kč na sdružení cestovního ruchu (J-SCR:430 tis. Kč a SM-SCR:430 tis. Kč), která budou provádět obsahovou správu portálu. Uvedená aktivita je součástí Akčního plánu Programu rozvoje cestovního ruchu Olomouckého kraje na období 2014 - 2020.</t>
    </r>
  </si>
  <si>
    <r>
      <rPr>
        <b/>
        <i/>
        <sz val="11"/>
        <color theme="1"/>
        <rFont val="Arial"/>
        <family val="2"/>
        <charset val="238"/>
      </rPr>
      <t>10. Garden food festival 2015 (300 tis. Kč)</t>
    </r>
    <r>
      <rPr>
        <sz val="11"/>
        <color theme="1"/>
        <rFont val="Arial"/>
        <family val="2"/>
        <charset val="238"/>
      </rPr>
      <t xml:space="preserve"> 
Jedná se o příspěvek OK na organizační zajištění akce, která se bude konat ve dnech 16 - 17. května ve Smetanových sadech v Olomouci a má ambici stát se jednou z priorit cestovního ruchu pro rok 2015 a i roky následující.</t>
    </r>
  </si>
  <si>
    <t xml:space="preserve"> - zahrnuje náklady na organizační zajištění vybraných komisí a jejich pracovních skupin Rady AKČR a konference samospráv (330 tis.Kč) - UZ 350
- zahrnuje financování tradičních akcí Olomouckého kraje organizovaných OTH (významné návštěvy /prezident,ostatní /, výjezd ROK s VO, Ples OK, Stavba OK, Předávání zlatých křížů, Setkáníse starostkami a starosty, Akce pro děti / veřejnost, Cyklovýlety, Dožínky OK, Vánoce OK), dále jsou zde alokovány finanční prostředky ve výši 885 tis.Kč na akce, které v roce 2014 OTH neměl ve svém rozpočtu a v roce 2015 je bude realizovat, jedná se o akce: Sportovec roku 300 tis. Kč, Pedagog roku - 150 tis. Kč, Ceny kultury OK - 385 tis. Kč a částečné zajištění akce Her LODM - 50 tis. Kč - UZ 351
- zahrnuje náklady spojené s organizačním zajištěním konferencí, seminářů, veletrhů, kulatých stolů a jiných akcí pořádaných pro NNO (112 tis.Kč), UZ 352
- zahrnuje náklady nutné v rámci uzavřené smlouvy č. 2008/0426/KH/DSM - fa Anopress IT, a.s. na monitoring off-line - UZ 000 (77 tis. Kč) </t>
  </si>
  <si>
    <t xml:space="preserve"> - Strukturu výdajů této položky tvoří výdaje na občerstvení na různých akcí OK organizovaných OTH (600 tis. Kč)
 - Z této položky je financováno občerstvení při akcí ralizovaných koordinačním oddělením (výjezdy ROK do ORP) - UZ 350 (100 tis. Kč)   - náklady na občerstvení na jednotlivých akcích realizovaných OTH pro NNO – UZ 352   </t>
  </si>
  <si>
    <t>Finance alokované na této položce budou sloužit k úhradě nákladů na občerstvení na tiskové konference a další akce pořádané pro novináře, příp. s účastí novinářů (např. pracovní snídaně hejtmana s novináři apod.).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</si>
</sst>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quot;tis.Kč&quot;"/>
    <numFmt numFmtId="165" formatCode="\-#,##0_\&quot;tis.Kč&quot;"/>
    <numFmt numFmtId="166" formatCode="00"/>
  </numFmts>
  <fonts count="34"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sz val="10"/>
      <color theme="1"/>
      <name val="Arial"/>
      <family val="2"/>
      <charset val="238"/>
    </font>
    <font>
      <sz val="8"/>
      <color theme="1"/>
      <name val="Arial"/>
      <family val="2"/>
      <charset val="238"/>
    </font>
    <font>
      <b/>
      <sz val="11"/>
      <color theme="1"/>
      <name val="Arial"/>
      <family val="2"/>
      <charset val="238"/>
    </font>
    <font>
      <b/>
      <u/>
      <sz val="11"/>
      <color theme="1"/>
      <name val="Arial"/>
      <family val="2"/>
      <charset val="238"/>
    </font>
    <font>
      <sz val="11"/>
      <name val="Arial CE"/>
      <charset val="238"/>
    </font>
    <font>
      <b/>
      <sz val="11"/>
      <color rgb="FFFF0000"/>
      <name val="Arial CE"/>
      <charset val="238"/>
    </font>
    <font>
      <sz val="11"/>
      <name val="Arial"/>
      <family val="2"/>
      <charset val="238"/>
    </font>
    <font>
      <b/>
      <sz val="18"/>
      <color theme="1"/>
      <name val="Arial"/>
      <family val="2"/>
      <charset val="238"/>
    </font>
    <font>
      <b/>
      <i/>
      <sz val="11"/>
      <color theme="1"/>
      <name val="Arial"/>
      <family val="2"/>
      <charset val="238"/>
    </font>
    <font>
      <i/>
      <sz val="11"/>
      <color theme="1"/>
      <name val="Arial"/>
      <family val="2"/>
      <charset val="238"/>
    </font>
    <font>
      <b/>
      <sz val="10"/>
      <color rgb="FFFF0000"/>
      <name val="Arial CE"/>
      <charset val="238"/>
    </font>
    <font>
      <i/>
      <sz val="11"/>
      <color theme="1"/>
      <name val="Calibri"/>
      <family val="2"/>
      <charset val="238"/>
      <scheme val="minor"/>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i/>
      <sz val="11"/>
      <name val="Arial"/>
      <family val="2"/>
      <charset val="238"/>
    </font>
    <font>
      <sz val="10"/>
      <color rgb="FFFF0000"/>
      <name val="Arial"/>
      <family val="2"/>
      <charset val="238"/>
    </font>
    <font>
      <b/>
      <sz val="11"/>
      <color rgb="FFFF0000"/>
      <name val="Arial"/>
      <family val="2"/>
      <charset val="238"/>
    </font>
    <font>
      <sz val="10"/>
      <color rgb="FFFFFF00"/>
      <name val="Arial"/>
      <family val="2"/>
      <charset val="238"/>
    </font>
    <font>
      <b/>
      <sz val="11"/>
      <color rgb="FFFFFF00"/>
      <name val="Arial"/>
      <family val="2"/>
      <charset val="238"/>
    </font>
    <font>
      <sz val="11"/>
      <color rgb="FFFFFF00"/>
      <name val="Arial"/>
      <family val="2"/>
      <charset val="238"/>
    </font>
    <font>
      <i/>
      <sz val="10"/>
      <name val="Arial"/>
      <family val="2"/>
      <charset val="238"/>
    </font>
    <font>
      <sz val="11"/>
      <name val="Calibri"/>
      <family val="2"/>
      <charset val="238"/>
      <scheme val="minor"/>
    </font>
    <font>
      <b/>
      <i/>
      <u/>
      <sz val="11"/>
      <color theme="6" tint="-0.499984740745262"/>
      <name val="Arial CE"/>
      <charset val="238"/>
    </font>
    <font>
      <b/>
      <sz val="11"/>
      <name val="Calibri"/>
      <family val="2"/>
      <charset val="238"/>
      <scheme val="minor"/>
    </font>
    <font>
      <b/>
      <i/>
      <u/>
      <sz val="11"/>
      <color theme="6" tint="-0.499984740745262"/>
      <name val="Arial"/>
      <family val="2"/>
      <charset val="238"/>
    </font>
    <font>
      <i/>
      <sz val="11"/>
      <color rgb="FFFF0000"/>
      <name val="Arial"/>
      <family val="2"/>
      <charset val="238"/>
    </font>
    <font>
      <b/>
      <sz val="10"/>
      <color rgb="FFFF0000"/>
      <name val="Arial"/>
      <family val="2"/>
      <charset val="238"/>
    </font>
    <font>
      <b/>
      <i/>
      <sz val="11"/>
      <color theme="1"/>
      <name val="Calibri"/>
      <family val="2"/>
      <charset val="23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auto="1"/>
      </left>
      <right style="double">
        <color auto="1"/>
      </right>
      <top style="double">
        <color indexed="64"/>
      </top>
      <bottom style="thin">
        <color indexed="64"/>
      </bottom>
      <diagonal/>
    </border>
    <border>
      <left style="thin">
        <color auto="1"/>
      </left>
      <right style="double">
        <color auto="1"/>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uble">
        <color indexed="64"/>
      </left>
      <right/>
      <top/>
      <bottom/>
      <diagonal/>
    </border>
    <border>
      <left style="thin">
        <color auto="1"/>
      </left>
      <right style="thin">
        <color auto="1"/>
      </right>
      <top style="thin">
        <color auto="1"/>
      </top>
      <bottom style="double">
        <color auto="1"/>
      </bottom>
      <diagonal/>
    </border>
    <border>
      <left style="double">
        <color auto="1"/>
      </left>
      <right/>
      <top style="thin">
        <color auto="1"/>
      </top>
      <bottom style="double">
        <color auto="1"/>
      </bottom>
      <diagonal/>
    </border>
    <border>
      <left/>
      <right/>
      <top style="thin">
        <color indexed="64"/>
      </top>
      <bottom style="thin">
        <color indexed="64"/>
      </bottom>
      <diagonal/>
    </border>
    <border>
      <left/>
      <right/>
      <top/>
      <bottom style="thin">
        <color indexed="64"/>
      </bottom>
      <diagonal/>
    </border>
    <border>
      <left style="thin">
        <color auto="1"/>
      </left>
      <right/>
      <top style="double">
        <color auto="1"/>
      </top>
      <bottom/>
      <diagonal/>
    </border>
    <border>
      <left style="thin">
        <color indexed="64"/>
      </left>
      <right style="double">
        <color auto="1"/>
      </right>
      <top style="thin">
        <color indexed="64"/>
      </top>
      <bottom style="double">
        <color auto="1"/>
      </bottom>
      <diagonal/>
    </border>
    <border>
      <left style="thin">
        <color auto="1"/>
      </left>
      <right style="double">
        <color auto="1"/>
      </right>
      <top/>
      <bottom style="thin">
        <color indexed="64"/>
      </bottom>
      <diagonal/>
    </border>
    <border>
      <left style="thin">
        <color auto="1"/>
      </left>
      <right style="double">
        <color auto="1"/>
      </right>
      <top style="thin">
        <color indexed="64"/>
      </top>
      <bottom/>
      <diagonal/>
    </border>
  </borders>
  <cellStyleXfs count="2">
    <xf numFmtId="0" fontId="0" fillId="0" borderId="0"/>
    <xf numFmtId="0" fontId="16" fillId="0" borderId="0"/>
  </cellStyleXfs>
  <cellXfs count="445">
    <xf numFmtId="0" fontId="0" fillId="0" borderId="0" xfId="0"/>
    <xf numFmtId="0" fontId="2" fillId="0" borderId="0" xfId="0" applyFont="1"/>
    <xf numFmtId="0" fontId="3" fillId="0" borderId="0" xfId="0" applyFont="1"/>
    <xf numFmtId="3" fontId="2" fillId="0" borderId="0" xfId="0" applyNumberFormat="1" applyFont="1"/>
    <xf numFmtId="3" fontId="3" fillId="0" borderId="0" xfId="0" applyNumberFormat="1" applyFont="1"/>
    <xf numFmtId="0" fontId="4" fillId="0" borderId="0" xfId="0" applyFont="1" applyAlignment="1">
      <alignment horizontal="center"/>
    </xf>
    <xf numFmtId="3" fontId="2" fillId="0" borderId="5" xfId="0" applyNumberFormat="1" applyFont="1" applyBorder="1"/>
    <xf numFmtId="4" fontId="2" fillId="0" borderId="6" xfId="0" applyNumberFormat="1" applyFont="1" applyBorder="1"/>
    <xf numFmtId="0" fontId="2" fillId="0" borderId="8" xfId="0" applyFont="1" applyBorder="1"/>
    <xf numFmtId="3" fontId="2" fillId="0" borderId="8" xfId="0" applyNumberFormat="1" applyFont="1" applyBorder="1"/>
    <xf numFmtId="4" fontId="2" fillId="0" borderId="9" xfId="0" applyNumberFormat="1" applyFont="1" applyBorder="1"/>
    <xf numFmtId="3" fontId="2" fillId="0" borderId="11" xfId="0" applyNumberFormat="1" applyFont="1" applyBorder="1"/>
    <xf numFmtId="4" fontId="2" fillId="0" borderId="12" xfId="0" applyNumberFormat="1" applyFont="1" applyBorder="1"/>
    <xf numFmtId="0" fontId="2" fillId="0" borderId="5" xfId="0" applyFont="1" applyBorder="1" applyAlignment="1">
      <alignment wrapText="1"/>
    </xf>
    <xf numFmtId="0" fontId="2" fillId="0" borderId="8" xfId="0" applyFont="1" applyBorder="1" applyAlignment="1">
      <alignment wrapText="1"/>
    </xf>
    <xf numFmtId="0" fontId="2" fillId="0" borderId="11" xfId="0" applyFont="1" applyBorder="1" applyAlignment="1">
      <alignment wrapText="1"/>
    </xf>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center"/>
    </xf>
    <xf numFmtId="3" fontId="5" fillId="0" borderId="0" xfId="0" applyNumberFormat="1" applyFont="1"/>
    <xf numFmtId="165" fontId="8" fillId="0" borderId="0" xfId="0" applyNumberFormat="1" applyFont="1"/>
    <xf numFmtId="3" fontId="2" fillId="0" borderId="0" xfId="0" applyNumberFormat="1" applyFont="1" applyBorder="1"/>
    <xf numFmtId="0" fontId="2" fillId="0" borderId="0" xfId="0" applyFont="1" applyBorder="1"/>
    <xf numFmtId="0" fontId="5"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3"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3" fontId="4" fillId="2" borderId="2" xfId="0" applyNumberFormat="1" applyFont="1" applyFill="1" applyBorder="1" applyAlignment="1">
      <alignment horizontal="center" wrapText="1"/>
    </xf>
    <xf numFmtId="0" fontId="4" fillId="2" borderId="3" xfId="0" applyFont="1" applyFill="1" applyBorder="1" applyAlignment="1">
      <alignment horizontal="center"/>
    </xf>
    <xf numFmtId="3" fontId="5" fillId="2" borderId="2" xfId="0" applyNumberFormat="1" applyFont="1" applyFill="1" applyBorder="1"/>
    <xf numFmtId="4" fontId="5" fillId="2" borderId="3" xfId="0" applyNumberFormat="1" applyFont="1" applyFill="1" applyBorder="1"/>
    <xf numFmtId="164" fontId="9" fillId="0" borderId="0" xfId="0" applyNumberFormat="1" applyFont="1"/>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0" fontId="5" fillId="0" borderId="0" xfId="0" applyFont="1" applyAlignment="1"/>
    <xf numFmtId="0" fontId="0" fillId="2" borderId="16" xfId="0" applyFill="1" applyBorder="1" applyAlignment="1"/>
    <xf numFmtId="0" fontId="10" fillId="0" borderId="0" xfId="0" applyFont="1" applyAlignment="1">
      <alignment horizontal="left"/>
    </xf>
    <xf numFmtId="0" fontId="5" fillId="0" borderId="0" xfId="0" applyFont="1" applyAlignment="1">
      <alignment horizontal="justify"/>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wrapText="1"/>
    </xf>
    <xf numFmtId="0" fontId="0" fillId="0" borderId="0" xfId="0" applyAlignment="1">
      <alignment horizontal="justify" wrapText="1"/>
    </xf>
    <xf numFmtId="165" fontId="13" fillId="0" borderId="0" xfId="0" applyNumberFormat="1" applyFont="1"/>
    <xf numFmtId="0" fontId="5" fillId="3" borderId="0" xfId="0" applyFont="1" applyFill="1" applyBorder="1" applyAlignment="1">
      <alignment horizontal="left"/>
    </xf>
    <xf numFmtId="0" fontId="2" fillId="3" borderId="0" xfId="0" applyFont="1" applyFill="1" applyBorder="1" applyAlignment="1">
      <alignment horizontal="center"/>
    </xf>
    <xf numFmtId="0" fontId="2" fillId="3" borderId="0" xfId="0" applyFont="1" applyFill="1" applyBorder="1"/>
    <xf numFmtId="3" fontId="2" fillId="3" borderId="0" xfId="0" applyNumberFormat="1" applyFont="1" applyFill="1" applyBorder="1"/>
    <xf numFmtId="0" fontId="2" fillId="3" borderId="0" xfId="0" applyFont="1" applyFill="1"/>
    <xf numFmtId="164" fontId="9" fillId="3" borderId="0" xfId="0" applyNumberFormat="1" applyFont="1" applyFill="1" applyBorder="1"/>
    <xf numFmtId="0" fontId="2" fillId="0" borderId="0" xfId="0" applyFont="1" applyBorder="1" applyAlignment="1">
      <alignment horizontal="center"/>
    </xf>
    <xf numFmtId="0" fontId="2" fillId="0" borderId="5" xfId="0" applyFont="1" applyBorder="1"/>
    <xf numFmtId="0" fontId="0" fillId="0" borderId="0" xfId="0" applyAlignment="1">
      <alignment horizontal="justify"/>
    </xf>
    <xf numFmtId="0" fontId="2" fillId="0" borderId="18" xfId="0" applyFont="1" applyBorder="1" applyAlignment="1">
      <alignment wrapText="1"/>
    </xf>
    <xf numFmtId="164" fontId="12" fillId="0" borderId="0" xfId="0" applyNumberFormat="1" applyFont="1" applyBorder="1" applyAlignment="1">
      <alignment horizontal="left"/>
    </xf>
    <xf numFmtId="164" fontId="14" fillId="0" borderId="0" xfId="0" applyNumberFormat="1" applyFont="1" applyBorder="1" applyAlignment="1">
      <alignment horizontal="left"/>
    </xf>
    <xf numFmtId="0" fontId="2" fillId="0" borderId="0" xfId="0" applyFont="1" applyAlignment="1">
      <alignment horizontal="justify"/>
    </xf>
    <xf numFmtId="0" fontId="2" fillId="0" borderId="0" xfId="0" applyFont="1" applyBorder="1" applyAlignment="1">
      <alignment horizontal="left"/>
    </xf>
    <xf numFmtId="0" fontId="17" fillId="0" borderId="0" xfId="1" applyFont="1" applyFill="1"/>
    <xf numFmtId="0" fontId="16" fillId="0" borderId="0" xfId="1" applyFill="1"/>
    <xf numFmtId="0" fontId="18" fillId="0" borderId="0" xfId="1" applyFont="1" applyFill="1"/>
    <xf numFmtId="0" fontId="15" fillId="3" borderId="20" xfId="1" applyFont="1" applyFill="1" applyBorder="1" applyAlignment="1"/>
    <xf numFmtId="0" fontId="15" fillId="3" borderId="21" xfId="1" applyFont="1" applyFill="1" applyBorder="1" applyAlignment="1"/>
    <xf numFmtId="166" fontId="15" fillId="3" borderId="21" xfId="1" applyNumberFormat="1" applyFont="1" applyFill="1" applyBorder="1" applyAlignment="1"/>
    <xf numFmtId="3" fontId="15" fillId="3" borderId="21" xfId="1" applyNumberFormat="1" applyFont="1" applyFill="1" applyBorder="1" applyAlignment="1"/>
    <xf numFmtId="0" fontId="15" fillId="3" borderId="0" xfId="1" applyFont="1" applyFill="1"/>
    <xf numFmtId="3" fontId="15" fillId="3" borderId="22" xfId="1" applyNumberFormat="1" applyFont="1" applyFill="1" applyBorder="1"/>
    <xf numFmtId="0" fontId="15" fillId="0" borderId="0" xfId="1" applyFont="1" applyFill="1"/>
    <xf numFmtId="0" fontId="15" fillId="3" borderId="23" xfId="1" applyFont="1" applyFill="1" applyBorder="1"/>
    <xf numFmtId="0" fontId="15" fillId="3" borderId="24" xfId="1" applyFont="1" applyFill="1" applyBorder="1"/>
    <xf numFmtId="166" fontId="15" fillId="3" borderId="24" xfId="1" applyNumberFormat="1" applyFont="1" applyFill="1" applyBorder="1"/>
    <xf numFmtId="3" fontId="15" fillId="3" borderId="24" xfId="1" applyNumberFormat="1" applyFont="1" applyFill="1" applyBorder="1"/>
    <xf numFmtId="3" fontId="15" fillId="3" borderId="25" xfId="1" applyNumberFormat="1" applyFont="1" applyFill="1" applyBorder="1"/>
    <xf numFmtId="0" fontId="9" fillId="3" borderId="0" xfId="1" applyFont="1" applyFill="1"/>
    <xf numFmtId="0" fontId="15" fillId="4" borderId="0" xfId="1" applyFont="1" applyFill="1"/>
    <xf numFmtId="0" fontId="15" fillId="3" borderId="30" xfId="1" applyFont="1" applyFill="1" applyBorder="1"/>
    <xf numFmtId="3" fontId="15" fillId="3" borderId="30" xfId="1" applyNumberFormat="1" applyFont="1" applyFill="1" applyBorder="1"/>
    <xf numFmtId="3" fontId="9" fillId="3" borderId="0" xfId="1" applyNumberFormat="1" applyFont="1" applyFill="1"/>
    <xf numFmtId="0" fontId="9" fillId="0" borderId="0" xfId="1" applyFont="1" applyFill="1"/>
    <xf numFmtId="0" fontId="16" fillId="3" borderId="0" xfId="1" applyFill="1"/>
    <xf numFmtId="0" fontId="16" fillId="2" borderId="11" xfId="1" applyFill="1" applyBorder="1" applyAlignment="1">
      <alignment horizontal="center"/>
    </xf>
    <xf numFmtId="3" fontId="16" fillId="2" borderId="11" xfId="1" applyNumberFormat="1" applyFont="1" applyFill="1" applyBorder="1" applyAlignment="1">
      <alignment horizontal="center" vertical="center" wrapText="1"/>
    </xf>
    <xf numFmtId="0" fontId="16" fillId="2" borderId="2" xfId="1" applyFill="1" applyBorder="1" applyAlignment="1">
      <alignment horizontal="center" vertical="center"/>
    </xf>
    <xf numFmtId="3" fontId="15" fillId="2" borderId="2" xfId="1" applyNumberFormat="1" applyFont="1" applyFill="1" applyBorder="1"/>
    <xf numFmtId="0" fontId="0" fillId="0" borderId="0" xfId="0" applyAlignment="1">
      <alignment horizontal="justify" wrapText="1"/>
    </xf>
    <xf numFmtId="3" fontId="2" fillId="3" borderId="8" xfId="0" applyNumberFormat="1" applyFont="1" applyFill="1" applyBorder="1"/>
    <xf numFmtId="0" fontId="2" fillId="0" borderId="0" xfId="0" applyFont="1" applyAlignment="1">
      <alignment horizontal="justify" wrapText="1"/>
    </xf>
    <xf numFmtId="0" fontId="0" fillId="0" borderId="0" xfId="0" applyAlignment="1">
      <alignment horizontal="justify"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8" xfId="0" applyFont="1" applyFill="1" applyBorder="1"/>
    <xf numFmtId="4" fontId="2" fillId="3" borderId="9" xfId="0" applyNumberFormat="1" applyFont="1" applyFill="1" applyBorder="1"/>
    <xf numFmtId="0" fontId="2" fillId="3" borderId="8" xfId="0" applyFont="1" applyFill="1" applyBorder="1" applyAlignment="1">
      <alignment wrapText="1"/>
    </xf>
    <xf numFmtId="3" fontId="2" fillId="3" borderId="11" xfId="0" applyNumberFormat="1" applyFont="1" applyFill="1" applyBorder="1"/>
    <xf numFmtId="3" fontId="12" fillId="3" borderId="0" xfId="0" applyNumberFormat="1" applyFont="1" applyFill="1" applyAlignment="1">
      <alignment horizontal="right"/>
    </xf>
    <xf numFmtId="0" fontId="12" fillId="3" borderId="0" xfId="0" applyFont="1" applyFill="1" applyAlignment="1">
      <alignment horizontal="right"/>
    </xf>
    <xf numFmtId="0" fontId="2" fillId="3" borderId="0" xfId="0" applyFont="1" applyFill="1" applyAlignment="1">
      <alignment horizontal="right"/>
    </xf>
    <xf numFmtId="164" fontId="12" fillId="3" borderId="0" xfId="0" applyNumberFormat="1" applyFont="1" applyFill="1" applyBorder="1" applyAlignment="1">
      <alignment horizontal="right"/>
    </xf>
    <xf numFmtId="164" fontId="14" fillId="3" borderId="0" xfId="0" applyNumberFormat="1" applyFont="1" applyFill="1" applyBorder="1" applyAlignment="1">
      <alignment horizontal="right"/>
    </xf>
    <xf numFmtId="0" fontId="11" fillId="0" borderId="0" xfId="0" applyFont="1" applyBorder="1" applyAlignment="1">
      <alignment horizontal="left"/>
    </xf>
    <xf numFmtId="0" fontId="16" fillId="2" borderId="35" xfId="1" applyFill="1" applyBorder="1" applyAlignment="1">
      <alignment horizontal="center" vertical="center"/>
    </xf>
    <xf numFmtId="0" fontId="16" fillId="2" borderId="36" xfId="1" applyFill="1" applyBorder="1"/>
    <xf numFmtId="3" fontId="16" fillId="2" borderId="37" xfId="1" applyNumberFormat="1" applyFont="1" applyFill="1" applyBorder="1" applyAlignment="1">
      <alignment horizontal="center" vertical="center" wrapText="1"/>
    </xf>
    <xf numFmtId="3" fontId="16" fillId="2" borderId="38" xfId="1" applyNumberFormat="1" applyFont="1" applyFill="1" applyBorder="1" applyAlignment="1">
      <alignment horizontal="center" vertical="center" wrapText="1"/>
    </xf>
    <xf numFmtId="3" fontId="15" fillId="3" borderId="37" xfId="1" applyNumberFormat="1" applyFont="1" applyFill="1" applyBorder="1" applyAlignment="1"/>
    <xf numFmtId="3" fontId="15" fillId="3" borderId="34" xfId="1" applyNumberFormat="1" applyFont="1" applyFill="1" applyBorder="1"/>
    <xf numFmtId="3" fontId="15" fillId="2" borderId="15" xfId="1" applyNumberFormat="1" applyFont="1" applyFill="1" applyBorder="1"/>
    <xf numFmtId="3" fontId="15" fillId="2" borderId="13" xfId="1" applyNumberFormat="1" applyFont="1" applyFill="1" applyBorder="1"/>
    <xf numFmtId="166" fontId="15" fillId="3" borderId="30" xfId="1" applyNumberFormat="1" applyFont="1" applyFill="1" applyBorder="1" applyAlignment="1"/>
    <xf numFmtId="3" fontId="15" fillId="3" borderId="41" xfId="1" applyNumberFormat="1" applyFont="1" applyFill="1" applyBorder="1" applyAlignment="1"/>
    <xf numFmtId="3" fontId="15" fillId="3" borderId="42" xfId="1" applyNumberFormat="1" applyFont="1" applyFill="1" applyBorder="1"/>
    <xf numFmtId="0" fontId="20" fillId="3" borderId="33" xfId="1" applyFont="1" applyFill="1" applyBorder="1" applyAlignment="1"/>
    <xf numFmtId="0" fontId="20" fillId="3" borderId="34" xfId="1" applyFont="1" applyFill="1" applyBorder="1" applyAlignment="1"/>
    <xf numFmtId="0" fontId="20" fillId="3" borderId="43" xfId="1" applyFont="1" applyFill="1" applyBorder="1" applyAlignment="1"/>
    <xf numFmtId="0" fontId="20" fillId="3" borderId="41" xfId="1" applyFont="1" applyFill="1" applyBorder="1" applyAlignment="1"/>
    <xf numFmtId="3" fontId="20" fillId="3" borderId="30" xfId="1" applyNumberFormat="1" applyFont="1" applyFill="1" applyBorder="1" applyAlignment="1">
      <alignment horizontal="left"/>
    </xf>
    <xf numFmtId="3" fontId="15" fillId="0" borderId="0" xfId="1" applyNumberFormat="1" applyFont="1" applyFill="1"/>
    <xf numFmtId="3" fontId="15" fillId="4" borderId="0" xfId="1" applyNumberFormat="1" applyFont="1" applyFill="1"/>
    <xf numFmtId="0" fontId="21" fillId="0" borderId="0" xfId="1" applyFont="1" applyFill="1"/>
    <xf numFmtId="0" fontId="22" fillId="0" borderId="0" xfId="1" applyFont="1" applyFill="1"/>
    <xf numFmtId="3" fontId="22" fillId="0" borderId="0" xfId="1" applyNumberFormat="1" applyFont="1" applyFill="1"/>
    <xf numFmtId="0" fontId="19" fillId="0" borderId="0" xfId="1" applyFont="1" applyFill="1"/>
    <xf numFmtId="0" fontId="23" fillId="0" borderId="0" xfId="1" applyFont="1" applyFill="1"/>
    <xf numFmtId="0" fontId="24" fillId="0" borderId="0" xfId="1" applyFont="1" applyFill="1"/>
    <xf numFmtId="3" fontId="24" fillId="0" borderId="0" xfId="1" applyNumberFormat="1" applyFont="1" applyFill="1"/>
    <xf numFmtId="0" fontId="25" fillId="0" borderId="0" xfId="1" applyFont="1" applyFill="1"/>
    <xf numFmtId="0" fontId="16" fillId="0" borderId="0" xfId="1" applyFont="1" applyFill="1"/>
    <xf numFmtId="4" fontId="16" fillId="0" borderId="0" xfId="1" applyNumberFormat="1" applyFont="1" applyFill="1"/>
    <xf numFmtId="0" fontId="16" fillId="0" borderId="16" xfId="1" applyFont="1" applyFill="1" applyBorder="1"/>
    <xf numFmtId="3" fontId="16" fillId="2" borderId="2" xfId="0" applyNumberFormat="1" applyFont="1" applyFill="1" applyBorder="1" applyAlignment="1">
      <alignment horizontal="center" vertical="center" wrapText="1"/>
    </xf>
    <xf numFmtId="0" fontId="16" fillId="3" borderId="0" xfId="1" applyFont="1" applyFill="1"/>
    <xf numFmtId="4" fontId="16" fillId="3" borderId="0" xfId="1" applyNumberFormat="1" applyFont="1" applyFill="1"/>
    <xf numFmtId="0" fontId="20" fillId="3" borderId="44" xfId="1" applyFont="1" applyFill="1" applyBorder="1" applyAlignment="1"/>
    <xf numFmtId="0" fontId="20" fillId="3" borderId="19" xfId="1" applyFont="1" applyFill="1" applyBorder="1" applyAlignment="1"/>
    <xf numFmtId="166" fontId="15" fillId="3" borderId="8" xfId="1" applyNumberFormat="1" applyFont="1" applyFill="1" applyBorder="1" applyAlignment="1"/>
    <xf numFmtId="3" fontId="20" fillId="3" borderId="8" xfId="1" applyNumberFormat="1" applyFont="1" applyFill="1" applyBorder="1" applyAlignment="1">
      <alignment horizontal="left"/>
    </xf>
    <xf numFmtId="3" fontId="9" fillId="2" borderId="24" xfId="1" applyNumberFormat="1" applyFont="1" applyFill="1" applyBorder="1"/>
    <xf numFmtId="3" fontId="9" fillId="2" borderId="45" xfId="1" applyNumberFormat="1" applyFont="1" applyFill="1" applyBorder="1"/>
    <xf numFmtId="0" fontId="9" fillId="2" borderId="33" xfId="1" applyFont="1" applyFill="1" applyBorder="1"/>
    <xf numFmtId="0" fontId="9" fillId="2" borderId="46" xfId="1" applyFont="1" applyFill="1" applyBorder="1"/>
    <xf numFmtId="0" fontId="9" fillId="2" borderId="34" xfId="1" applyFont="1" applyFill="1" applyBorder="1"/>
    <xf numFmtId="0" fontId="9" fillId="2" borderId="38" xfId="1" applyFont="1" applyFill="1" applyBorder="1"/>
    <xf numFmtId="0" fontId="9" fillId="2" borderId="47" xfId="1" applyFont="1" applyFill="1" applyBorder="1"/>
    <xf numFmtId="0" fontId="9" fillId="2" borderId="36" xfId="1" applyFont="1" applyFill="1" applyBorder="1"/>
    <xf numFmtId="0" fontId="9" fillId="2" borderId="43" xfId="1" applyFont="1" applyFill="1" applyBorder="1"/>
    <xf numFmtId="0" fontId="9" fillId="2" borderId="48" xfId="1" applyFont="1" applyFill="1" applyBorder="1"/>
    <xf numFmtId="0" fontId="9" fillId="2" borderId="41" xfId="1" applyFont="1" applyFill="1" applyBorder="1"/>
    <xf numFmtId="3" fontId="9" fillId="2" borderId="30" xfId="1" applyNumberFormat="1" applyFont="1" applyFill="1" applyBorder="1"/>
    <xf numFmtId="4" fontId="0" fillId="0" borderId="0" xfId="0" applyNumberFormat="1" applyBorder="1" applyAlignment="1">
      <alignment vertical="top" wrapText="1"/>
    </xf>
    <xf numFmtId="0" fontId="0" fillId="0" borderId="0" xfId="0" applyBorder="1" applyAlignment="1">
      <alignment vertical="top" wrapText="1"/>
    </xf>
    <xf numFmtId="164" fontId="5" fillId="0" borderId="0" xfId="0" applyNumberFormat="1" applyFont="1" applyBorder="1" applyAlignment="1"/>
    <xf numFmtId="164" fontId="1" fillId="0" borderId="0" xfId="0" applyNumberFormat="1" applyFont="1" applyBorder="1" applyAlignment="1"/>
    <xf numFmtId="0" fontId="2" fillId="3" borderId="0" xfId="0" applyFont="1" applyFill="1" applyAlignment="1">
      <alignment horizontal="left"/>
    </xf>
    <xf numFmtId="0" fontId="1" fillId="3" borderId="0" xfId="0" applyFont="1" applyFill="1" applyAlignment="1">
      <alignment horizontal="left" wrapText="1"/>
    </xf>
    <xf numFmtId="0" fontId="15" fillId="3" borderId="0" xfId="0" applyFont="1" applyFill="1" applyAlignment="1">
      <alignment horizontal="left"/>
    </xf>
    <xf numFmtId="0" fontId="9" fillId="3" borderId="0" xfId="0" applyFont="1" applyFill="1" applyAlignment="1">
      <alignment horizontal="center"/>
    </xf>
    <xf numFmtId="0" fontId="9" fillId="3" borderId="0" xfId="0" applyFont="1" applyFill="1"/>
    <xf numFmtId="3" fontId="9" fillId="3" borderId="0" xfId="0" applyNumberFormat="1" applyFont="1" applyFill="1"/>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8" xfId="0" applyFont="1" applyBorder="1" applyAlignment="1" applyProtection="1">
      <alignment wrapText="1"/>
      <protection locked="0"/>
    </xf>
    <xf numFmtId="3" fontId="9" fillId="0" borderId="8" xfId="0" applyNumberFormat="1" applyFont="1" applyFill="1" applyBorder="1" applyProtection="1">
      <protection locked="0"/>
    </xf>
    <xf numFmtId="3" fontId="9" fillId="0" borderId="8" xfId="0" applyNumberFormat="1" applyFont="1" applyBorder="1" applyProtection="1">
      <protection locked="0"/>
    </xf>
    <xf numFmtId="4" fontId="2" fillId="0" borderId="9" xfId="0" applyNumberFormat="1" applyFont="1" applyBorder="1" applyProtection="1">
      <protection locked="0"/>
    </xf>
    <xf numFmtId="4" fontId="2" fillId="0" borderId="9" xfId="0" applyNumberFormat="1" applyFont="1" applyBorder="1" applyAlignment="1" applyProtection="1">
      <alignment shrinkToFit="1"/>
      <protection locked="0"/>
    </xf>
    <xf numFmtId="0" fontId="2" fillId="0" borderId="0" xfId="0" applyFont="1"/>
    <xf numFmtId="3" fontId="2" fillId="0" borderId="0" xfId="0" applyNumberFormat="1" applyFont="1"/>
    <xf numFmtId="3" fontId="2" fillId="0" borderId="8" xfId="0" applyNumberFormat="1" applyFont="1" applyBorder="1"/>
    <xf numFmtId="4" fontId="2" fillId="0" borderId="9" xfId="0" applyNumberFormat="1" applyFont="1" applyBorder="1"/>
    <xf numFmtId="0" fontId="2" fillId="0" borderId="8" xfId="0" applyFont="1" applyBorder="1" applyAlignment="1">
      <alignment wrapText="1"/>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5"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0" fontId="2" fillId="3" borderId="0" xfId="0" applyFont="1" applyFill="1"/>
    <xf numFmtId="0" fontId="5" fillId="3" borderId="0" xfId="0" applyFont="1" applyFill="1" applyAlignment="1">
      <alignment horizontal="left"/>
    </xf>
    <xf numFmtId="0" fontId="2" fillId="3" borderId="0" xfId="0" applyFont="1" applyFill="1" applyAlignment="1">
      <alignment horizontal="center"/>
    </xf>
    <xf numFmtId="3" fontId="2" fillId="3" borderId="0" xfId="0" applyNumberFormat="1" applyFont="1" applyFill="1"/>
    <xf numFmtId="0" fontId="0" fillId="3" borderId="0" xfId="0" applyFill="1" applyAlignment="1">
      <alignment horizontal="justify" wrapText="1"/>
    </xf>
    <xf numFmtId="164" fontId="5" fillId="3" borderId="0" xfId="0" applyNumberFormat="1" applyFont="1" applyFill="1" applyBorder="1" applyAlignment="1"/>
    <xf numFmtId="164" fontId="1" fillId="3" borderId="0" xfId="0" applyNumberFormat="1" applyFont="1" applyFill="1" applyBorder="1" applyAlignment="1"/>
    <xf numFmtId="0" fontId="2" fillId="3" borderId="0" xfId="0" applyFont="1" applyFill="1"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vertical="justify" wrapText="1"/>
    </xf>
    <xf numFmtId="0" fontId="11" fillId="0" borderId="0" xfId="0" applyFont="1" applyBorder="1" applyAlignment="1">
      <alignment horizontal="left"/>
    </xf>
    <xf numFmtId="0" fontId="12" fillId="0" borderId="0" xfId="0" applyFont="1" applyBorder="1" applyAlignment="1">
      <alignment horizontal="justify"/>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xf numFmtId="3" fontId="5" fillId="0" borderId="0" xfId="0" applyNumberFormat="1" applyFont="1" applyFill="1"/>
    <xf numFmtId="0" fontId="2" fillId="0" borderId="0" xfId="0" applyFont="1" applyFill="1" applyAlignment="1">
      <alignment horizontal="justify" wrapText="1"/>
    </xf>
    <xf numFmtId="0" fontId="0" fillId="0" borderId="0" xfId="0" applyFill="1" applyAlignment="1">
      <alignment horizontal="justify" wrapText="1"/>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3" fontId="2" fillId="0" borderId="0" xfId="0" applyNumberFormat="1" applyFont="1" applyFill="1"/>
    <xf numFmtId="3" fontId="2" fillId="0" borderId="0" xfId="0" applyNumberFormat="1" applyFont="1" applyFill="1" applyBorder="1"/>
    <xf numFmtId="0" fontId="2" fillId="0" borderId="0" xfId="0" applyFont="1" applyFill="1" applyBorder="1"/>
    <xf numFmtId="0" fontId="0" fillId="0" borderId="0" xfId="0" applyFill="1" applyAlignment="1">
      <alignment wrapText="1"/>
    </xf>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justify" vertical="justify" wrapText="1"/>
    </xf>
    <xf numFmtId="0" fontId="2" fillId="0" borderId="0" xfId="0" applyFont="1" applyAlignment="1">
      <alignment horizontal="justify"/>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0" fontId="0" fillId="0" borderId="0" xfId="0" applyAlignment="1">
      <alignment wrapText="1"/>
    </xf>
    <xf numFmtId="0" fontId="2" fillId="0" borderId="0" xfId="0" applyFont="1" applyAlignment="1">
      <alignment horizontal="left"/>
    </xf>
    <xf numFmtId="0" fontId="0" fillId="0" borderId="0" xfId="0" applyBorder="1" applyAlignment="1">
      <alignment horizontal="justify" wrapText="1"/>
    </xf>
    <xf numFmtId="3" fontId="9" fillId="0" borderId="8" xfId="0" applyNumberFormat="1" applyFont="1" applyBorder="1"/>
    <xf numFmtId="3" fontId="9" fillId="0" borderId="11" xfId="0" applyNumberFormat="1" applyFont="1" applyBorder="1"/>
    <xf numFmtId="3" fontId="15" fillId="2" borderId="2" xfId="0" applyNumberFormat="1" applyFont="1" applyFill="1" applyBorder="1"/>
    <xf numFmtId="164" fontId="2" fillId="0" borderId="0" xfId="0" applyNumberFormat="1" applyFont="1"/>
    <xf numFmtId="0" fontId="2" fillId="0" borderId="0" xfId="0" applyFont="1" applyAlignment="1">
      <alignment vertical="top"/>
    </xf>
    <xf numFmtId="0" fontId="5" fillId="0" borderId="0" xfId="0" applyFont="1" applyAlignment="1">
      <alignment horizontal="left" vertical="top"/>
    </xf>
    <xf numFmtId="0" fontId="9" fillId="0" borderId="0" xfId="0" applyNumberFormat="1" applyFont="1"/>
    <xf numFmtId="0" fontId="5" fillId="0" borderId="0" xfId="0" applyFont="1" applyFill="1" applyBorder="1" applyAlignment="1">
      <alignment horizontal="left"/>
    </xf>
    <xf numFmtId="0" fontId="2" fillId="0" borderId="0" xfId="0" applyFont="1" applyFill="1" applyBorder="1" applyAlignment="1">
      <alignment horizontal="center"/>
    </xf>
    <xf numFmtId="164" fontId="9" fillId="0" borderId="0" xfId="0" applyNumberFormat="1" applyFont="1" applyFill="1"/>
    <xf numFmtId="0" fontId="9" fillId="0" borderId="0" xfId="0" applyNumberFormat="1" applyFont="1" applyFill="1"/>
    <xf numFmtId="0" fontId="9" fillId="3" borderId="0" xfId="0" applyNumberFormat="1" applyFont="1" applyFill="1"/>
    <xf numFmtId="0" fontId="0" fillId="0" borderId="0" xfId="0" applyBorder="1" applyAlignment="1">
      <alignment horizontal="justify" vertical="top" wrapText="1"/>
    </xf>
    <xf numFmtId="0" fontId="2" fillId="0" borderId="18" xfId="0" applyFont="1" applyBorder="1"/>
    <xf numFmtId="0" fontId="5" fillId="0" borderId="0" xfId="0" applyFont="1" applyBorder="1" applyAlignment="1">
      <alignment horizontal="left"/>
    </xf>
    <xf numFmtId="0" fontId="0" fillId="0" borderId="0" xfId="0" applyAlignment="1">
      <alignment horizontal="justify" vertical="top" wrapText="1"/>
    </xf>
    <xf numFmtId="0" fontId="11" fillId="0" borderId="0" xfId="0" applyFont="1" applyAlignment="1">
      <alignment horizontal="left"/>
    </xf>
    <xf numFmtId="0" fontId="11" fillId="0" borderId="0" xfId="0" applyFont="1"/>
    <xf numFmtId="3" fontId="28" fillId="3" borderId="0" xfId="0" applyNumberFormat="1" applyFont="1" applyFill="1" applyBorder="1" applyAlignment="1">
      <alignment horizontal="left" vertical="center"/>
    </xf>
    <xf numFmtId="0" fontId="7" fillId="0" borderId="0" xfId="0" applyFont="1" applyBorder="1" applyAlignment="1">
      <alignment wrapText="1"/>
    </xf>
    <xf numFmtId="0" fontId="2" fillId="0" borderId="19" xfId="0" applyFont="1" applyBorder="1"/>
    <xf numFmtId="3" fontId="30" fillId="0" borderId="8" xfId="0" applyNumberFormat="1" applyFont="1" applyBorder="1"/>
    <xf numFmtId="0" fontId="2" fillId="0" borderId="9" xfId="0" applyFont="1" applyBorder="1"/>
    <xf numFmtId="0" fontId="0" fillId="3" borderId="0" xfId="0" applyFill="1"/>
    <xf numFmtId="0" fontId="4" fillId="3" borderId="7" xfId="0" applyFont="1" applyFill="1" applyBorder="1" applyAlignment="1">
      <alignment horizontal="center"/>
    </xf>
    <xf numFmtId="3" fontId="28" fillId="0" borderId="0" xfId="0" applyNumberFormat="1" applyFont="1" applyBorder="1" applyAlignment="1">
      <alignment vertical="center"/>
    </xf>
    <xf numFmtId="0" fontId="5" fillId="0" borderId="0" xfId="0" applyFont="1" applyAlignment="1">
      <alignment horizontal="left" wrapText="1"/>
    </xf>
    <xf numFmtId="164" fontId="5" fillId="0" borderId="0" xfId="0" applyNumberFormat="1" applyFont="1" applyAlignment="1">
      <alignment horizontal="left"/>
    </xf>
    <xf numFmtId="0" fontId="30" fillId="3" borderId="8" xfId="0" applyFont="1" applyFill="1" applyBorder="1" applyAlignment="1">
      <alignment horizontal="left"/>
    </xf>
    <xf numFmtId="0" fontId="4" fillId="0" borderId="49" xfId="0" applyFont="1" applyBorder="1" applyAlignment="1">
      <alignment horizontal="center"/>
    </xf>
    <xf numFmtId="0" fontId="4" fillId="0" borderId="5" xfId="0" applyFont="1" applyBorder="1" applyAlignment="1">
      <alignment horizontal="center"/>
    </xf>
    <xf numFmtId="3" fontId="2" fillId="0" borderId="8" xfId="0" applyNumberFormat="1" applyFont="1" applyBorder="1" applyAlignment="1"/>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0" fillId="3" borderId="0" xfId="0" applyFill="1" applyAlignment="1">
      <alignment horizontal="justify" wrapText="1"/>
    </xf>
    <xf numFmtId="0" fontId="2" fillId="0" borderId="0" xfId="0" applyFont="1" applyAlignment="1">
      <alignment horizontal="left" wrapText="1"/>
    </xf>
    <xf numFmtId="0" fontId="2" fillId="0" borderId="0" xfId="0" applyFont="1" applyAlignment="1">
      <alignment horizontal="justify" wrapText="1"/>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vertical="justify" wrapText="1"/>
    </xf>
    <xf numFmtId="0" fontId="2" fillId="0" borderId="0" xfId="0" applyFont="1" applyAlignment="1">
      <alignment horizontal="lef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Border="1" applyAlignment="1">
      <alignment horizontal="justify" wrapText="1"/>
    </xf>
    <xf numFmtId="0" fontId="0" fillId="0" borderId="0" xfId="0" applyFill="1" applyAlignment="1">
      <alignment horizontal="justify" vertical="top" wrapText="1"/>
    </xf>
    <xf numFmtId="0" fontId="9" fillId="2" borderId="0" xfId="1" applyFont="1" applyFill="1" applyBorder="1"/>
    <xf numFmtId="0" fontId="9" fillId="2" borderId="16" xfId="1" applyFont="1" applyFill="1" applyBorder="1"/>
    <xf numFmtId="3" fontId="16" fillId="3" borderId="0" xfId="1" applyNumberFormat="1" applyFont="1" applyFill="1"/>
    <xf numFmtId="0" fontId="31" fillId="3" borderId="41" xfId="1" applyFont="1" applyFill="1" applyBorder="1" applyAlignment="1"/>
    <xf numFmtId="3" fontId="22" fillId="3" borderId="41" xfId="1" applyNumberFormat="1" applyFont="1" applyFill="1" applyBorder="1" applyAlignment="1"/>
    <xf numFmtId="3" fontId="22" fillId="3" borderId="42" xfId="1" applyNumberFormat="1" applyFont="1" applyFill="1" applyBorder="1"/>
    <xf numFmtId="0" fontId="31" fillId="3" borderId="33" xfId="1" applyFont="1" applyFill="1" applyBorder="1" applyAlignment="1"/>
    <xf numFmtId="166" fontId="22" fillId="3" borderId="30" xfId="1" applyNumberFormat="1" applyFont="1" applyFill="1" applyBorder="1" applyAlignment="1"/>
    <xf numFmtId="3" fontId="31" fillId="3" borderId="30" xfId="1" applyNumberFormat="1" applyFont="1" applyFill="1" applyBorder="1" applyAlignment="1">
      <alignment horizontal="left"/>
    </xf>
    <xf numFmtId="0" fontId="31" fillId="3" borderId="43" xfId="1" applyFont="1" applyFill="1" applyBorder="1" applyAlignment="1"/>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xf>
    <xf numFmtId="0" fontId="2" fillId="0" borderId="0" xfId="0" applyFont="1" applyAlignment="1">
      <alignment horizontal="justify" vertical="top" wrapText="1"/>
    </xf>
    <xf numFmtId="0" fontId="0" fillId="0" borderId="0" xfId="0" applyAlignment="1">
      <alignment horizontal="justify" vertical="top"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3" fontId="15" fillId="3" borderId="0" xfId="1" applyNumberFormat="1" applyFont="1" applyFill="1"/>
    <xf numFmtId="0" fontId="15" fillId="3" borderId="26" xfId="1" applyFont="1" applyFill="1" applyBorder="1"/>
    <xf numFmtId="3" fontId="15" fillId="3" borderId="29" xfId="1" applyNumberFormat="1" applyFont="1" applyFill="1" applyBorder="1"/>
    <xf numFmtId="3" fontId="15" fillId="3" borderId="27" xfId="1" applyNumberFormat="1" applyFont="1" applyFill="1" applyBorder="1"/>
    <xf numFmtId="0" fontId="15" fillId="3" borderId="23" xfId="1" applyFont="1" applyFill="1" applyBorder="1" applyAlignment="1"/>
    <xf numFmtId="0" fontId="15" fillId="3" borderId="24" xfId="1" applyFont="1" applyFill="1" applyBorder="1" applyAlignment="1"/>
    <xf numFmtId="3" fontId="15" fillId="3" borderId="24" xfId="1" applyNumberFormat="1" applyFont="1" applyFill="1" applyBorder="1" applyAlignment="1"/>
    <xf numFmtId="3" fontId="15" fillId="3" borderId="34" xfId="1" applyNumberFormat="1" applyFont="1" applyFill="1" applyBorder="1" applyAlignment="1"/>
    <xf numFmtId="0" fontId="15" fillId="3" borderId="0" xfId="1" applyFont="1" applyFill="1" applyBorder="1"/>
    <xf numFmtId="3" fontId="15" fillId="3" borderId="0" xfId="1" applyNumberFormat="1" applyFont="1" applyFill="1" applyBorder="1"/>
    <xf numFmtId="165" fontId="32" fillId="0" borderId="0" xfId="0" applyNumberFormat="1" applyFont="1"/>
    <xf numFmtId="0" fontId="11" fillId="0" borderId="0" xfId="0" applyFont="1" applyAlignment="1">
      <alignment horizontal="center"/>
    </xf>
    <xf numFmtId="3" fontId="11" fillId="0" borderId="0" xfId="0" applyNumberFormat="1" applyFont="1"/>
    <xf numFmtId="164" fontId="11" fillId="0" borderId="0" xfId="0" applyNumberFormat="1" applyFont="1" applyBorder="1" applyAlignment="1"/>
    <xf numFmtId="164" fontId="33" fillId="0" borderId="0" xfId="0" applyNumberFormat="1" applyFont="1" applyBorder="1" applyAlignment="1"/>
    <xf numFmtId="3" fontId="15" fillId="3" borderId="38" xfId="1" applyNumberFormat="1" applyFont="1" applyFill="1" applyBorder="1"/>
    <xf numFmtId="0" fontId="15" fillId="3" borderId="45" xfId="1" applyFont="1" applyFill="1" applyBorder="1"/>
    <xf numFmtId="3" fontId="15" fillId="3" borderId="45" xfId="1" applyNumberFormat="1" applyFont="1" applyFill="1" applyBorder="1"/>
    <xf numFmtId="3" fontId="15" fillId="3" borderId="32" xfId="1" applyNumberFormat="1" applyFont="1" applyFill="1" applyBorder="1"/>
    <xf numFmtId="3" fontId="15" fillId="3" borderId="16" xfId="1" applyNumberFormat="1" applyFont="1" applyFill="1" applyBorder="1"/>
    <xf numFmtId="0" fontId="2" fillId="0" borderId="44" xfId="0" applyFont="1" applyBorder="1" applyAlignment="1">
      <alignment horizontal="center"/>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2" fillId="3" borderId="0" xfId="0" applyFont="1" applyFill="1" applyAlignment="1">
      <alignment horizontal="justify"/>
    </xf>
    <xf numFmtId="164" fontId="12" fillId="3" borderId="0" xfId="0" applyNumberFormat="1" applyFont="1" applyFill="1" applyBorder="1" applyAlignment="1">
      <alignment horizontal="right"/>
    </xf>
    <xf numFmtId="0" fontId="2" fillId="0" borderId="0" xfId="0" applyFont="1" applyAlignment="1">
      <alignment horizontal="justify" vertical="top" wrapText="1"/>
    </xf>
    <xf numFmtId="0" fontId="0" fillId="0" borderId="0" xfId="0" applyAlignment="1">
      <alignment horizontal="justify" vertical="top" wrapText="1"/>
    </xf>
    <xf numFmtId="0" fontId="11" fillId="3" borderId="0" xfId="0" applyFont="1" applyFill="1" applyAlignment="1">
      <alignment horizontal="left"/>
    </xf>
    <xf numFmtId="0" fontId="16" fillId="2" borderId="3" xfId="0" applyFont="1" applyFill="1" applyBorder="1" applyAlignment="1">
      <alignment horizontal="center" vertical="center"/>
    </xf>
    <xf numFmtId="4" fontId="16" fillId="2" borderId="12" xfId="1" applyNumberFormat="1" applyFont="1" applyFill="1" applyBorder="1" applyAlignment="1">
      <alignment horizontal="center" vertical="center" wrapText="1"/>
    </xf>
    <xf numFmtId="4" fontId="15" fillId="3" borderId="39" xfId="1" applyNumberFormat="1" applyFont="1" applyFill="1" applyBorder="1" applyAlignment="1"/>
    <xf numFmtId="4" fontId="20" fillId="3" borderId="40" xfId="1" applyNumberFormat="1" applyFont="1" applyFill="1" applyBorder="1" applyAlignment="1">
      <alignment horizontal="left"/>
    </xf>
    <xf numFmtId="4" fontId="15" fillId="3" borderId="40" xfId="1" applyNumberFormat="1" applyFont="1" applyFill="1" applyBorder="1" applyAlignment="1"/>
    <xf numFmtId="4" fontId="31" fillId="3" borderId="51" xfId="1" applyNumberFormat="1" applyFont="1" applyFill="1" applyBorder="1" applyAlignment="1">
      <alignment horizontal="left"/>
    </xf>
    <xf numFmtId="4" fontId="31" fillId="3" borderId="40" xfId="1" applyNumberFormat="1" applyFont="1" applyFill="1" applyBorder="1" applyAlignment="1">
      <alignment horizontal="left"/>
    </xf>
    <xf numFmtId="4" fontId="20" fillId="3" borderId="51" xfId="1" applyNumberFormat="1" applyFont="1" applyFill="1" applyBorder="1" applyAlignment="1">
      <alignment horizontal="left"/>
    </xf>
    <xf numFmtId="4" fontId="15" fillId="3" borderId="50" xfId="1" applyNumberFormat="1" applyFont="1" applyFill="1" applyBorder="1" applyAlignment="1"/>
    <xf numFmtId="4" fontId="20" fillId="3" borderId="52" xfId="1" applyNumberFormat="1" applyFont="1" applyFill="1" applyBorder="1" applyAlignment="1">
      <alignment horizontal="left"/>
    </xf>
    <xf numFmtId="4" fontId="15" fillId="2" borderId="3" xfId="1" applyNumberFormat="1" applyFont="1" applyFill="1" applyBorder="1"/>
    <xf numFmtId="4" fontId="9" fillId="2" borderId="40" xfId="1" applyNumberFormat="1" applyFont="1" applyFill="1" applyBorder="1" applyAlignment="1"/>
    <xf numFmtId="4" fontId="9" fillId="2" borderId="50" xfId="1" applyNumberFormat="1" applyFont="1" applyFill="1" applyBorder="1" applyAlignment="1"/>
    <xf numFmtId="0" fontId="26" fillId="3" borderId="0" xfId="1" applyFont="1" applyFill="1" applyAlignment="1">
      <alignment horizontal="justify"/>
    </xf>
    <xf numFmtId="0" fontId="15" fillId="3" borderId="23" xfId="1" applyFont="1" applyFill="1" applyBorder="1" applyAlignment="1">
      <alignment horizontal="left"/>
    </xf>
    <xf numFmtId="0" fontId="15" fillId="3" borderId="24" xfId="1" applyFont="1" applyFill="1" applyBorder="1" applyAlignment="1">
      <alignment horizontal="left"/>
    </xf>
    <xf numFmtId="0" fontId="15" fillId="3" borderId="28" xfId="1" applyFont="1" applyFill="1" applyBorder="1" applyAlignment="1">
      <alignment horizontal="left"/>
    </xf>
    <xf numFmtId="0" fontId="15" fillId="3" borderId="30" xfId="1" applyFont="1" applyFill="1" applyBorder="1" applyAlignment="1">
      <alignment horizontal="left"/>
    </xf>
    <xf numFmtId="0" fontId="15" fillId="3" borderId="33" xfId="1" applyFont="1" applyFill="1" applyBorder="1" applyAlignment="1">
      <alignment horizontal="left"/>
    </xf>
    <xf numFmtId="0" fontId="16" fillId="3" borderId="34" xfId="1" applyFont="1" applyFill="1" applyBorder="1" applyAlignment="1">
      <alignment horizontal="left"/>
    </xf>
    <xf numFmtId="0" fontId="15" fillId="2" borderId="1" xfId="1" applyFont="1" applyFill="1" applyBorder="1" applyAlignment="1">
      <alignment horizontal="left"/>
    </xf>
    <xf numFmtId="0" fontId="15" fillId="2" borderId="2" xfId="1" applyFont="1" applyFill="1" applyBorder="1" applyAlignment="1">
      <alignment horizontal="left"/>
    </xf>
    <xf numFmtId="0" fontId="15" fillId="3" borderId="46" xfId="1" applyFont="1" applyFill="1" applyBorder="1" applyAlignment="1">
      <alignment horizontal="left"/>
    </xf>
    <xf numFmtId="0" fontId="15" fillId="3" borderId="38" xfId="1" applyFont="1" applyFill="1" applyBorder="1" applyAlignment="1">
      <alignment horizontal="left"/>
    </xf>
    <xf numFmtId="0" fontId="16" fillId="2" borderId="13" xfId="1" applyFill="1" applyBorder="1" applyAlignment="1">
      <alignment horizontal="center" vertical="center"/>
    </xf>
    <xf numFmtId="0" fontId="16" fillId="2" borderId="15" xfId="1" applyFill="1" applyBorder="1" applyAlignment="1">
      <alignment horizontal="center" vertical="center"/>
    </xf>
    <xf numFmtId="0" fontId="16" fillId="2" borderId="31" xfId="1" applyFill="1" applyBorder="1" applyAlignment="1">
      <alignment horizontal="center"/>
    </xf>
    <xf numFmtId="0" fontId="16" fillId="2" borderId="32" xfId="1" applyFill="1" applyBorder="1" applyAlignment="1">
      <alignment horizontal="center"/>
    </xf>
    <xf numFmtId="0" fontId="15" fillId="3" borderId="34" xfId="1" applyFont="1" applyFill="1" applyBorder="1" applyAlignment="1">
      <alignment horizontal="left"/>
    </xf>
    <xf numFmtId="0" fontId="2" fillId="0" borderId="0" xfId="0" applyFont="1" applyAlignment="1">
      <alignment horizontal="justify" wrapText="1"/>
    </xf>
    <xf numFmtId="0" fontId="0" fillId="0" borderId="0" xfId="0" applyAlignment="1">
      <alignment horizontal="justify" wrapText="1"/>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164" fontId="5" fillId="2" borderId="16" xfId="0" applyNumberFormat="1" applyFont="1" applyFill="1" applyBorder="1" applyAlignment="1">
      <alignment horizontal="right"/>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wrapText="1"/>
    </xf>
    <xf numFmtId="0" fontId="2" fillId="0" borderId="0" xfId="0" applyFont="1" applyFill="1" applyAlignment="1">
      <alignment horizontal="justify" vertical="justify" wrapText="1"/>
    </xf>
    <xf numFmtId="0" fontId="0" fillId="0" borderId="0" xfId="0" applyFill="1" applyAlignment="1">
      <alignment horizontal="justify" vertical="justify" wrapText="1"/>
    </xf>
    <xf numFmtId="0" fontId="0" fillId="0" borderId="0" xfId="0" applyFill="1" applyAlignment="1">
      <alignment wrapText="1"/>
    </xf>
    <xf numFmtId="164" fontId="5" fillId="0" borderId="0" xfId="0" applyNumberFormat="1" applyFont="1" applyFill="1" applyBorder="1" applyAlignment="1"/>
    <xf numFmtId="164" fontId="1" fillId="0" borderId="0" xfId="0" applyNumberFormat="1" applyFont="1" applyFill="1" applyBorder="1" applyAlignment="1"/>
    <xf numFmtId="0" fontId="2" fillId="0" borderId="0" xfId="0" applyFont="1" applyFill="1" applyAlignment="1">
      <alignment horizontal="justify" wrapText="1"/>
    </xf>
    <xf numFmtId="0" fontId="0" fillId="0" borderId="0" xfId="0" applyFill="1" applyAlignment="1">
      <alignment horizontal="justify" wrapText="1"/>
    </xf>
    <xf numFmtId="164" fontId="5" fillId="0" borderId="17" xfId="0" applyNumberFormat="1" applyFont="1" applyBorder="1" applyAlignment="1"/>
    <xf numFmtId="164" fontId="1" fillId="0" borderId="17" xfId="0" applyNumberFormat="1" applyFont="1" applyBorder="1" applyAlignment="1"/>
    <xf numFmtId="3" fontId="10" fillId="0" borderId="0" xfId="0" applyNumberFormat="1" applyFont="1" applyAlignment="1">
      <alignment horizontal="center"/>
    </xf>
    <xf numFmtId="0" fontId="2" fillId="0" borderId="0" xfId="0" applyFont="1" applyFill="1" applyAlignment="1">
      <alignment horizontal="left" wrapText="1"/>
    </xf>
    <xf numFmtId="164" fontId="5" fillId="0" borderId="17" xfId="0" applyNumberFormat="1" applyFont="1" applyFill="1" applyBorder="1" applyAlignment="1"/>
    <xf numFmtId="164" fontId="1" fillId="0" borderId="17" xfId="0" applyNumberFormat="1" applyFont="1" applyFill="1" applyBorder="1" applyAlignment="1"/>
    <xf numFmtId="0" fontId="5" fillId="2" borderId="16" xfId="0" applyFont="1" applyFill="1" applyBorder="1" applyAlignment="1">
      <alignment horizontal="left" wrapText="1"/>
    </xf>
    <xf numFmtId="0" fontId="0" fillId="0" borderId="16" xfId="0" applyBorder="1" applyAlignment="1">
      <alignment wrapText="1"/>
    </xf>
    <xf numFmtId="164" fontId="5" fillId="3" borderId="0" xfId="0" applyNumberFormat="1" applyFont="1" applyFill="1" applyBorder="1" applyAlignment="1"/>
    <xf numFmtId="164" fontId="1" fillId="3" borderId="0" xfId="0" applyNumberFormat="1" applyFont="1" applyFill="1" applyBorder="1" applyAlignment="1"/>
    <xf numFmtId="0" fontId="2" fillId="0" borderId="0" xfId="0" applyFont="1" applyAlignment="1">
      <alignment horizontal="left"/>
    </xf>
    <xf numFmtId="0" fontId="2" fillId="0" borderId="0" xfId="0" applyFont="1" applyAlignment="1">
      <alignment horizontal="justify"/>
    </xf>
    <xf numFmtId="0" fontId="2" fillId="3" borderId="0" xfId="0" applyFont="1" applyFill="1" applyAlignment="1">
      <alignment horizontal="justify"/>
    </xf>
    <xf numFmtId="0" fontId="2" fillId="0" borderId="0" xfId="0" applyFont="1" applyAlignment="1">
      <alignment horizontal="left" wrapText="1"/>
    </xf>
    <xf numFmtId="0" fontId="9" fillId="0" borderId="0" xfId="0" applyFont="1" applyAlignment="1">
      <alignment horizontal="justify" wrapText="1"/>
    </xf>
    <xf numFmtId="0" fontId="9" fillId="0" borderId="0" xfId="0" applyFont="1" applyAlignment="1">
      <alignment horizontal="left" wrapText="1"/>
    </xf>
    <xf numFmtId="0" fontId="2" fillId="0" borderId="0" xfId="0" applyFont="1" applyAlignment="1">
      <alignment horizontal="left" vertical="center" wrapText="1"/>
    </xf>
    <xf numFmtId="0" fontId="2" fillId="3" borderId="0" xfId="0" applyFont="1" applyFill="1" applyAlignment="1">
      <alignment horizontal="justify" wrapText="1" readingOrder="1"/>
    </xf>
    <xf numFmtId="0" fontId="2" fillId="3" borderId="0" xfId="0" applyFont="1" applyFill="1" applyAlignment="1" applyProtection="1">
      <alignment horizontal="left"/>
      <protection locked="0"/>
    </xf>
    <xf numFmtId="0" fontId="2" fillId="3" borderId="0" xfId="0" applyFont="1" applyFill="1" applyAlignment="1">
      <alignment horizontal="left" wrapText="1"/>
    </xf>
    <xf numFmtId="0" fontId="11" fillId="0" borderId="17" xfId="0" applyFont="1" applyBorder="1" applyAlignment="1">
      <alignment horizontal="left"/>
    </xf>
    <xf numFmtId="164" fontId="15" fillId="3" borderId="0" xfId="0" applyNumberFormat="1" applyFont="1" applyFill="1" applyBorder="1" applyAlignment="1"/>
    <xf numFmtId="164" fontId="29" fillId="3" borderId="0" xfId="0" applyNumberFormat="1" applyFont="1" applyFill="1" applyBorder="1" applyAlignment="1"/>
    <xf numFmtId="0" fontId="9" fillId="3" borderId="0" xfId="0" applyFont="1" applyFill="1" applyAlignment="1">
      <alignment horizontal="justify"/>
    </xf>
    <xf numFmtId="0" fontId="2" fillId="3" borderId="0" xfId="0" applyFont="1" applyFill="1" applyAlignment="1">
      <alignment horizontal="justify" wrapText="1"/>
    </xf>
    <xf numFmtId="0" fontId="0" fillId="3" borderId="0" xfId="0" applyFill="1" applyAlignment="1">
      <alignment horizontal="justify" wrapText="1"/>
    </xf>
    <xf numFmtId="0" fontId="9" fillId="3" borderId="0" xfId="0" applyFont="1" applyFill="1" applyAlignment="1">
      <alignment horizontal="justify" wrapText="1"/>
    </xf>
    <xf numFmtId="0" fontId="27" fillId="3" borderId="0" xfId="0" applyFont="1" applyFill="1" applyAlignment="1">
      <alignment horizontal="justify" wrapText="1"/>
    </xf>
    <xf numFmtId="0" fontId="27" fillId="3" borderId="0" xfId="0" applyFont="1" applyFill="1" applyAlignment="1">
      <alignment wrapText="1"/>
    </xf>
    <xf numFmtId="0" fontId="0" fillId="3" borderId="0" xfId="0" applyFill="1" applyAlignment="1">
      <alignment wrapText="1"/>
    </xf>
    <xf numFmtId="0" fontId="2" fillId="0" borderId="0" xfId="0" applyFont="1" applyBorder="1" applyAlignment="1">
      <alignment horizontal="justify" wrapText="1"/>
    </xf>
    <xf numFmtId="0" fontId="0" fillId="0" borderId="0" xfId="0" applyBorder="1" applyAlignment="1">
      <alignment horizontal="justify" wrapText="1"/>
    </xf>
    <xf numFmtId="0" fontId="2" fillId="3" borderId="0" xfId="0" applyFont="1" applyFill="1" applyAlignment="1">
      <alignment horizontal="justify" vertical="top" wrapText="1"/>
    </xf>
    <xf numFmtId="0" fontId="0" fillId="3" borderId="0" xfId="0" applyFill="1" applyAlignment="1">
      <alignment horizontal="justify" vertical="top" wrapText="1"/>
    </xf>
    <xf numFmtId="0" fontId="2" fillId="0" borderId="0" xfId="0" applyFont="1" applyAlignment="1">
      <alignment horizontal="justify" vertical="justify" wrapText="1"/>
    </xf>
    <xf numFmtId="0" fontId="0" fillId="0" borderId="0" xfId="0" applyFont="1" applyAlignment="1">
      <alignment horizontal="justify" wrapText="1"/>
    </xf>
    <xf numFmtId="0" fontId="0" fillId="0" borderId="0" xfId="0" applyAlignment="1">
      <alignment horizontal="justify"/>
    </xf>
    <xf numFmtId="0" fontId="2" fillId="3" borderId="0" xfId="0" applyFont="1" applyFill="1" applyAlignment="1">
      <alignment horizontal="justify" vertical="justify" wrapText="1"/>
    </xf>
    <xf numFmtId="0" fontId="5" fillId="0" borderId="0" xfId="0" applyFont="1" applyAlignment="1">
      <alignment horizontal="justify"/>
    </xf>
    <xf numFmtId="164" fontId="12" fillId="3" borderId="0" xfId="0" applyNumberFormat="1" applyFont="1" applyFill="1" applyBorder="1" applyAlignment="1">
      <alignment horizontal="right"/>
    </xf>
    <xf numFmtId="0" fontId="5" fillId="0" borderId="17" xfId="0" applyFont="1" applyBorder="1" applyAlignment="1">
      <alignment horizontal="justify"/>
    </xf>
    <xf numFmtId="0" fontId="0" fillId="0" borderId="17" xfId="0" applyBorder="1" applyAlignment="1">
      <alignment horizontal="justify"/>
    </xf>
    <xf numFmtId="164" fontId="14" fillId="3" borderId="0" xfId="0" applyNumberFormat="1" applyFont="1" applyFill="1" applyBorder="1" applyAlignment="1">
      <alignment horizontal="right"/>
    </xf>
    <xf numFmtId="0" fontId="2" fillId="0" borderId="0" xfId="0" applyFont="1" applyFill="1" applyBorder="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11" fillId="0" borderId="0" xfId="0" applyFont="1" applyAlignment="1">
      <alignment horizontal="justify" wrapText="1"/>
    </xf>
    <xf numFmtId="0" fontId="11" fillId="0" borderId="0" xfId="0" applyFont="1" applyAlignment="1">
      <alignment horizontal="justify" vertical="top" wrapText="1"/>
    </xf>
    <xf numFmtId="0" fontId="2" fillId="0" borderId="0" xfId="0" applyFont="1" applyFill="1" applyBorder="1" applyAlignment="1">
      <alignment horizontal="justify" wrapText="1"/>
    </xf>
    <xf numFmtId="0" fontId="0" fillId="0" borderId="0" xfId="0" applyFont="1" applyAlignment="1">
      <alignment horizontal="justify" vertical="top" wrapText="1"/>
    </xf>
    <xf numFmtId="0" fontId="2" fillId="0" borderId="0" xfId="0" applyNumberFormat="1" applyFont="1" applyAlignment="1">
      <alignment horizontal="justify" vertical="top"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vertical="top" wrapText="1"/>
    </xf>
    <xf numFmtId="0" fontId="11" fillId="0" borderId="0" xfId="0" applyFont="1" applyAlignment="1">
      <alignment horizontal="justify"/>
    </xf>
    <xf numFmtId="0" fontId="30" fillId="0" borderId="18" xfId="0" applyFont="1" applyBorder="1" applyAlignment="1">
      <alignment horizontal="left"/>
    </xf>
    <xf numFmtId="0" fontId="30" fillId="0" borderId="19" xfId="0" applyFont="1" applyBorder="1" applyAlignment="1">
      <alignment horizontal="left"/>
    </xf>
    <xf numFmtId="0" fontId="2" fillId="0" borderId="0" xfId="0" applyFont="1" applyBorder="1" applyAlignment="1">
      <alignment horizontal="justify" vertical="top" wrapText="1"/>
    </xf>
    <xf numFmtId="0" fontId="0" fillId="0" borderId="0" xfId="0" applyBorder="1" applyAlignment="1">
      <alignment horizontal="justify" vertical="top" wrapText="1"/>
    </xf>
    <xf numFmtId="0" fontId="2" fillId="3" borderId="0" xfId="0" applyFont="1" applyFill="1" applyAlignment="1">
      <alignment horizontal="justify" vertical="top"/>
    </xf>
    <xf numFmtId="164" fontId="15" fillId="0" borderId="0" xfId="0" applyNumberFormat="1" applyFont="1" applyBorder="1" applyAlignment="1"/>
    <xf numFmtId="164" fontId="29" fillId="0" borderId="0" xfId="0" applyNumberFormat="1" applyFont="1" applyBorder="1" applyAlignment="1"/>
    <xf numFmtId="0" fontId="5" fillId="0" borderId="0" xfId="0" applyFont="1" applyAlignment="1">
      <alignment horizontal="left" vertical="justify" wrapText="1"/>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P226"/>
  <sheetViews>
    <sheetView tabSelected="1" view="pageBreakPreview" zoomScaleNormal="100" zoomScaleSheetLayoutView="100" workbookViewId="0">
      <selection activeCell="N13" sqref="N13"/>
    </sheetView>
  </sheetViews>
  <sheetFormatPr defaultRowHeight="12.75" x14ac:dyDescent="0.2"/>
  <cols>
    <col min="1" max="1" width="9.140625" style="78"/>
    <col min="2" max="2" width="33.85546875" style="78" customWidth="1"/>
    <col min="3" max="3" width="4.28515625" style="78" customWidth="1"/>
    <col min="4" max="6" width="19.7109375" style="145" customWidth="1"/>
    <col min="7" max="7" width="9" style="146" customWidth="1"/>
    <col min="8" max="8" width="14" style="78" hidden="1" customWidth="1"/>
    <col min="9" max="9" width="10.7109375" style="78" hidden="1" customWidth="1"/>
    <col min="10" max="12" width="10.140625" style="78" customWidth="1"/>
    <col min="13" max="13" width="10.140625" style="137" customWidth="1"/>
    <col min="14" max="14" width="10.140625" style="141" customWidth="1"/>
    <col min="15" max="15" width="10.140625" style="78" customWidth="1"/>
    <col min="16" max="16" width="10" style="78" bestFit="1" customWidth="1"/>
    <col min="17" max="16384" width="9.140625" style="78"/>
  </cols>
  <sheetData>
    <row r="1" spans="1:16" ht="20.25" x14ac:dyDescent="0.3">
      <c r="A1" s="77" t="s">
        <v>253</v>
      </c>
    </row>
    <row r="2" spans="1:16" ht="15.75" x14ac:dyDescent="0.25">
      <c r="A2" s="79"/>
    </row>
    <row r="3" spans="1:16" ht="15.75" x14ac:dyDescent="0.25">
      <c r="A3" s="79" t="s">
        <v>169</v>
      </c>
    </row>
    <row r="4" spans="1:16" ht="13.5" thickBot="1" x14ac:dyDescent="0.25">
      <c r="D4" s="147"/>
      <c r="E4" s="147"/>
      <c r="F4" s="147"/>
    </row>
    <row r="5" spans="1:16" ht="35.25" customHeight="1" thickTop="1" thickBot="1" x14ac:dyDescent="0.25">
      <c r="A5" s="361" t="s">
        <v>127</v>
      </c>
      <c r="B5" s="362"/>
      <c r="C5" s="101" t="s">
        <v>128</v>
      </c>
      <c r="D5" s="148" t="s">
        <v>184</v>
      </c>
      <c r="E5" s="148" t="s">
        <v>338</v>
      </c>
      <c r="F5" s="148" t="s">
        <v>185</v>
      </c>
      <c r="G5" s="337" t="s">
        <v>5</v>
      </c>
      <c r="H5" s="121" t="s">
        <v>129</v>
      </c>
      <c r="I5" s="119" t="s">
        <v>130</v>
      </c>
    </row>
    <row r="6" spans="1:16" ht="14.25" thickTop="1" thickBot="1" x14ac:dyDescent="0.25">
      <c r="A6" s="363">
        <v>1</v>
      </c>
      <c r="B6" s="364"/>
      <c r="C6" s="99">
        <v>2</v>
      </c>
      <c r="D6" s="100">
        <v>3</v>
      </c>
      <c r="E6" s="100">
        <v>4</v>
      </c>
      <c r="F6" s="100">
        <v>5</v>
      </c>
      <c r="G6" s="338" t="s">
        <v>520</v>
      </c>
      <c r="H6" s="122">
        <v>8</v>
      </c>
      <c r="I6" s="120" t="s">
        <v>131</v>
      </c>
    </row>
    <row r="7" spans="1:16" s="86" customFormat="1" ht="18" customHeight="1" thickTop="1" x14ac:dyDescent="0.25">
      <c r="A7" s="80" t="s">
        <v>0</v>
      </c>
      <c r="B7" s="81"/>
      <c r="C7" s="82">
        <v>1</v>
      </c>
      <c r="D7" s="83">
        <f>SUM('01'!D14)</f>
        <v>21837</v>
      </c>
      <c r="E7" s="83">
        <f>SUM('01'!E14)</f>
        <v>23463</v>
      </c>
      <c r="F7" s="83">
        <f>SUM('01'!F14)</f>
        <v>29018</v>
      </c>
      <c r="G7" s="339">
        <f>F7/D7*100</f>
        <v>132.88455373906672</v>
      </c>
      <c r="H7" s="123">
        <v>38588</v>
      </c>
      <c r="I7" s="85" t="e">
        <f>#REF!-H7</f>
        <v>#REF!</v>
      </c>
      <c r="M7" s="138"/>
      <c r="N7" s="142"/>
    </row>
    <row r="8" spans="1:16" s="86" customFormat="1" ht="18" hidden="1" customHeight="1" x14ac:dyDescent="0.25">
      <c r="A8" s="130" t="s">
        <v>170</v>
      </c>
      <c r="B8" s="131" t="s">
        <v>171</v>
      </c>
      <c r="C8" s="127"/>
      <c r="D8" s="134"/>
      <c r="E8" s="134"/>
      <c r="F8" s="134"/>
      <c r="G8" s="340" t="e">
        <f t="shared" ref="G8:G33" si="0">F8/D8*100</f>
        <v>#DIV/0!</v>
      </c>
      <c r="H8" s="128"/>
      <c r="I8" s="129"/>
      <c r="J8" s="135"/>
      <c r="K8" s="135"/>
      <c r="L8" s="135"/>
      <c r="M8" s="139"/>
      <c r="N8" s="143"/>
      <c r="O8" s="135"/>
      <c r="P8" s="135"/>
    </row>
    <row r="9" spans="1:16" s="86" customFormat="1" ht="18" hidden="1" customHeight="1" x14ac:dyDescent="0.25">
      <c r="A9" s="132"/>
      <c r="B9" s="133" t="s">
        <v>172</v>
      </c>
      <c r="C9" s="127"/>
      <c r="D9" s="134"/>
      <c r="E9" s="134"/>
      <c r="F9" s="134"/>
      <c r="G9" s="340" t="e">
        <f t="shared" si="0"/>
        <v>#DIV/0!</v>
      </c>
      <c r="H9" s="128"/>
      <c r="I9" s="129"/>
      <c r="M9" s="139"/>
      <c r="N9" s="143"/>
    </row>
    <row r="10" spans="1:16" s="86" customFormat="1" ht="18" customHeight="1" x14ac:dyDescent="0.25">
      <c r="A10" s="87" t="s">
        <v>339</v>
      </c>
      <c r="B10" s="133"/>
      <c r="C10" s="89">
        <v>2</v>
      </c>
      <c r="D10" s="90">
        <v>6825</v>
      </c>
      <c r="E10" s="90">
        <v>0</v>
      </c>
      <c r="F10" s="90">
        <v>0</v>
      </c>
      <c r="G10" s="341">
        <f t="shared" si="0"/>
        <v>0</v>
      </c>
      <c r="H10" s="128"/>
      <c r="I10" s="129"/>
      <c r="M10" s="135"/>
      <c r="N10" s="135"/>
    </row>
    <row r="11" spans="1:16" s="86" customFormat="1" ht="18" hidden="1" customHeight="1" x14ac:dyDescent="0.25">
      <c r="A11" s="130" t="s">
        <v>170</v>
      </c>
      <c r="B11" s="131" t="s">
        <v>171</v>
      </c>
      <c r="C11" s="127"/>
      <c r="D11" s="134"/>
      <c r="E11" s="134"/>
      <c r="F11" s="134"/>
      <c r="G11" s="340" t="e">
        <f t="shared" si="0"/>
        <v>#DIV/0!</v>
      </c>
      <c r="H11" s="128"/>
      <c r="I11" s="129"/>
      <c r="J11" s="135"/>
      <c r="K11" s="135"/>
      <c r="L11" s="135"/>
      <c r="M11" s="135"/>
      <c r="N11" s="135"/>
      <c r="O11" s="135"/>
      <c r="P11" s="135"/>
    </row>
    <row r="12" spans="1:16" s="86" customFormat="1" ht="18" hidden="1" customHeight="1" x14ac:dyDescent="0.25">
      <c r="A12" s="132"/>
      <c r="B12" s="133" t="s">
        <v>172</v>
      </c>
      <c r="C12" s="127"/>
      <c r="D12" s="134"/>
      <c r="E12" s="134"/>
      <c r="F12" s="134"/>
      <c r="G12" s="340" t="e">
        <f t="shared" si="0"/>
        <v>#DIV/0!</v>
      </c>
      <c r="H12" s="128"/>
      <c r="I12" s="129"/>
    </row>
    <row r="13" spans="1:16" s="84" customFormat="1" ht="18" customHeight="1" x14ac:dyDescent="0.25">
      <c r="A13" s="87" t="s">
        <v>60</v>
      </c>
      <c r="B13" s="88"/>
      <c r="C13" s="89">
        <v>3</v>
      </c>
      <c r="D13" s="90">
        <f>SUM('03'!D17)</f>
        <v>300811</v>
      </c>
      <c r="E13" s="90">
        <f>SUM('03'!E17)</f>
        <v>313016</v>
      </c>
      <c r="F13" s="90">
        <f>SUM('03'!F17)</f>
        <v>305727</v>
      </c>
      <c r="G13" s="341">
        <f>F13/D13*100</f>
        <v>101.63424874755245</v>
      </c>
      <c r="H13" s="124">
        <v>302250</v>
      </c>
      <c r="I13" s="91" t="e">
        <f>#REF!-H13</f>
        <v>#REF!</v>
      </c>
      <c r="P13" s="307"/>
    </row>
    <row r="14" spans="1:16" s="84" customFormat="1" ht="18" customHeight="1" x14ac:dyDescent="0.25">
      <c r="A14" s="351" t="s">
        <v>132</v>
      </c>
      <c r="B14" s="352"/>
      <c r="C14" s="89">
        <v>4</v>
      </c>
      <c r="D14" s="90">
        <f>SUM('04'!D13)</f>
        <v>34975</v>
      </c>
      <c r="E14" s="90">
        <f>SUM('04'!E13)</f>
        <v>35815</v>
      </c>
      <c r="F14" s="90">
        <f>SUM('04'!F13)</f>
        <v>35136</v>
      </c>
      <c r="G14" s="341">
        <f t="shared" si="0"/>
        <v>100.46032880629021</v>
      </c>
      <c r="H14" s="124">
        <v>24165</v>
      </c>
      <c r="I14" s="91" t="e">
        <f>#REF!-H14</f>
        <v>#REF!</v>
      </c>
    </row>
    <row r="15" spans="1:16" s="84" customFormat="1" ht="18" customHeight="1" x14ac:dyDescent="0.25">
      <c r="A15" s="87" t="s">
        <v>133</v>
      </c>
      <c r="B15" s="88"/>
      <c r="C15" s="89">
        <v>5</v>
      </c>
      <c r="D15" s="90">
        <f>SUM('05'!D10)</f>
        <v>75</v>
      </c>
      <c r="E15" s="90">
        <f>SUM('05'!E10)</f>
        <v>75</v>
      </c>
      <c r="F15" s="90">
        <f>SUM('05'!F10)</f>
        <v>74</v>
      </c>
      <c r="G15" s="341">
        <f t="shared" si="0"/>
        <v>98.666666666666671</v>
      </c>
      <c r="H15" s="124">
        <v>80</v>
      </c>
      <c r="I15" s="91" t="e">
        <f>#REF!-H15</f>
        <v>#REF!</v>
      </c>
    </row>
    <row r="16" spans="1:16" s="84" customFormat="1" ht="18" customHeight="1" x14ac:dyDescent="0.25">
      <c r="A16" s="87" t="s">
        <v>95</v>
      </c>
      <c r="B16" s="88"/>
      <c r="C16" s="89">
        <v>6</v>
      </c>
      <c r="D16" s="90">
        <f>SUM('06'!D10)</f>
        <v>28013</v>
      </c>
      <c r="E16" s="90">
        <f>SUM('06'!E10)</f>
        <v>26726</v>
      </c>
      <c r="F16" s="90">
        <f>SUM('06'!F10)</f>
        <v>27753</v>
      </c>
      <c r="G16" s="341">
        <f t="shared" si="0"/>
        <v>99.071859493806443</v>
      </c>
      <c r="H16" s="124">
        <v>23969</v>
      </c>
      <c r="I16" s="91" t="e">
        <f>#REF!-H16</f>
        <v>#REF!</v>
      </c>
    </row>
    <row r="17" spans="1:16" s="84" customFormat="1" ht="18" customHeight="1" x14ac:dyDescent="0.25">
      <c r="A17" s="308" t="s">
        <v>134</v>
      </c>
      <c r="B17" s="88"/>
      <c r="C17" s="89">
        <v>7</v>
      </c>
      <c r="D17" s="90">
        <f>SUM('07'!D12)</f>
        <v>119190</v>
      </c>
      <c r="E17" s="90">
        <f>SUM('07'!E12)</f>
        <v>158725</v>
      </c>
      <c r="F17" s="90">
        <f>'07'!F12</f>
        <v>97924</v>
      </c>
      <c r="G17" s="341">
        <f t="shared" si="0"/>
        <v>82.157899152613481</v>
      </c>
      <c r="H17" s="309">
        <v>186098</v>
      </c>
      <c r="I17" s="310" t="e">
        <f>#REF!-H17</f>
        <v>#REF!</v>
      </c>
    </row>
    <row r="18" spans="1:16" s="138" customFormat="1" ht="18" hidden="1" customHeight="1" x14ac:dyDescent="0.25">
      <c r="A18" s="293" t="s">
        <v>170</v>
      </c>
      <c r="B18" s="290" t="s">
        <v>171</v>
      </c>
      <c r="C18" s="294"/>
      <c r="D18" s="295">
        <f>'07'!D12-celkem!D19</f>
        <v>119190</v>
      </c>
      <c r="E18" s="295">
        <f>'07'!E12-celkem!E19</f>
        <v>158725</v>
      </c>
      <c r="F18" s="134">
        <f>'07'!F12-celkem!F19</f>
        <v>97924</v>
      </c>
      <c r="G18" s="342">
        <f t="shared" si="0"/>
        <v>82.157899152613481</v>
      </c>
      <c r="H18" s="291"/>
      <c r="I18" s="292"/>
      <c r="J18" s="139"/>
      <c r="K18" s="139"/>
      <c r="L18" s="139"/>
      <c r="M18" s="139"/>
      <c r="N18" s="139"/>
      <c r="O18" s="139"/>
      <c r="P18" s="139"/>
    </row>
    <row r="19" spans="1:16" s="138" customFormat="1" ht="18" hidden="1" customHeight="1" x14ac:dyDescent="0.25">
      <c r="A19" s="296"/>
      <c r="B19" s="290" t="s">
        <v>172</v>
      </c>
      <c r="C19" s="294"/>
      <c r="D19" s="295"/>
      <c r="E19" s="295"/>
      <c r="F19" s="134"/>
      <c r="G19" s="343" t="e">
        <f t="shared" si="0"/>
        <v>#DIV/0!</v>
      </c>
      <c r="H19" s="291"/>
      <c r="I19" s="292"/>
    </row>
    <row r="20" spans="1:16" s="92" customFormat="1" ht="18" customHeight="1" x14ac:dyDescent="0.25">
      <c r="A20" s="311" t="s">
        <v>135</v>
      </c>
      <c r="B20" s="312"/>
      <c r="C20" s="89">
        <v>8</v>
      </c>
      <c r="D20" s="313">
        <f>'08'!D13</f>
        <v>9000</v>
      </c>
      <c r="E20" s="313">
        <f>'08'!E13</f>
        <v>10160</v>
      </c>
      <c r="F20" s="313">
        <f>'08'!F13</f>
        <v>12149</v>
      </c>
      <c r="G20" s="341">
        <f t="shared" si="0"/>
        <v>134.98888888888888</v>
      </c>
      <c r="H20" s="314">
        <v>115005</v>
      </c>
      <c r="I20" s="91" t="e">
        <f>#REF!-H20</f>
        <v>#REF!</v>
      </c>
    </row>
    <row r="21" spans="1:16" s="138" customFormat="1" ht="18" hidden="1" customHeight="1" x14ac:dyDescent="0.25">
      <c r="A21" s="296" t="s">
        <v>170</v>
      </c>
      <c r="B21" s="290" t="s">
        <v>171</v>
      </c>
      <c r="C21" s="294"/>
      <c r="D21" s="295"/>
      <c r="E21" s="295"/>
      <c r="F21" s="134"/>
      <c r="G21" s="342" t="e">
        <f t="shared" si="0"/>
        <v>#DIV/0!</v>
      </c>
      <c r="H21" s="291"/>
      <c r="I21" s="292"/>
      <c r="J21" s="139"/>
      <c r="K21" s="139"/>
      <c r="L21" s="139"/>
      <c r="M21" s="139"/>
      <c r="N21" s="139"/>
      <c r="O21" s="139"/>
      <c r="P21" s="139"/>
    </row>
    <row r="22" spans="1:16" s="138" customFormat="1" ht="18" hidden="1" customHeight="1" x14ac:dyDescent="0.25">
      <c r="A22" s="296"/>
      <c r="B22" s="290" t="s">
        <v>172</v>
      </c>
      <c r="C22" s="294"/>
      <c r="D22" s="295"/>
      <c r="E22" s="295"/>
      <c r="F22" s="134"/>
      <c r="G22" s="343" t="e">
        <f t="shared" si="0"/>
        <v>#DIV/0!</v>
      </c>
      <c r="H22" s="291"/>
      <c r="I22" s="292"/>
    </row>
    <row r="23" spans="1:16" s="315" customFormat="1" ht="18" customHeight="1" x14ac:dyDescent="0.25">
      <c r="A23" s="87" t="s">
        <v>123</v>
      </c>
      <c r="B23" s="88"/>
      <c r="C23" s="89">
        <v>9</v>
      </c>
      <c r="D23" s="90">
        <v>4957</v>
      </c>
      <c r="E23" s="90">
        <f>'09'!E21</f>
        <v>5446</v>
      </c>
      <c r="F23" s="90">
        <f>'09'!F21</f>
        <v>5757</v>
      </c>
      <c r="G23" s="341">
        <f t="shared" si="0"/>
        <v>116.13879362517652</v>
      </c>
      <c r="H23" s="124">
        <v>27857</v>
      </c>
      <c r="I23" s="91" t="e">
        <f>#REF!-H23</f>
        <v>#REF!</v>
      </c>
      <c r="P23" s="316"/>
    </row>
    <row r="24" spans="1:16" s="138" customFormat="1" ht="18" hidden="1" customHeight="1" x14ac:dyDescent="0.25">
      <c r="A24" s="296" t="s">
        <v>170</v>
      </c>
      <c r="B24" s="290" t="s">
        <v>171</v>
      </c>
      <c r="C24" s="294"/>
      <c r="D24" s="295"/>
      <c r="E24" s="295"/>
      <c r="F24" s="134"/>
      <c r="G24" s="342" t="e">
        <f t="shared" si="0"/>
        <v>#DIV/0!</v>
      </c>
      <c r="H24" s="291"/>
      <c r="I24" s="292"/>
      <c r="J24" s="139"/>
      <c r="K24" s="139"/>
      <c r="L24" s="139"/>
      <c r="M24" s="139"/>
      <c r="N24" s="139"/>
      <c r="O24" s="139"/>
      <c r="P24" s="139"/>
    </row>
    <row r="25" spans="1:16" s="138" customFormat="1" ht="18" hidden="1" customHeight="1" x14ac:dyDescent="0.25">
      <c r="A25" s="296"/>
      <c r="B25" s="290" t="s">
        <v>172</v>
      </c>
      <c r="C25" s="294"/>
      <c r="D25" s="295"/>
      <c r="E25" s="295"/>
      <c r="F25" s="134"/>
      <c r="G25" s="343" t="e">
        <f t="shared" si="0"/>
        <v>#DIV/0!</v>
      </c>
      <c r="H25" s="291"/>
      <c r="I25" s="292"/>
    </row>
    <row r="26" spans="1:16" s="315" customFormat="1" ht="18" customHeight="1" x14ac:dyDescent="0.25">
      <c r="A26" s="87" t="s">
        <v>126</v>
      </c>
      <c r="B26" s="88"/>
      <c r="C26" s="88">
        <v>10</v>
      </c>
      <c r="D26" s="90">
        <v>14314</v>
      </c>
      <c r="E26" s="90">
        <f>'10'!E11</f>
        <v>13978</v>
      </c>
      <c r="F26" s="90">
        <f>'10'!F11</f>
        <v>14849</v>
      </c>
      <c r="G26" s="341">
        <f t="shared" si="0"/>
        <v>103.73759955288529</v>
      </c>
      <c r="H26" s="124">
        <v>92496</v>
      </c>
      <c r="I26" s="91" t="e">
        <f>#REF!-H26</f>
        <v>#REF!</v>
      </c>
    </row>
    <row r="27" spans="1:16" s="138" customFormat="1" ht="18" hidden="1" customHeight="1" x14ac:dyDescent="0.25">
      <c r="A27" s="296" t="s">
        <v>170</v>
      </c>
      <c r="B27" s="290" t="s">
        <v>171</v>
      </c>
      <c r="C27" s="294"/>
      <c r="D27" s="295"/>
      <c r="E27" s="295"/>
      <c r="F27" s="134"/>
      <c r="G27" s="342" t="e">
        <f t="shared" si="0"/>
        <v>#DIV/0!</v>
      </c>
      <c r="H27" s="291"/>
      <c r="I27" s="292"/>
      <c r="J27" s="139"/>
      <c r="K27" s="139"/>
      <c r="L27" s="139"/>
      <c r="M27" s="139"/>
      <c r="N27" s="139"/>
      <c r="O27" s="139"/>
      <c r="P27" s="139"/>
    </row>
    <row r="28" spans="1:16" s="138" customFormat="1" ht="18" hidden="1" customHeight="1" x14ac:dyDescent="0.25">
      <c r="A28" s="296"/>
      <c r="B28" s="290" t="s">
        <v>172</v>
      </c>
      <c r="C28" s="294"/>
      <c r="D28" s="295"/>
      <c r="E28" s="295"/>
      <c r="F28" s="134"/>
      <c r="G28" s="343" t="e">
        <f t="shared" si="0"/>
        <v>#DIV/0!</v>
      </c>
      <c r="H28" s="291"/>
      <c r="I28" s="292"/>
    </row>
    <row r="29" spans="1:16" s="84" customFormat="1" ht="18" customHeight="1" x14ac:dyDescent="0.25">
      <c r="A29" s="87" t="s">
        <v>124</v>
      </c>
      <c r="B29" s="88"/>
      <c r="C29" s="88">
        <v>11</v>
      </c>
      <c r="D29" s="90">
        <f>'11'!D13</f>
        <v>6331</v>
      </c>
      <c r="E29" s="90">
        <f>'11'!E13</f>
        <v>6281</v>
      </c>
      <c r="F29" s="90">
        <f>'11'!F13</f>
        <v>5471</v>
      </c>
      <c r="G29" s="341">
        <f t="shared" si="0"/>
        <v>86.416048017690727</v>
      </c>
      <c r="H29" s="124">
        <v>9789</v>
      </c>
      <c r="I29" s="91" t="e">
        <f>#REF!-H29</f>
        <v>#REF!</v>
      </c>
      <c r="P29" s="307"/>
    </row>
    <row r="30" spans="1:16" s="138" customFormat="1" ht="18" hidden="1" customHeight="1" x14ac:dyDescent="0.25">
      <c r="A30" s="296" t="s">
        <v>170</v>
      </c>
      <c r="B30" s="290" t="s">
        <v>171</v>
      </c>
      <c r="C30" s="294"/>
      <c r="D30" s="295"/>
      <c r="E30" s="295"/>
      <c r="F30" s="134"/>
      <c r="G30" s="342" t="e">
        <f t="shared" si="0"/>
        <v>#DIV/0!</v>
      </c>
      <c r="H30" s="291"/>
      <c r="I30" s="292"/>
      <c r="J30" s="139"/>
      <c r="K30" s="139"/>
      <c r="L30" s="139"/>
      <c r="M30" s="139"/>
      <c r="N30" s="139"/>
      <c r="O30" s="139"/>
      <c r="P30" s="139"/>
    </row>
    <row r="31" spans="1:16" s="138" customFormat="1" ht="18" hidden="1" customHeight="1" x14ac:dyDescent="0.25">
      <c r="A31" s="296"/>
      <c r="B31" s="290" t="s">
        <v>172</v>
      </c>
      <c r="C31" s="294"/>
      <c r="D31" s="295"/>
      <c r="E31" s="295"/>
      <c r="F31" s="134"/>
      <c r="G31" s="343" t="e">
        <f t="shared" si="0"/>
        <v>#DIV/0!</v>
      </c>
      <c r="H31" s="291"/>
      <c r="I31" s="292"/>
    </row>
    <row r="32" spans="1:16" s="84" customFormat="1" ht="18" customHeight="1" x14ac:dyDescent="0.25">
      <c r="A32" s="355" t="s">
        <v>125</v>
      </c>
      <c r="B32" s="365"/>
      <c r="C32" s="88">
        <v>12</v>
      </c>
      <c r="D32" s="90">
        <f>SUM('12'!D19)</f>
        <v>820315</v>
      </c>
      <c r="E32" s="90">
        <f>SUM('12'!E19)</f>
        <v>819115</v>
      </c>
      <c r="F32" s="90">
        <f>SUM('12'!F19)</f>
        <v>820</v>
      </c>
      <c r="G32" s="341">
        <f t="shared" si="0"/>
        <v>9.9961600117028218E-2</v>
      </c>
      <c r="H32" s="309">
        <v>800194</v>
      </c>
      <c r="I32" s="310" t="e">
        <f>#REF!-H32</f>
        <v>#REF!</v>
      </c>
      <c r="J32" s="135"/>
      <c r="K32" s="135"/>
      <c r="L32" s="135"/>
      <c r="M32" s="135"/>
      <c r="N32" s="135"/>
      <c r="O32" s="135"/>
      <c r="P32" s="307"/>
    </row>
    <row r="33" spans="1:16" s="86" customFormat="1" ht="18" customHeight="1" x14ac:dyDescent="0.25">
      <c r="A33" s="132" t="s">
        <v>170</v>
      </c>
      <c r="B33" s="133" t="s">
        <v>171</v>
      </c>
      <c r="C33" s="127"/>
      <c r="D33" s="134">
        <f>SUM('12'!D13)</f>
        <v>850</v>
      </c>
      <c r="E33" s="134">
        <f>SUM('12'!E13)</f>
        <v>836</v>
      </c>
      <c r="F33" s="134">
        <f>SUM('12'!F13)</f>
        <v>820</v>
      </c>
      <c r="G33" s="344">
        <f t="shared" si="0"/>
        <v>96.470588235294116</v>
      </c>
      <c r="H33" s="128"/>
      <c r="I33" s="129"/>
      <c r="P33" s="135"/>
    </row>
    <row r="34" spans="1:16" s="86" customFormat="1" ht="18" hidden="1" customHeight="1" x14ac:dyDescent="0.25">
      <c r="A34" s="132"/>
      <c r="B34" s="133" t="s">
        <v>172</v>
      </c>
      <c r="C34" s="127"/>
      <c r="D34" s="134"/>
      <c r="E34" s="134">
        <v>0</v>
      </c>
      <c r="F34" s="134">
        <v>0</v>
      </c>
      <c r="G34" s="340"/>
      <c r="H34" s="128"/>
      <c r="I34" s="129"/>
    </row>
    <row r="35" spans="1:16" s="86" customFormat="1" ht="18" customHeight="1" x14ac:dyDescent="0.25">
      <c r="A35" s="132"/>
      <c r="B35" s="133" t="s">
        <v>173</v>
      </c>
      <c r="C35" s="127"/>
      <c r="D35" s="134">
        <f>SUM('12'!D18)</f>
        <v>819465</v>
      </c>
      <c r="E35" s="134">
        <f>SUM('12'!E18)</f>
        <v>818279</v>
      </c>
      <c r="F35" s="134">
        <f>SUM('12'!F18)</f>
        <v>0</v>
      </c>
      <c r="G35" s="340">
        <f t="shared" ref="G35:G45" si="1">F35/D35*100</f>
        <v>0</v>
      </c>
      <c r="H35" s="128"/>
      <c r="I35" s="129"/>
    </row>
    <row r="36" spans="1:16" s="84" customFormat="1" ht="18" customHeight="1" x14ac:dyDescent="0.25">
      <c r="A36" s="351" t="s">
        <v>113</v>
      </c>
      <c r="B36" s="352"/>
      <c r="C36" s="88">
        <v>13</v>
      </c>
      <c r="D36" s="90">
        <f>'13'!D10</f>
        <v>705</v>
      </c>
      <c r="E36" s="90">
        <f>'13'!E10</f>
        <v>705</v>
      </c>
      <c r="F36" s="90">
        <f>'13'!F10</f>
        <v>366</v>
      </c>
      <c r="G36" s="341">
        <f t="shared" si="1"/>
        <v>51.914893617021271</v>
      </c>
      <c r="H36" s="124">
        <v>67480</v>
      </c>
      <c r="I36" s="91" t="e">
        <f>#REF!-H36</f>
        <v>#REF!</v>
      </c>
    </row>
    <row r="37" spans="1:16" s="138" customFormat="1" ht="18" hidden="1" customHeight="1" x14ac:dyDescent="0.25">
      <c r="A37" s="296" t="s">
        <v>170</v>
      </c>
      <c r="B37" s="290" t="s">
        <v>171</v>
      </c>
      <c r="C37" s="294"/>
      <c r="D37" s="295"/>
      <c r="E37" s="295"/>
      <c r="F37" s="134"/>
      <c r="G37" s="342" t="e">
        <f t="shared" si="1"/>
        <v>#DIV/0!</v>
      </c>
      <c r="H37" s="291"/>
      <c r="I37" s="292"/>
      <c r="J37" s="139"/>
      <c r="K37" s="139"/>
      <c r="L37" s="139"/>
      <c r="M37" s="139"/>
      <c r="N37" s="139"/>
      <c r="O37" s="139"/>
      <c r="P37" s="139"/>
    </row>
    <row r="38" spans="1:16" s="138" customFormat="1" ht="18" hidden="1" customHeight="1" x14ac:dyDescent="0.25">
      <c r="A38" s="296"/>
      <c r="B38" s="290" t="s">
        <v>172</v>
      </c>
      <c r="C38" s="294"/>
      <c r="D38" s="295"/>
      <c r="E38" s="295"/>
      <c r="F38" s="134"/>
      <c r="G38" s="343" t="e">
        <f t="shared" si="1"/>
        <v>#DIV/0!</v>
      </c>
      <c r="H38" s="291"/>
      <c r="I38" s="292"/>
    </row>
    <row r="39" spans="1:16" s="315" customFormat="1" ht="18" customHeight="1" x14ac:dyDescent="0.25">
      <c r="A39" s="311" t="s">
        <v>136</v>
      </c>
      <c r="B39" s="312"/>
      <c r="C39" s="312">
        <v>14</v>
      </c>
      <c r="D39" s="313">
        <f>'14'!D16</f>
        <v>16707</v>
      </c>
      <c r="E39" s="313">
        <f>'14'!E16</f>
        <v>19694</v>
      </c>
      <c r="F39" s="313">
        <f>'14'!F16</f>
        <v>16857</v>
      </c>
      <c r="G39" s="341">
        <f t="shared" si="1"/>
        <v>100.89782725803556</v>
      </c>
      <c r="H39" s="314">
        <v>27308</v>
      </c>
      <c r="I39" s="91" t="e">
        <f>#REF!-H39</f>
        <v>#REF!</v>
      </c>
      <c r="P39" s="316"/>
    </row>
    <row r="40" spans="1:16" s="138" customFormat="1" ht="18" hidden="1" customHeight="1" x14ac:dyDescent="0.25">
      <c r="A40" s="296" t="s">
        <v>170</v>
      </c>
      <c r="B40" s="290" t="s">
        <v>171</v>
      </c>
      <c r="C40" s="294"/>
      <c r="D40" s="295"/>
      <c r="E40" s="295"/>
      <c r="F40" s="134"/>
      <c r="G40" s="342" t="e">
        <f t="shared" si="1"/>
        <v>#DIV/0!</v>
      </c>
      <c r="H40" s="291"/>
      <c r="I40" s="292"/>
      <c r="J40" s="139"/>
      <c r="K40" s="139"/>
      <c r="L40" s="139"/>
      <c r="M40" s="139"/>
      <c r="N40" s="139"/>
      <c r="O40" s="139"/>
      <c r="P40" s="139"/>
    </row>
    <row r="41" spans="1:16" s="138" customFormat="1" ht="18" hidden="1" customHeight="1" x14ac:dyDescent="0.25">
      <c r="A41" s="296"/>
      <c r="B41" s="290" t="s">
        <v>172</v>
      </c>
      <c r="C41" s="294"/>
      <c r="D41" s="295"/>
      <c r="E41" s="295"/>
      <c r="F41" s="134"/>
      <c r="G41" s="343" t="e">
        <f t="shared" si="1"/>
        <v>#DIV/0!</v>
      </c>
      <c r="H41" s="291"/>
      <c r="I41" s="292"/>
    </row>
    <row r="42" spans="1:16" s="93" customFormat="1" ht="18" customHeight="1" x14ac:dyDescent="0.25">
      <c r="A42" s="351" t="s">
        <v>109</v>
      </c>
      <c r="B42" s="352"/>
      <c r="C42" s="88">
        <v>15</v>
      </c>
      <c r="D42" s="90">
        <f>SUM('15'!D10)</f>
        <v>15</v>
      </c>
      <c r="E42" s="90">
        <f>SUM('15'!E10)</f>
        <v>15</v>
      </c>
      <c r="F42" s="90">
        <f>SUM('15'!F10)</f>
        <v>15</v>
      </c>
      <c r="G42" s="341">
        <f t="shared" si="1"/>
        <v>100</v>
      </c>
      <c r="H42" s="124">
        <v>20</v>
      </c>
      <c r="I42" s="91" t="e">
        <f>#REF!-H42</f>
        <v>#REF!</v>
      </c>
      <c r="P42" s="136"/>
    </row>
    <row r="43" spans="1:16" s="93" customFormat="1" ht="18" customHeight="1" x14ac:dyDescent="0.25">
      <c r="A43" s="353" t="s">
        <v>137</v>
      </c>
      <c r="B43" s="354"/>
      <c r="C43" s="94">
        <v>16</v>
      </c>
      <c r="D43" s="95">
        <f>SUM('16'!D10)</f>
        <v>20</v>
      </c>
      <c r="E43" s="95">
        <f>SUM('16'!E10)</f>
        <v>20</v>
      </c>
      <c r="F43" s="95">
        <f>SUM('16'!F10)</f>
        <v>20</v>
      </c>
      <c r="G43" s="341">
        <f t="shared" si="1"/>
        <v>100</v>
      </c>
      <c r="H43" s="124">
        <v>20</v>
      </c>
      <c r="I43" s="91" t="e">
        <f>#REF!-H43</f>
        <v>#REF!</v>
      </c>
    </row>
    <row r="44" spans="1:16" s="93" customFormat="1" ht="18" customHeight="1" thickBot="1" x14ac:dyDescent="0.3">
      <c r="A44" s="355" t="s">
        <v>138</v>
      </c>
      <c r="B44" s="356"/>
      <c r="C44" s="88">
        <v>17</v>
      </c>
      <c r="D44" s="90">
        <f>SUM('17'!D12)</f>
        <v>1650</v>
      </c>
      <c r="E44" s="90">
        <f>SUM('17'!E12)</f>
        <v>1910</v>
      </c>
      <c r="F44" s="90">
        <f>SUM('17'!F12)</f>
        <v>2217</v>
      </c>
      <c r="G44" s="341">
        <f t="shared" si="1"/>
        <v>134.36363636363637</v>
      </c>
      <c r="H44" s="322">
        <v>1750</v>
      </c>
      <c r="I44" s="91" t="e">
        <f>#REF!-H44</f>
        <v>#REF!</v>
      </c>
    </row>
    <row r="45" spans="1:16" s="84" customFormat="1" ht="18" customHeight="1" thickTop="1" thickBot="1" x14ac:dyDescent="0.3">
      <c r="A45" s="359" t="s">
        <v>162</v>
      </c>
      <c r="B45" s="360"/>
      <c r="C45" s="323">
        <v>18</v>
      </c>
      <c r="D45" s="324">
        <f>SUM('18'!D16)</f>
        <v>31403</v>
      </c>
      <c r="E45" s="324">
        <f>SUM('18'!E16)</f>
        <v>31554</v>
      </c>
      <c r="F45" s="324">
        <f>SUM('18'!F16)</f>
        <v>31353</v>
      </c>
      <c r="G45" s="345">
        <f t="shared" si="1"/>
        <v>99.840779543355723</v>
      </c>
      <c r="H45" s="325"/>
      <c r="I45" s="326"/>
    </row>
    <row r="46" spans="1:16" s="86" customFormat="1" ht="18" hidden="1" customHeight="1" thickTop="1" x14ac:dyDescent="0.3">
      <c r="A46" s="132" t="s">
        <v>170</v>
      </c>
      <c r="B46" s="133" t="s">
        <v>171</v>
      </c>
      <c r="C46" s="127"/>
      <c r="D46" s="134"/>
      <c r="E46" s="134"/>
      <c r="F46" s="134"/>
      <c r="G46" s="344"/>
      <c r="H46" s="128"/>
      <c r="I46" s="129"/>
      <c r="J46" s="135"/>
      <c r="K46" s="135"/>
      <c r="L46" s="135"/>
      <c r="M46" s="139"/>
      <c r="N46" s="143"/>
      <c r="O46" s="135"/>
      <c r="P46" s="135"/>
    </row>
    <row r="47" spans="1:16" s="86" customFormat="1" ht="18" hidden="1" customHeight="1" thickBot="1" x14ac:dyDescent="0.3">
      <c r="A47" s="151"/>
      <c r="B47" s="152" t="s">
        <v>172</v>
      </c>
      <c r="C47" s="153"/>
      <c r="D47" s="154"/>
      <c r="E47" s="154"/>
      <c r="F47" s="154"/>
      <c r="G47" s="346"/>
      <c r="H47" s="128"/>
      <c r="I47" s="129"/>
      <c r="M47" s="138"/>
      <c r="N47" s="142"/>
    </row>
    <row r="48" spans="1:16" s="97" customFormat="1" ht="25.5" customHeight="1" thickTop="1" thickBot="1" x14ac:dyDescent="0.3">
      <c r="A48" s="357" t="s">
        <v>139</v>
      </c>
      <c r="B48" s="358"/>
      <c r="C48" s="358"/>
      <c r="D48" s="102">
        <f>SUM(D7,D10,D13,D14,D15,D16,D17,D20,D23,D26,D29,D32,D36,D39,D42,D43,D44,D45)</f>
        <v>1417143</v>
      </c>
      <c r="E48" s="102">
        <f t="shared" ref="E48" si="2">SUM(E7,E10,E13,E14,E15,E16,E17,E20,E23,E26,E29,E32,E36,E39,E42,E43,E44,E45)</f>
        <v>1466698</v>
      </c>
      <c r="F48" s="102">
        <f>SUM(F7,F10,F13,F14,F15,F16,F17,F20,F23,F26,F29,F32,F36,F39,F42,F43,F44,F45)</f>
        <v>585506</v>
      </c>
      <c r="G48" s="347">
        <f>F48/D48*100</f>
        <v>41.31594341573151</v>
      </c>
      <c r="H48" s="125">
        <f>SUM(H7:H17,H20,H23,H26,H29,H32,H36,H39,H42,H43,H44)</f>
        <v>1717069</v>
      </c>
      <c r="I48" s="126" t="e">
        <f>SUM(I7:I17,I20,I23,I26,I29,I32,I36,I39,I42,I43,I44)</f>
        <v>#REF!</v>
      </c>
      <c r="M48" s="140"/>
      <c r="N48" s="144"/>
    </row>
    <row r="49" spans="1:14" s="97" customFormat="1" ht="18" customHeight="1" thickTop="1" x14ac:dyDescent="0.2">
      <c r="A49" s="163" t="s">
        <v>174</v>
      </c>
      <c r="B49" s="164" t="s">
        <v>175</v>
      </c>
      <c r="C49" s="165"/>
      <c r="D49" s="166">
        <f>SUM(D7,D10,D13,D14,D15,D16,D17,D20,D23,D26,D29,D33,D36,D39,D42,D43,D44,D45)</f>
        <v>597678</v>
      </c>
      <c r="E49" s="166">
        <f t="shared" ref="E49:F49" si="3">SUM(E7,E10,E13,E14,E15,E16,E17,E20,E23,E26,E29,E33,E36,E39,E42,E43,E44,E45)</f>
        <v>648419</v>
      </c>
      <c r="F49" s="166">
        <f t="shared" si="3"/>
        <v>585506</v>
      </c>
      <c r="G49" s="348">
        <f>F49/D49*100</f>
        <v>97.963451892155973</v>
      </c>
      <c r="H49" s="287"/>
      <c r="I49" s="287"/>
      <c r="M49" s="140"/>
      <c r="N49" s="144"/>
    </row>
    <row r="50" spans="1:14" s="97" customFormat="1" ht="18" hidden="1" customHeight="1" x14ac:dyDescent="0.2">
      <c r="A50" s="157"/>
      <c r="B50" s="161" t="s">
        <v>172</v>
      </c>
      <c r="C50" s="159"/>
      <c r="D50" s="155">
        <f>SUM(D47,D41,D38,D34,D31,D28,D25,D22,D19,D9)</f>
        <v>0</v>
      </c>
      <c r="E50" s="155">
        <f>SUM(E47,E41,E38,E34,E31,E28,E25,E22,E19,E9)</f>
        <v>0</v>
      </c>
      <c r="F50" s="155">
        <f>SUM(F9,F19,F22,F25,F28,F31,F34,F38,F41,F47)</f>
        <v>0</v>
      </c>
      <c r="G50" s="348" t="e">
        <f>F50/D50*100</f>
        <v>#DIV/0!</v>
      </c>
      <c r="H50" s="287"/>
      <c r="I50" s="287"/>
      <c r="M50" s="140"/>
      <c r="N50" s="144"/>
    </row>
    <row r="51" spans="1:14" s="97" customFormat="1" ht="18" customHeight="1" thickBot="1" x14ac:dyDescent="0.25">
      <c r="A51" s="158"/>
      <c r="B51" s="162" t="s">
        <v>173</v>
      </c>
      <c r="C51" s="160"/>
      <c r="D51" s="156">
        <f>SUM(D35)</f>
        <v>819465</v>
      </c>
      <c r="E51" s="156">
        <f t="shared" ref="E51:F51" si="4">SUM(E35)</f>
        <v>818279</v>
      </c>
      <c r="F51" s="156">
        <f t="shared" si="4"/>
        <v>0</v>
      </c>
      <c r="G51" s="349">
        <f>F51/D51*100</f>
        <v>0</v>
      </c>
      <c r="H51" s="288"/>
      <c r="I51" s="288"/>
      <c r="M51" s="140"/>
      <c r="N51" s="144"/>
    </row>
    <row r="52" spans="1:14" s="97" customFormat="1" ht="15" thickTop="1" x14ac:dyDescent="0.2">
      <c r="A52" s="350" t="s">
        <v>354</v>
      </c>
      <c r="B52" s="350"/>
      <c r="C52" s="350"/>
      <c r="D52" s="350"/>
      <c r="E52" s="350"/>
      <c r="F52" s="350"/>
      <c r="G52" s="350"/>
      <c r="H52" s="92"/>
      <c r="I52" s="92"/>
      <c r="M52" s="140"/>
      <c r="N52" s="144"/>
    </row>
    <row r="53" spans="1:14" x14ac:dyDescent="0.2">
      <c r="A53" s="350"/>
      <c r="B53" s="350"/>
      <c r="C53" s="350"/>
      <c r="D53" s="350"/>
      <c r="E53" s="350"/>
      <c r="F53" s="350"/>
      <c r="G53" s="350"/>
      <c r="H53" s="98"/>
      <c r="I53" s="98"/>
    </row>
    <row r="54" spans="1:14" x14ac:dyDescent="0.2">
      <c r="A54" s="98"/>
      <c r="B54" s="98"/>
      <c r="C54" s="98"/>
      <c r="D54" s="289"/>
      <c r="E54" s="289"/>
      <c r="F54" s="289"/>
      <c r="G54" s="150"/>
      <c r="H54" s="98"/>
      <c r="I54" s="98"/>
    </row>
    <row r="55" spans="1:14" x14ac:dyDescent="0.2">
      <c r="B55" s="98"/>
      <c r="C55" s="98"/>
      <c r="D55" s="149"/>
      <c r="E55" s="149"/>
      <c r="F55" s="149"/>
      <c r="G55" s="150"/>
      <c r="H55" s="98"/>
      <c r="I55" s="98"/>
    </row>
    <row r="56" spans="1:14" x14ac:dyDescent="0.2">
      <c r="A56" s="98"/>
      <c r="B56" s="98"/>
      <c r="C56" s="98"/>
      <c r="D56" s="149"/>
      <c r="E56" s="149"/>
      <c r="F56" s="149"/>
      <c r="G56" s="150"/>
      <c r="H56" s="98"/>
      <c r="I56" s="98"/>
    </row>
    <row r="57" spans="1:14" x14ac:dyDescent="0.2">
      <c r="A57" s="98"/>
      <c r="B57" s="98"/>
      <c r="C57" s="98"/>
      <c r="D57" s="149"/>
      <c r="E57" s="149"/>
      <c r="F57" s="149"/>
      <c r="G57" s="150"/>
      <c r="H57" s="98"/>
      <c r="I57" s="98"/>
    </row>
    <row r="58" spans="1:14" ht="14.25" x14ac:dyDescent="0.2">
      <c r="D58" s="96"/>
      <c r="E58" s="96"/>
      <c r="F58" s="96"/>
    </row>
    <row r="68" spans="7:7" x14ac:dyDescent="0.2">
      <c r="G68" s="145"/>
    </row>
    <row r="69" spans="7:7" x14ac:dyDescent="0.2">
      <c r="G69" s="145"/>
    </row>
    <row r="70" spans="7:7" x14ac:dyDescent="0.2">
      <c r="G70" s="145"/>
    </row>
    <row r="71" spans="7:7" x14ac:dyDescent="0.2">
      <c r="G71" s="145"/>
    </row>
    <row r="72" spans="7:7" x14ac:dyDescent="0.2">
      <c r="G72" s="145"/>
    </row>
    <row r="73" spans="7:7" x14ac:dyDescent="0.2">
      <c r="G73" s="145"/>
    </row>
    <row r="74" spans="7:7" x14ac:dyDescent="0.2">
      <c r="G74" s="145"/>
    </row>
    <row r="75" spans="7:7" x14ac:dyDescent="0.2">
      <c r="G75" s="145"/>
    </row>
    <row r="76" spans="7:7" x14ac:dyDescent="0.2">
      <c r="G76" s="145"/>
    </row>
    <row r="77" spans="7:7" x14ac:dyDescent="0.2">
      <c r="G77" s="145"/>
    </row>
    <row r="78" spans="7:7" x14ac:dyDescent="0.2">
      <c r="G78" s="145"/>
    </row>
    <row r="79" spans="7:7" x14ac:dyDescent="0.2">
      <c r="G79" s="145"/>
    </row>
    <row r="80" spans="7:7" x14ac:dyDescent="0.2">
      <c r="G80" s="145"/>
    </row>
    <row r="81" spans="7:7" x14ac:dyDescent="0.2">
      <c r="G81" s="145"/>
    </row>
    <row r="82" spans="7:7" x14ac:dyDescent="0.2">
      <c r="G82" s="145"/>
    </row>
    <row r="83" spans="7:7" x14ac:dyDescent="0.2">
      <c r="G83" s="145"/>
    </row>
    <row r="84" spans="7:7" x14ac:dyDescent="0.2">
      <c r="G84" s="145"/>
    </row>
    <row r="85" spans="7:7" x14ac:dyDescent="0.2">
      <c r="G85" s="145"/>
    </row>
    <row r="86" spans="7:7" x14ac:dyDescent="0.2">
      <c r="G86" s="145"/>
    </row>
    <row r="87" spans="7:7" x14ac:dyDescent="0.2">
      <c r="G87" s="145"/>
    </row>
    <row r="88" spans="7:7" x14ac:dyDescent="0.2">
      <c r="G88" s="145"/>
    </row>
    <row r="89" spans="7:7" x14ac:dyDescent="0.2">
      <c r="G89" s="145"/>
    </row>
    <row r="90" spans="7:7" x14ac:dyDescent="0.2">
      <c r="G90" s="145"/>
    </row>
    <row r="91" spans="7:7" x14ac:dyDescent="0.2">
      <c r="G91" s="145"/>
    </row>
    <row r="92" spans="7:7" x14ac:dyDescent="0.2">
      <c r="G92" s="145"/>
    </row>
    <row r="93" spans="7:7" x14ac:dyDescent="0.2">
      <c r="G93" s="145"/>
    </row>
    <row r="94" spans="7:7" x14ac:dyDescent="0.2">
      <c r="G94" s="145"/>
    </row>
    <row r="95" spans="7:7" x14ac:dyDescent="0.2">
      <c r="G95" s="145"/>
    </row>
    <row r="96" spans="7:7" x14ac:dyDescent="0.2">
      <c r="G96" s="145"/>
    </row>
    <row r="97" spans="7:7" x14ac:dyDescent="0.2">
      <c r="G97" s="145"/>
    </row>
    <row r="98" spans="7:7" x14ac:dyDescent="0.2">
      <c r="G98" s="145"/>
    </row>
    <row r="99" spans="7:7" x14ac:dyDescent="0.2">
      <c r="G99" s="145"/>
    </row>
    <row r="100" spans="7:7" x14ac:dyDescent="0.2">
      <c r="G100" s="145"/>
    </row>
    <row r="101" spans="7:7" x14ac:dyDescent="0.2">
      <c r="G101" s="145"/>
    </row>
    <row r="102" spans="7:7" x14ac:dyDescent="0.2">
      <c r="G102" s="145"/>
    </row>
    <row r="103" spans="7:7" x14ac:dyDescent="0.2">
      <c r="G103" s="145"/>
    </row>
    <row r="104" spans="7:7" x14ac:dyDescent="0.2">
      <c r="G104" s="145"/>
    </row>
    <row r="105" spans="7:7" x14ac:dyDescent="0.2">
      <c r="G105" s="145"/>
    </row>
    <row r="106" spans="7:7" x14ac:dyDescent="0.2">
      <c r="G106" s="145"/>
    </row>
    <row r="107" spans="7:7" x14ac:dyDescent="0.2">
      <c r="G107" s="145"/>
    </row>
    <row r="108" spans="7:7" x14ac:dyDescent="0.2">
      <c r="G108" s="145"/>
    </row>
    <row r="109" spans="7:7" x14ac:dyDescent="0.2">
      <c r="G109" s="145"/>
    </row>
    <row r="110" spans="7:7" x14ac:dyDescent="0.2">
      <c r="G110" s="145"/>
    </row>
    <row r="111" spans="7:7" x14ac:dyDescent="0.2">
      <c r="G111" s="145"/>
    </row>
    <row r="112" spans="7:7" x14ac:dyDescent="0.2">
      <c r="G112" s="145"/>
    </row>
    <row r="113" spans="7:7" x14ac:dyDescent="0.2">
      <c r="G113" s="145"/>
    </row>
    <row r="114" spans="7:7" x14ac:dyDescent="0.2">
      <c r="G114" s="145"/>
    </row>
    <row r="115" spans="7:7" x14ac:dyDescent="0.2">
      <c r="G115" s="145"/>
    </row>
    <row r="116" spans="7:7" x14ac:dyDescent="0.2">
      <c r="G116" s="145"/>
    </row>
    <row r="117" spans="7:7" x14ac:dyDescent="0.2">
      <c r="G117" s="145"/>
    </row>
    <row r="118" spans="7:7" x14ac:dyDescent="0.2">
      <c r="G118" s="145"/>
    </row>
    <row r="119" spans="7:7" x14ac:dyDescent="0.2">
      <c r="G119" s="145"/>
    </row>
    <row r="120" spans="7:7" x14ac:dyDescent="0.2">
      <c r="G120" s="145"/>
    </row>
    <row r="121" spans="7:7" x14ac:dyDescent="0.2">
      <c r="G121" s="145"/>
    </row>
    <row r="122" spans="7:7" x14ac:dyDescent="0.2">
      <c r="G122" s="145"/>
    </row>
    <row r="123" spans="7:7" x14ac:dyDescent="0.2">
      <c r="G123" s="145"/>
    </row>
    <row r="124" spans="7:7" x14ac:dyDescent="0.2">
      <c r="G124" s="145"/>
    </row>
    <row r="125" spans="7:7" x14ac:dyDescent="0.2">
      <c r="G125" s="145"/>
    </row>
    <row r="126" spans="7:7" x14ac:dyDescent="0.2">
      <c r="G126" s="145"/>
    </row>
    <row r="127" spans="7:7" x14ac:dyDescent="0.2">
      <c r="G127" s="145"/>
    </row>
    <row r="128" spans="7:7" x14ac:dyDescent="0.2">
      <c r="G128" s="145"/>
    </row>
    <row r="129" spans="7:7" x14ac:dyDescent="0.2">
      <c r="G129" s="145"/>
    </row>
    <row r="130" spans="7:7" x14ac:dyDescent="0.2">
      <c r="G130" s="145"/>
    </row>
    <row r="131" spans="7:7" x14ac:dyDescent="0.2">
      <c r="G131" s="145"/>
    </row>
    <row r="132" spans="7:7" x14ac:dyDescent="0.2">
      <c r="G132" s="145"/>
    </row>
    <row r="133" spans="7:7" x14ac:dyDescent="0.2">
      <c r="G133" s="145"/>
    </row>
    <row r="134" spans="7:7" x14ac:dyDescent="0.2">
      <c r="G134" s="145"/>
    </row>
    <row r="135" spans="7:7" x14ac:dyDescent="0.2">
      <c r="G135" s="145"/>
    </row>
    <row r="136" spans="7:7" x14ac:dyDescent="0.2">
      <c r="G136" s="145"/>
    </row>
    <row r="137" spans="7:7" x14ac:dyDescent="0.2">
      <c r="G137" s="145"/>
    </row>
    <row r="138" spans="7:7" x14ac:dyDescent="0.2">
      <c r="G138" s="145"/>
    </row>
    <row r="139" spans="7:7" x14ac:dyDescent="0.2">
      <c r="G139" s="145"/>
    </row>
    <row r="140" spans="7:7" x14ac:dyDescent="0.2">
      <c r="G140" s="145"/>
    </row>
    <row r="141" spans="7:7" x14ac:dyDescent="0.2">
      <c r="G141" s="145"/>
    </row>
    <row r="142" spans="7:7" x14ac:dyDescent="0.2">
      <c r="G142" s="145"/>
    </row>
    <row r="143" spans="7:7" x14ac:dyDescent="0.2">
      <c r="G143" s="145"/>
    </row>
    <row r="144" spans="7:7" x14ac:dyDescent="0.2">
      <c r="G144" s="145"/>
    </row>
    <row r="145" spans="7:7" x14ac:dyDescent="0.2">
      <c r="G145" s="145"/>
    </row>
    <row r="146" spans="7:7" x14ac:dyDescent="0.2">
      <c r="G146" s="145"/>
    </row>
    <row r="147" spans="7:7" x14ac:dyDescent="0.2">
      <c r="G147" s="145"/>
    </row>
    <row r="148" spans="7:7" x14ac:dyDescent="0.2">
      <c r="G148" s="145"/>
    </row>
    <row r="149" spans="7:7" x14ac:dyDescent="0.2">
      <c r="G149" s="145"/>
    </row>
    <row r="150" spans="7:7" x14ac:dyDescent="0.2">
      <c r="G150" s="145"/>
    </row>
    <row r="151" spans="7:7" x14ac:dyDescent="0.2">
      <c r="G151" s="145"/>
    </row>
    <row r="152" spans="7:7" x14ac:dyDescent="0.2">
      <c r="G152" s="145"/>
    </row>
    <row r="153" spans="7:7" x14ac:dyDescent="0.2">
      <c r="G153" s="145"/>
    </row>
    <row r="154" spans="7:7" x14ac:dyDescent="0.2">
      <c r="G154" s="145"/>
    </row>
    <row r="155" spans="7:7" x14ac:dyDescent="0.2">
      <c r="G155" s="145"/>
    </row>
    <row r="156" spans="7:7" x14ac:dyDescent="0.2">
      <c r="G156" s="145"/>
    </row>
    <row r="157" spans="7:7" x14ac:dyDescent="0.2">
      <c r="G157" s="145"/>
    </row>
    <row r="158" spans="7:7" x14ac:dyDescent="0.2">
      <c r="G158" s="145"/>
    </row>
    <row r="159" spans="7:7" x14ac:dyDescent="0.2">
      <c r="G159" s="145"/>
    </row>
    <row r="160" spans="7:7" x14ac:dyDescent="0.2">
      <c r="G160" s="145"/>
    </row>
    <row r="161" spans="7:7" x14ac:dyDescent="0.2">
      <c r="G161" s="145"/>
    </row>
    <row r="162" spans="7:7" x14ac:dyDescent="0.2">
      <c r="G162" s="145"/>
    </row>
    <row r="163" spans="7:7" x14ac:dyDescent="0.2">
      <c r="G163" s="145"/>
    </row>
    <row r="164" spans="7:7" x14ac:dyDescent="0.2">
      <c r="G164" s="145"/>
    </row>
    <row r="165" spans="7:7" x14ac:dyDescent="0.2">
      <c r="G165" s="145"/>
    </row>
    <row r="166" spans="7:7" x14ac:dyDescent="0.2">
      <c r="G166" s="145"/>
    </row>
    <row r="167" spans="7:7" x14ac:dyDescent="0.2">
      <c r="G167" s="145"/>
    </row>
    <row r="168" spans="7:7" x14ac:dyDescent="0.2">
      <c r="G168" s="145"/>
    </row>
    <row r="169" spans="7:7" x14ac:dyDescent="0.2">
      <c r="G169" s="145"/>
    </row>
    <row r="170" spans="7:7" x14ac:dyDescent="0.2">
      <c r="G170" s="145"/>
    </row>
    <row r="171" spans="7:7" x14ac:dyDescent="0.2">
      <c r="G171" s="145"/>
    </row>
    <row r="172" spans="7:7" x14ac:dyDescent="0.2">
      <c r="G172" s="145"/>
    </row>
    <row r="173" spans="7:7" x14ac:dyDescent="0.2">
      <c r="G173" s="145"/>
    </row>
    <row r="174" spans="7:7" x14ac:dyDescent="0.2">
      <c r="G174" s="145"/>
    </row>
    <row r="175" spans="7:7" x14ac:dyDescent="0.2">
      <c r="G175" s="145"/>
    </row>
    <row r="176" spans="7:7" x14ac:dyDescent="0.2">
      <c r="G176" s="145"/>
    </row>
    <row r="177" spans="7:7" x14ac:dyDescent="0.2">
      <c r="G177" s="145"/>
    </row>
    <row r="178" spans="7:7" x14ac:dyDescent="0.2">
      <c r="G178" s="145"/>
    </row>
    <row r="179" spans="7:7" x14ac:dyDescent="0.2">
      <c r="G179" s="145"/>
    </row>
    <row r="180" spans="7:7" x14ac:dyDescent="0.2">
      <c r="G180" s="145"/>
    </row>
    <row r="181" spans="7:7" x14ac:dyDescent="0.2">
      <c r="G181" s="145"/>
    </row>
    <row r="182" spans="7:7" x14ac:dyDescent="0.2">
      <c r="G182" s="145"/>
    </row>
    <row r="183" spans="7:7" x14ac:dyDescent="0.2">
      <c r="G183" s="145"/>
    </row>
    <row r="184" spans="7:7" x14ac:dyDescent="0.2">
      <c r="G184" s="145"/>
    </row>
    <row r="185" spans="7:7" x14ac:dyDescent="0.2">
      <c r="G185" s="145"/>
    </row>
    <row r="186" spans="7:7" x14ac:dyDescent="0.2">
      <c r="G186" s="145"/>
    </row>
    <row r="187" spans="7:7" x14ac:dyDescent="0.2">
      <c r="G187" s="145"/>
    </row>
    <row r="188" spans="7:7" x14ac:dyDescent="0.2">
      <c r="G188" s="145"/>
    </row>
    <row r="189" spans="7:7" x14ac:dyDescent="0.2">
      <c r="G189" s="145"/>
    </row>
    <row r="190" spans="7:7" x14ac:dyDescent="0.2">
      <c r="G190" s="145"/>
    </row>
    <row r="191" spans="7:7" x14ac:dyDescent="0.2">
      <c r="G191" s="145"/>
    </row>
    <row r="192" spans="7:7" x14ac:dyDescent="0.2">
      <c r="G192" s="145"/>
    </row>
    <row r="193" spans="7:7" x14ac:dyDescent="0.2">
      <c r="G193" s="145"/>
    </row>
    <row r="194" spans="7:7" x14ac:dyDescent="0.2">
      <c r="G194" s="145"/>
    </row>
    <row r="195" spans="7:7" x14ac:dyDescent="0.2">
      <c r="G195" s="145"/>
    </row>
    <row r="196" spans="7:7" x14ac:dyDescent="0.2">
      <c r="G196" s="145"/>
    </row>
    <row r="197" spans="7:7" x14ac:dyDescent="0.2">
      <c r="G197" s="145"/>
    </row>
    <row r="198" spans="7:7" x14ac:dyDescent="0.2">
      <c r="G198" s="145"/>
    </row>
    <row r="199" spans="7:7" x14ac:dyDescent="0.2">
      <c r="G199" s="145"/>
    </row>
    <row r="200" spans="7:7" x14ac:dyDescent="0.2">
      <c r="G200" s="145"/>
    </row>
    <row r="201" spans="7:7" x14ac:dyDescent="0.2">
      <c r="G201" s="145"/>
    </row>
    <row r="202" spans="7:7" x14ac:dyDescent="0.2">
      <c r="G202" s="145"/>
    </row>
    <row r="203" spans="7:7" x14ac:dyDescent="0.2">
      <c r="G203" s="145"/>
    </row>
    <row r="204" spans="7:7" x14ac:dyDescent="0.2">
      <c r="G204" s="145"/>
    </row>
    <row r="205" spans="7:7" x14ac:dyDescent="0.2">
      <c r="G205" s="145"/>
    </row>
    <row r="206" spans="7:7" x14ac:dyDescent="0.2">
      <c r="G206" s="145"/>
    </row>
    <row r="207" spans="7:7" x14ac:dyDescent="0.2">
      <c r="G207" s="145"/>
    </row>
    <row r="208" spans="7:7" x14ac:dyDescent="0.2">
      <c r="G208" s="145"/>
    </row>
    <row r="209" spans="7:7" x14ac:dyDescent="0.2">
      <c r="G209" s="145"/>
    </row>
    <row r="210" spans="7:7" x14ac:dyDescent="0.2">
      <c r="G210" s="145"/>
    </row>
    <row r="211" spans="7:7" x14ac:dyDescent="0.2">
      <c r="G211" s="145"/>
    </row>
    <row r="212" spans="7:7" x14ac:dyDescent="0.2">
      <c r="G212" s="145"/>
    </row>
    <row r="213" spans="7:7" x14ac:dyDescent="0.2">
      <c r="G213" s="145"/>
    </row>
    <row r="214" spans="7:7" x14ac:dyDescent="0.2">
      <c r="G214" s="145"/>
    </row>
    <row r="215" spans="7:7" x14ac:dyDescent="0.2">
      <c r="G215" s="145"/>
    </row>
    <row r="216" spans="7:7" x14ac:dyDescent="0.2">
      <c r="G216" s="145"/>
    </row>
    <row r="217" spans="7:7" x14ac:dyDescent="0.2">
      <c r="G217" s="145"/>
    </row>
    <row r="218" spans="7:7" x14ac:dyDescent="0.2">
      <c r="G218" s="145"/>
    </row>
    <row r="219" spans="7:7" x14ac:dyDescent="0.2">
      <c r="G219" s="145"/>
    </row>
    <row r="220" spans="7:7" x14ac:dyDescent="0.2">
      <c r="G220" s="145"/>
    </row>
    <row r="221" spans="7:7" x14ac:dyDescent="0.2">
      <c r="G221" s="145"/>
    </row>
    <row r="222" spans="7:7" x14ac:dyDescent="0.2">
      <c r="G222" s="145"/>
    </row>
    <row r="223" spans="7:7" x14ac:dyDescent="0.2">
      <c r="G223" s="145"/>
    </row>
    <row r="224" spans="7:7" x14ac:dyDescent="0.2">
      <c r="G224" s="145"/>
    </row>
    <row r="225" spans="7:7" x14ac:dyDescent="0.2">
      <c r="G225" s="145"/>
    </row>
    <row r="226" spans="7:7" x14ac:dyDescent="0.2">
      <c r="G226" s="145"/>
    </row>
  </sheetData>
  <mergeCells count="11">
    <mergeCell ref="A5:B5"/>
    <mergeCell ref="A6:B6"/>
    <mergeCell ref="A14:B14"/>
    <mergeCell ref="A32:B32"/>
    <mergeCell ref="A36:B36"/>
    <mergeCell ref="A52:G53"/>
    <mergeCell ref="A42:B42"/>
    <mergeCell ref="A43:B43"/>
    <mergeCell ref="A44:B44"/>
    <mergeCell ref="A48:C48"/>
    <mergeCell ref="A45:B45"/>
  </mergeCells>
  <pageMargins left="0.70866141732283472" right="0.70866141732283472" top="0.78740157480314965" bottom="0.78740157480314965" header="0.31496062992125984" footer="0.31496062992125984"/>
  <pageSetup paperSize="9" scale="66" firstPageNumber="22"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91"/>
  <sheetViews>
    <sheetView tabSelected="1" view="pageBreakPreview" zoomScaleNormal="100" zoomScaleSheetLayoutView="100" workbookViewId="0">
      <selection activeCell="N13" sqref="N13"/>
    </sheetView>
  </sheetViews>
  <sheetFormatPr defaultRowHeight="14.25" x14ac:dyDescent="0.2"/>
  <cols>
    <col min="1" max="1" width="8.5703125" style="189" customWidth="1"/>
    <col min="2" max="2" width="9.140625" style="189"/>
    <col min="3" max="3" width="58.7109375" style="184" customWidth="1"/>
    <col min="4" max="6" width="14.140625" style="185" customWidth="1"/>
    <col min="7" max="7" width="9.140625" style="184" customWidth="1"/>
    <col min="8" max="8" width="13.5703125" style="184" customWidth="1"/>
    <col min="9" max="11" width="9.140625" style="184"/>
    <col min="12" max="12" width="13.28515625" style="184" customWidth="1"/>
    <col min="13" max="16384" width="9.140625" style="184"/>
  </cols>
  <sheetData>
    <row r="1" spans="1:8" ht="23.25" x14ac:dyDescent="0.35">
      <c r="A1" s="56" t="s">
        <v>126</v>
      </c>
      <c r="F1" s="384" t="s">
        <v>283</v>
      </c>
      <c r="G1" s="384"/>
    </row>
    <row r="3" spans="1:8" x14ac:dyDescent="0.2">
      <c r="A3" s="237" t="s">
        <v>1</v>
      </c>
      <c r="B3" s="237" t="s">
        <v>284</v>
      </c>
    </row>
    <row r="4" spans="1:8" x14ac:dyDescent="0.2">
      <c r="B4" s="237" t="s">
        <v>87</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184</v>
      </c>
      <c r="E7" s="42" t="s">
        <v>338</v>
      </c>
      <c r="F7" s="42" t="s">
        <v>185</v>
      </c>
      <c r="G7" s="43" t="s">
        <v>5</v>
      </c>
    </row>
    <row r="8" spans="1:8" s="5" customFormat="1" ht="12.75" thickTop="1" thickBot="1" x14ac:dyDescent="0.25">
      <c r="A8" s="44">
        <v>1</v>
      </c>
      <c r="B8" s="45">
        <v>2</v>
      </c>
      <c r="C8" s="45">
        <v>3</v>
      </c>
      <c r="D8" s="46">
        <v>4</v>
      </c>
      <c r="E8" s="46">
        <v>5</v>
      </c>
      <c r="F8" s="46">
        <v>6</v>
      </c>
      <c r="G8" s="47" t="s">
        <v>12</v>
      </c>
    </row>
    <row r="9" spans="1:8" ht="15" thickTop="1" x14ac:dyDescent="0.2">
      <c r="A9" s="190">
        <v>3269</v>
      </c>
      <c r="B9" s="191">
        <v>51</v>
      </c>
      <c r="C9" s="8" t="s">
        <v>8</v>
      </c>
      <c r="D9" s="186">
        <v>14279</v>
      </c>
      <c r="E9" s="186">
        <v>13943</v>
      </c>
      <c r="F9" s="186">
        <v>14814</v>
      </c>
      <c r="G9" s="187">
        <f t="shared" ref="G9:G11" si="0">F9/D9*100</f>
        <v>103.74676097765949</v>
      </c>
    </row>
    <row r="10" spans="1:8" ht="15" thickBot="1" x14ac:dyDescent="0.25">
      <c r="A10" s="190">
        <v>3269</v>
      </c>
      <c r="B10" s="191">
        <v>54</v>
      </c>
      <c r="C10" s="8" t="s">
        <v>11</v>
      </c>
      <c r="D10" s="186">
        <v>35</v>
      </c>
      <c r="E10" s="186">
        <v>35</v>
      </c>
      <c r="F10" s="186">
        <v>35</v>
      </c>
      <c r="G10" s="187">
        <f t="shared" si="0"/>
        <v>100</v>
      </c>
    </row>
    <row r="11" spans="1:8" s="16" customFormat="1" ht="16.5" thickTop="1" thickBot="1" x14ac:dyDescent="0.3">
      <c r="A11" s="368" t="s">
        <v>9</v>
      </c>
      <c r="B11" s="369"/>
      <c r="C11" s="370"/>
      <c r="D11" s="48">
        <f>SUM(D9:D10)</f>
        <v>14314</v>
      </c>
      <c r="E11" s="48">
        <f>SUM(E9:E10)</f>
        <v>13978</v>
      </c>
      <c r="F11" s="48">
        <f>SUM(F9:F10)</f>
        <v>14849</v>
      </c>
      <c r="G11" s="49">
        <f t="shared" si="0"/>
        <v>103.73759955288529</v>
      </c>
    </row>
    <row r="12" spans="1:8" ht="15" thickTop="1" x14ac:dyDescent="0.2">
      <c r="A12" s="402"/>
      <c r="B12" s="402"/>
      <c r="C12" s="402"/>
      <c r="D12" s="402"/>
      <c r="E12" s="402"/>
      <c r="F12" s="402"/>
      <c r="G12" s="402"/>
    </row>
    <row r="13" spans="1:8" x14ac:dyDescent="0.2">
      <c r="A13" s="214"/>
      <c r="B13" s="214"/>
      <c r="C13" s="214"/>
      <c r="D13" s="214"/>
      <c r="E13" s="214"/>
      <c r="F13" s="214"/>
      <c r="G13" s="214"/>
    </row>
    <row r="14" spans="1:8" ht="15" x14ac:dyDescent="0.25">
      <c r="A14" s="194" t="s">
        <v>13</v>
      </c>
    </row>
    <row r="15" spans="1:8" ht="17.25" customHeight="1" thickBot="1" x14ac:dyDescent="0.3">
      <c r="A15" s="198" t="s">
        <v>285</v>
      </c>
      <c r="B15" s="199"/>
      <c r="C15" s="200"/>
      <c r="D15" s="201"/>
      <c r="E15" s="201"/>
      <c r="F15" s="371">
        <f>SUM(H15)</f>
        <v>14814</v>
      </c>
      <c r="G15" s="371"/>
      <c r="H15" s="50">
        <f>SUM(H16:H38,H71,H81)</f>
        <v>14814</v>
      </c>
    </row>
    <row r="16" spans="1:8" ht="15.75" thickTop="1" x14ac:dyDescent="0.25">
      <c r="A16" s="193" t="s">
        <v>18</v>
      </c>
      <c r="F16" s="372">
        <v>55</v>
      </c>
      <c r="G16" s="373"/>
      <c r="H16" s="184">
        <v>55</v>
      </c>
    </row>
    <row r="17" spans="1:8" ht="15" x14ac:dyDescent="0.25">
      <c r="A17" s="255" t="s">
        <v>286</v>
      </c>
      <c r="F17" s="233"/>
      <c r="G17" s="234"/>
    </row>
    <row r="18" spans="1:8" x14ac:dyDescent="0.2">
      <c r="A18" s="426" t="s">
        <v>287</v>
      </c>
      <c r="B18" s="427"/>
      <c r="C18" s="427"/>
      <c r="D18" s="427"/>
      <c r="E18" s="427"/>
      <c r="F18" s="427"/>
      <c r="G18" s="427"/>
    </row>
    <row r="19" spans="1:8" x14ac:dyDescent="0.2">
      <c r="A19" s="427"/>
      <c r="B19" s="427"/>
      <c r="C19" s="427"/>
      <c r="D19" s="427"/>
      <c r="E19" s="427"/>
      <c r="F19" s="427"/>
      <c r="G19" s="427"/>
    </row>
    <row r="20" spans="1:8" x14ac:dyDescent="0.2">
      <c r="A20" s="427"/>
      <c r="B20" s="427"/>
      <c r="C20" s="427"/>
      <c r="D20" s="427"/>
      <c r="E20" s="427"/>
      <c r="F20" s="427"/>
      <c r="G20" s="427"/>
    </row>
    <row r="21" spans="1:8" x14ac:dyDescent="0.2">
      <c r="A21" s="427"/>
      <c r="B21" s="427"/>
      <c r="C21" s="427"/>
      <c r="D21" s="427"/>
      <c r="E21" s="427"/>
      <c r="F21" s="427"/>
      <c r="G21" s="427"/>
    </row>
    <row r="22" spans="1:8" ht="18.75" customHeight="1" x14ac:dyDescent="0.2">
      <c r="A22" s="255" t="s">
        <v>495</v>
      </c>
      <c r="B22" s="254"/>
      <c r="C22" s="254"/>
      <c r="D22" s="254"/>
      <c r="E22" s="254"/>
      <c r="F22" s="254"/>
      <c r="G22" s="254"/>
    </row>
    <row r="23" spans="1:8" ht="15" x14ac:dyDescent="0.2">
      <c r="A23" s="255"/>
      <c r="B23" s="284"/>
      <c r="C23" s="284"/>
      <c r="D23" s="284"/>
      <c r="E23" s="284"/>
      <c r="F23" s="284"/>
      <c r="G23" s="284"/>
    </row>
    <row r="24" spans="1:8" ht="15" x14ac:dyDescent="0.25">
      <c r="A24" s="193" t="s">
        <v>42</v>
      </c>
      <c r="F24" s="372">
        <v>5</v>
      </c>
      <c r="G24" s="373"/>
      <c r="H24" s="184">
        <v>5</v>
      </c>
    </row>
    <row r="25" spans="1:8" x14ac:dyDescent="0.2">
      <c r="A25" s="433" t="s">
        <v>288</v>
      </c>
      <c r="B25" s="434"/>
      <c r="C25" s="434"/>
      <c r="D25" s="434"/>
      <c r="E25" s="434"/>
      <c r="F25" s="434"/>
      <c r="G25" s="434"/>
    </row>
    <row r="26" spans="1:8" x14ac:dyDescent="0.2">
      <c r="A26" s="433"/>
      <c r="B26" s="434"/>
      <c r="C26" s="434"/>
      <c r="D26" s="434"/>
      <c r="E26" s="434"/>
      <c r="F26" s="434"/>
      <c r="G26" s="434"/>
    </row>
    <row r="27" spans="1:8" x14ac:dyDescent="0.2">
      <c r="A27" s="434"/>
      <c r="B27" s="434"/>
      <c r="C27" s="434"/>
      <c r="D27" s="434"/>
      <c r="E27" s="434"/>
      <c r="F27" s="434"/>
      <c r="G27" s="434"/>
    </row>
    <row r="28" spans="1:8" x14ac:dyDescent="0.2">
      <c r="A28" s="434"/>
      <c r="B28" s="434"/>
      <c r="C28" s="434"/>
      <c r="D28" s="434"/>
      <c r="E28" s="434"/>
      <c r="F28" s="434"/>
      <c r="G28" s="434"/>
    </row>
    <row r="29" spans="1:8" x14ac:dyDescent="0.2">
      <c r="A29" s="434"/>
      <c r="B29" s="434"/>
      <c r="C29" s="434"/>
      <c r="D29" s="434"/>
      <c r="E29" s="434"/>
      <c r="F29" s="434"/>
      <c r="G29" s="434"/>
    </row>
    <row r="30" spans="1:8" ht="15" x14ac:dyDescent="0.2">
      <c r="A30" s="286"/>
      <c r="B30" s="286"/>
      <c r="C30" s="286"/>
      <c r="D30" s="286"/>
      <c r="E30" s="286"/>
      <c r="F30" s="286"/>
      <c r="G30" s="286"/>
    </row>
    <row r="31" spans="1:8" ht="15" x14ac:dyDescent="0.25">
      <c r="A31" s="193" t="s">
        <v>57</v>
      </c>
      <c r="F31" s="372">
        <v>128</v>
      </c>
      <c r="G31" s="373"/>
      <c r="H31" s="184">
        <v>128</v>
      </c>
    </row>
    <row r="32" spans="1:8" ht="15" x14ac:dyDescent="0.25">
      <c r="A32" s="255" t="s">
        <v>289</v>
      </c>
      <c r="F32" s="233"/>
      <c r="G32" s="234"/>
    </row>
    <row r="33" spans="1:8" x14ac:dyDescent="0.2">
      <c r="A33" s="426" t="s">
        <v>290</v>
      </c>
      <c r="B33" s="427"/>
      <c r="C33" s="427"/>
      <c r="D33" s="427"/>
      <c r="E33" s="427"/>
      <c r="F33" s="427"/>
      <c r="G33" s="427"/>
    </row>
    <row r="34" spans="1:8" x14ac:dyDescent="0.2">
      <c r="A34" s="427"/>
      <c r="B34" s="427"/>
      <c r="C34" s="427"/>
      <c r="D34" s="427"/>
      <c r="E34" s="427"/>
      <c r="F34" s="427"/>
      <c r="G34" s="427"/>
    </row>
    <row r="35" spans="1:8" s="256" customFormat="1" ht="15" x14ac:dyDescent="0.25">
      <c r="A35" s="255" t="s">
        <v>496</v>
      </c>
      <c r="B35" s="318"/>
      <c r="D35" s="319"/>
      <c r="E35" s="319"/>
      <c r="F35" s="320"/>
      <c r="G35" s="321"/>
    </row>
    <row r="36" spans="1:8" ht="15" x14ac:dyDescent="0.2">
      <c r="A36" s="426" t="s">
        <v>291</v>
      </c>
      <c r="B36" s="427"/>
      <c r="C36" s="427"/>
      <c r="D36" s="427"/>
      <c r="E36" s="427"/>
      <c r="F36" s="427"/>
      <c r="G36" s="427"/>
    </row>
    <row r="37" spans="1:8" ht="15" x14ac:dyDescent="0.2">
      <c r="A37" s="283"/>
      <c r="B37" s="284"/>
      <c r="C37" s="284"/>
      <c r="D37" s="284"/>
      <c r="E37" s="284"/>
      <c r="F37" s="284"/>
      <c r="G37" s="284"/>
    </row>
    <row r="38" spans="1:8" ht="15" x14ac:dyDescent="0.25">
      <c r="A38" s="193" t="s">
        <v>21</v>
      </c>
      <c r="F38" s="372">
        <f>SUM(H38)</f>
        <v>13729</v>
      </c>
      <c r="G38" s="373"/>
      <c r="H38" s="184">
        <f>SUM(H39:H68)</f>
        <v>13729</v>
      </c>
    </row>
    <row r="39" spans="1:8" ht="14.25" customHeight="1" x14ac:dyDescent="0.2">
      <c r="A39" s="432" t="s">
        <v>292</v>
      </c>
      <c r="B39" s="432"/>
      <c r="C39" s="432"/>
      <c r="D39" s="432"/>
      <c r="E39" s="432"/>
      <c r="F39" s="432"/>
      <c r="G39" s="432"/>
      <c r="H39" s="184">
        <v>12044</v>
      </c>
    </row>
    <row r="40" spans="1:8" ht="14.25" customHeight="1" x14ac:dyDescent="0.2">
      <c r="A40" s="432"/>
      <c r="B40" s="432"/>
      <c r="C40" s="432"/>
      <c r="D40" s="432"/>
      <c r="E40" s="432"/>
      <c r="F40" s="432"/>
      <c r="G40" s="432"/>
    </row>
    <row r="41" spans="1:8" ht="14.25" customHeight="1" x14ac:dyDescent="0.2">
      <c r="A41" s="432"/>
      <c r="B41" s="432"/>
      <c r="C41" s="432"/>
      <c r="D41" s="432"/>
      <c r="E41" s="432"/>
      <c r="F41" s="432"/>
      <c r="G41" s="432"/>
    </row>
    <row r="42" spans="1:8" ht="14.25" customHeight="1" x14ac:dyDescent="0.2">
      <c r="A42" s="432"/>
      <c r="B42" s="432"/>
      <c r="C42" s="432"/>
      <c r="D42" s="432"/>
      <c r="E42" s="432"/>
      <c r="F42" s="432"/>
      <c r="G42" s="432"/>
    </row>
    <row r="43" spans="1:8" ht="14.25" customHeight="1" x14ac:dyDescent="0.2">
      <c r="A43" s="432"/>
      <c r="B43" s="432"/>
      <c r="C43" s="432"/>
      <c r="D43" s="432"/>
      <c r="E43" s="432"/>
      <c r="F43" s="432"/>
      <c r="G43" s="432"/>
      <c r="H43" s="184">
        <v>90</v>
      </c>
    </row>
    <row r="44" spans="1:8" ht="14.25" customHeight="1" x14ac:dyDescent="0.2">
      <c r="A44" s="432"/>
      <c r="B44" s="432"/>
      <c r="C44" s="432"/>
      <c r="D44" s="432"/>
      <c r="E44" s="432"/>
      <c r="F44" s="432"/>
      <c r="G44" s="432"/>
    </row>
    <row r="45" spans="1:8" ht="14.25" customHeight="1" x14ac:dyDescent="0.2">
      <c r="A45" s="432"/>
      <c r="B45" s="432"/>
      <c r="C45" s="432"/>
      <c r="D45" s="432"/>
      <c r="E45" s="432"/>
      <c r="F45" s="432"/>
      <c r="G45" s="432"/>
    </row>
    <row r="46" spans="1:8" ht="14.25" customHeight="1" x14ac:dyDescent="0.2">
      <c r="A46" s="432"/>
      <c r="B46" s="432"/>
      <c r="C46" s="432"/>
      <c r="D46" s="432"/>
      <c r="E46" s="432"/>
      <c r="F46" s="432"/>
      <c r="G46" s="432"/>
    </row>
    <row r="47" spans="1:8" ht="14.25" customHeight="1" x14ac:dyDescent="0.2">
      <c r="A47" s="432"/>
      <c r="B47" s="432"/>
      <c r="C47" s="432"/>
      <c r="D47" s="432"/>
      <c r="E47" s="432"/>
      <c r="F47" s="432"/>
      <c r="G47" s="432"/>
    </row>
    <row r="48" spans="1:8" ht="14.25" customHeight="1" x14ac:dyDescent="0.2">
      <c r="A48" s="432"/>
      <c r="B48" s="432"/>
      <c r="C48" s="432"/>
      <c r="D48" s="432"/>
      <c r="E48" s="432"/>
      <c r="F48" s="432"/>
      <c r="G48" s="432"/>
      <c r="H48" s="184">
        <v>200</v>
      </c>
    </row>
    <row r="49" spans="1:8" ht="14.25" customHeight="1" x14ac:dyDescent="0.2">
      <c r="A49" s="432"/>
      <c r="B49" s="432"/>
      <c r="C49" s="432"/>
      <c r="D49" s="432"/>
      <c r="E49" s="432"/>
      <c r="F49" s="432"/>
      <c r="G49" s="432"/>
    </row>
    <row r="50" spans="1:8" ht="14.25" customHeight="1" x14ac:dyDescent="0.2">
      <c r="A50" s="432"/>
      <c r="B50" s="432"/>
      <c r="C50" s="432"/>
      <c r="D50" s="432"/>
      <c r="E50" s="432"/>
      <c r="F50" s="432"/>
      <c r="G50" s="432"/>
      <c r="H50" s="184">
        <v>30</v>
      </c>
    </row>
    <row r="51" spans="1:8" ht="14.25" customHeight="1" x14ac:dyDescent="0.2">
      <c r="A51" s="432"/>
      <c r="B51" s="432"/>
      <c r="C51" s="432"/>
      <c r="D51" s="432"/>
      <c r="E51" s="432"/>
      <c r="F51" s="432"/>
      <c r="G51" s="432"/>
    </row>
    <row r="52" spans="1:8" ht="14.25" customHeight="1" x14ac:dyDescent="0.2">
      <c r="A52" s="432"/>
      <c r="B52" s="432"/>
      <c r="C52" s="432"/>
      <c r="D52" s="432"/>
      <c r="E52" s="432"/>
      <c r="F52" s="432"/>
      <c r="G52" s="432"/>
    </row>
    <row r="53" spans="1:8" ht="14.25" customHeight="1" x14ac:dyDescent="0.2">
      <c r="A53" s="432"/>
      <c r="B53" s="432"/>
      <c r="C53" s="432"/>
      <c r="D53" s="432"/>
      <c r="E53" s="432"/>
      <c r="F53" s="432"/>
      <c r="G53" s="432"/>
    </row>
    <row r="54" spans="1:8" ht="14.25" customHeight="1" x14ac:dyDescent="0.2">
      <c r="A54" s="432"/>
      <c r="B54" s="432"/>
      <c r="C54" s="432"/>
      <c r="D54" s="432"/>
      <c r="E54" s="432"/>
      <c r="F54" s="432"/>
      <c r="G54" s="432"/>
      <c r="H54" s="184">
        <v>150</v>
      </c>
    </row>
    <row r="55" spans="1:8" ht="14.25" customHeight="1" x14ac:dyDescent="0.2">
      <c r="A55" s="432"/>
      <c r="B55" s="432"/>
      <c r="C55" s="432"/>
      <c r="D55" s="432"/>
      <c r="E55" s="432"/>
      <c r="F55" s="432"/>
      <c r="G55" s="432"/>
    </row>
    <row r="56" spans="1:8" ht="14.25" customHeight="1" x14ac:dyDescent="0.2">
      <c r="A56" s="432"/>
      <c r="B56" s="432"/>
      <c r="C56" s="432"/>
      <c r="D56" s="432"/>
      <c r="E56" s="432"/>
      <c r="F56" s="432"/>
      <c r="G56" s="432"/>
    </row>
    <row r="57" spans="1:8" ht="14.25" customHeight="1" x14ac:dyDescent="0.2">
      <c r="A57" s="432"/>
      <c r="B57" s="432"/>
      <c r="C57" s="432"/>
      <c r="D57" s="432"/>
      <c r="E57" s="432"/>
      <c r="F57" s="432"/>
      <c r="G57" s="432"/>
    </row>
    <row r="58" spans="1:8" ht="14.25" customHeight="1" x14ac:dyDescent="0.2">
      <c r="A58" s="432"/>
      <c r="B58" s="432"/>
      <c r="C58" s="432"/>
      <c r="D58" s="432"/>
      <c r="E58" s="432"/>
      <c r="F58" s="432"/>
      <c r="G58" s="432"/>
      <c r="H58" s="184">
        <v>150</v>
      </c>
    </row>
    <row r="59" spans="1:8" ht="14.25" customHeight="1" x14ac:dyDescent="0.2">
      <c r="A59" s="432"/>
      <c r="B59" s="432"/>
      <c r="C59" s="432"/>
      <c r="D59" s="432"/>
      <c r="E59" s="432"/>
      <c r="F59" s="432"/>
      <c r="G59" s="432"/>
    </row>
    <row r="60" spans="1:8" ht="14.25" customHeight="1" x14ac:dyDescent="0.2">
      <c r="A60" s="432"/>
      <c r="B60" s="432"/>
      <c r="C60" s="432"/>
      <c r="D60" s="432"/>
      <c r="E60" s="432"/>
      <c r="F60" s="432"/>
      <c r="G60" s="432"/>
    </row>
    <row r="61" spans="1:8" ht="14.25" customHeight="1" x14ac:dyDescent="0.2">
      <c r="A61" s="432"/>
      <c r="B61" s="432"/>
      <c r="C61" s="432"/>
      <c r="D61" s="432"/>
      <c r="E61" s="432"/>
      <c r="F61" s="432"/>
      <c r="G61" s="432"/>
    </row>
    <row r="62" spans="1:8" ht="15" customHeight="1" x14ac:dyDescent="0.2">
      <c r="A62" s="432"/>
      <c r="B62" s="432"/>
      <c r="C62" s="432"/>
      <c r="D62" s="432"/>
      <c r="E62" s="432"/>
      <c r="F62" s="432"/>
      <c r="G62" s="432"/>
    </row>
    <row r="63" spans="1:8" x14ac:dyDescent="0.2">
      <c r="A63" s="426" t="s">
        <v>293</v>
      </c>
      <c r="B63" s="427"/>
      <c r="C63" s="427"/>
      <c r="D63" s="427"/>
      <c r="E63" s="427"/>
      <c r="F63" s="427"/>
      <c r="G63" s="427"/>
      <c r="H63" s="184">
        <v>1000</v>
      </c>
    </row>
    <row r="64" spans="1:8" x14ac:dyDescent="0.2">
      <c r="A64" s="427"/>
      <c r="B64" s="427"/>
      <c r="C64" s="427"/>
      <c r="D64" s="427"/>
      <c r="E64" s="427"/>
      <c r="F64" s="427"/>
      <c r="G64" s="427"/>
    </row>
    <row r="65" spans="1:8" x14ac:dyDescent="0.2">
      <c r="A65" s="427"/>
      <c r="B65" s="427"/>
      <c r="C65" s="427"/>
      <c r="D65" s="427"/>
      <c r="E65" s="427"/>
      <c r="F65" s="427"/>
      <c r="G65" s="427"/>
    </row>
    <row r="66" spans="1:8" x14ac:dyDescent="0.2">
      <c r="A66" s="427"/>
      <c r="B66" s="427"/>
      <c r="C66" s="427"/>
      <c r="D66" s="427"/>
      <c r="E66" s="427"/>
      <c r="F66" s="427"/>
      <c r="G66" s="427"/>
    </row>
    <row r="67" spans="1:8" x14ac:dyDescent="0.2">
      <c r="A67" s="427"/>
      <c r="B67" s="427"/>
      <c r="C67" s="427"/>
      <c r="D67" s="427"/>
      <c r="E67" s="427"/>
      <c r="F67" s="427"/>
      <c r="G67" s="427"/>
    </row>
    <row r="68" spans="1:8" s="256" customFormat="1" ht="15" x14ac:dyDescent="0.25">
      <c r="A68" s="256" t="s">
        <v>497</v>
      </c>
      <c r="B68" s="318"/>
      <c r="D68" s="319"/>
      <c r="E68" s="319"/>
      <c r="F68" s="320"/>
      <c r="G68" s="321"/>
      <c r="H68" s="256">
        <v>65</v>
      </c>
    </row>
    <row r="69" spans="1:8" ht="15" x14ac:dyDescent="0.2">
      <c r="A69" s="426" t="s">
        <v>498</v>
      </c>
      <c r="B69" s="427"/>
      <c r="C69" s="427"/>
      <c r="D69" s="427"/>
      <c r="E69" s="427"/>
      <c r="F69" s="427"/>
      <c r="G69" s="427"/>
    </row>
    <row r="70" spans="1:8" ht="15" x14ac:dyDescent="0.2">
      <c r="A70" s="283"/>
      <c r="B70" s="284"/>
      <c r="C70" s="284"/>
      <c r="D70" s="284"/>
      <c r="E70" s="284"/>
      <c r="F70" s="284"/>
      <c r="G70" s="284"/>
    </row>
    <row r="71" spans="1:8" ht="15" x14ac:dyDescent="0.25">
      <c r="A71" s="193" t="s">
        <v>46</v>
      </c>
      <c r="F71" s="372">
        <f>SUM(H72:H78)</f>
        <v>147</v>
      </c>
      <c r="G71" s="373"/>
      <c r="H71" s="184">
        <f>SUM(H72:H78)</f>
        <v>147</v>
      </c>
    </row>
    <row r="72" spans="1:8" x14ac:dyDescent="0.2">
      <c r="A72" s="426" t="s">
        <v>294</v>
      </c>
      <c r="B72" s="427"/>
      <c r="C72" s="427"/>
      <c r="D72" s="427"/>
      <c r="E72" s="427"/>
      <c r="F72" s="427"/>
      <c r="G72" s="427"/>
      <c r="H72" s="184">
        <v>17</v>
      </c>
    </row>
    <row r="73" spans="1:8" x14ac:dyDescent="0.2">
      <c r="A73" s="427"/>
      <c r="B73" s="427"/>
      <c r="C73" s="427"/>
      <c r="D73" s="427"/>
      <c r="E73" s="427"/>
      <c r="F73" s="427"/>
      <c r="G73" s="427"/>
    </row>
    <row r="74" spans="1:8" x14ac:dyDescent="0.2">
      <c r="A74" s="427"/>
      <c r="B74" s="427"/>
      <c r="C74" s="427"/>
      <c r="D74" s="427"/>
      <c r="E74" s="427"/>
      <c r="F74" s="427"/>
      <c r="G74" s="427"/>
      <c r="H74" s="184">
        <v>80</v>
      </c>
    </row>
    <row r="75" spans="1:8" x14ac:dyDescent="0.2">
      <c r="A75" s="427"/>
      <c r="B75" s="427"/>
      <c r="C75" s="427"/>
      <c r="D75" s="427"/>
      <c r="E75" s="427"/>
      <c r="F75" s="427"/>
      <c r="G75" s="427"/>
    </row>
    <row r="76" spans="1:8" x14ac:dyDescent="0.2">
      <c r="A76" s="427"/>
      <c r="B76" s="427"/>
      <c r="C76" s="427"/>
      <c r="D76" s="427"/>
      <c r="E76" s="427"/>
      <c r="F76" s="427"/>
      <c r="G76" s="427"/>
    </row>
    <row r="77" spans="1:8" ht="15" x14ac:dyDescent="0.2">
      <c r="A77" s="303"/>
      <c r="B77" s="303"/>
      <c r="C77" s="303"/>
      <c r="D77" s="303"/>
      <c r="E77" s="303"/>
      <c r="F77" s="303"/>
      <c r="G77" s="303"/>
    </row>
    <row r="78" spans="1:8" ht="15" customHeight="1" x14ac:dyDescent="0.2">
      <c r="A78" s="436" t="s">
        <v>499</v>
      </c>
      <c r="B78" s="436"/>
      <c r="C78" s="436"/>
      <c r="D78" s="436"/>
      <c r="E78" s="436"/>
      <c r="F78" s="436"/>
      <c r="G78" s="436"/>
      <c r="H78" s="184">
        <v>50</v>
      </c>
    </row>
    <row r="79" spans="1:8" ht="15" customHeight="1" x14ac:dyDescent="0.2">
      <c r="A79" s="436"/>
      <c r="B79" s="436"/>
      <c r="C79" s="436"/>
      <c r="D79" s="436"/>
      <c r="E79" s="436"/>
      <c r="F79" s="436"/>
      <c r="G79" s="436"/>
    </row>
    <row r="80" spans="1:8" ht="15" x14ac:dyDescent="0.25">
      <c r="A80" s="256"/>
      <c r="F80" s="298"/>
      <c r="G80" s="299"/>
    </row>
    <row r="81" spans="1:8" ht="15" x14ac:dyDescent="0.25">
      <c r="A81" s="193" t="s">
        <v>49</v>
      </c>
      <c r="F81" s="372">
        <v>750</v>
      </c>
      <c r="G81" s="373"/>
      <c r="H81" s="184">
        <v>750</v>
      </c>
    </row>
    <row r="82" spans="1:8" x14ac:dyDescent="0.2">
      <c r="A82" s="366" t="s">
        <v>295</v>
      </c>
      <c r="B82" s="367"/>
      <c r="C82" s="367"/>
      <c r="D82" s="367"/>
      <c r="E82" s="367"/>
      <c r="F82" s="367"/>
      <c r="G82" s="367"/>
    </row>
    <row r="83" spans="1:8" x14ac:dyDescent="0.2">
      <c r="A83" s="367"/>
      <c r="B83" s="367"/>
      <c r="C83" s="367"/>
      <c r="D83" s="367"/>
      <c r="E83" s="367"/>
      <c r="F83" s="367"/>
      <c r="G83" s="367"/>
    </row>
    <row r="84" spans="1:8" x14ac:dyDescent="0.2">
      <c r="A84" s="374"/>
      <c r="B84" s="374"/>
      <c r="C84" s="374"/>
      <c r="D84" s="374"/>
      <c r="E84" s="374"/>
      <c r="F84" s="374"/>
      <c r="G84" s="374"/>
    </row>
    <row r="85" spans="1:8" ht="15" x14ac:dyDescent="0.25">
      <c r="A85" s="193"/>
      <c r="F85" s="233"/>
      <c r="G85" s="234"/>
    </row>
    <row r="86" spans="1:8" ht="15.75" thickBot="1" x14ac:dyDescent="0.3">
      <c r="A86" s="198" t="s">
        <v>296</v>
      </c>
      <c r="B86" s="199"/>
      <c r="C86" s="200"/>
      <c r="D86" s="201"/>
      <c r="E86" s="201"/>
      <c r="F86" s="371">
        <f>SUM(F87)</f>
        <v>35</v>
      </c>
      <c r="G86" s="371"/>
      <c r="H86" s="50" t="e">
        <f>SUM(#REF!,F87)</f>
        <v>#REF!</v>
      </c>
    </row>
    <row r="87" spans="1:8" ht="15.75" thickTop="1" x14ac:dyDescent="0.25">
      <c r="A87" s="193" t="s">
        <v>56</v>
      </c>
      <c r="F87" s="372">
        <v>35</v>
      </c>
      <c r="G87" s="373"/>
    </row>
    <row r="88" spans="1:8" x14ac:dyDescent="0.2">
      <c r="A88" s="426" t="s">
        <v>297</v>
      </c>
      <c r="B88" s="427"/>
      <c r="C88" s="427"/>
      <c r="D88" s="427"/>
      <c r="E88" s="427"/>
      <c r="F88" s="427"/>
      <c r="G88" s="427"/>
    </row>
    <row r="89" spans="1:8" x14ac:dyDescent="0.2">
      <c r="A89" s="427"/>
      <c r="B89" s="427"/>
      <c r="C89" s="427"/>
      <c r="D89" s="427"/>
      <c r="E89" s="427"/>
      <c r="F89" s="427"/>
      <c r="G89" s="427"/>
    </row>
    <row r="90" spans="1:8" x14ac:dyDescent="0.2">
      <c r="A90" s="435"/>
      <c r="B90" s="435"/>
      <c r="C90" s="435"/>
      <c r="D90" s="435"/>
      <c r="E90" s="435"/>
      <c r="F90" s="435"/>
      <c r="G90" s="435"/>
    </row>
    <row r="91" spans="1:8" ht="15" x14ac:dyDescent="0.25">
      <c r="A91" s="193"/>
      <c r="F91" s="233"/>
      <c r="G91" s="234"/>
    </row>
  </sheetData>
  <mergeCells count="23">
    <mergeCell ref="A88:G90"/>
    <mergeCell ref="A63:G67"/>
    <mergeCell ref="A69:G69"/>
    <mergeCell ref="F71:G71"/>
    <mergeCell ref="A72:G76"/>
    <mergeCell ref="F81:G81"/>
    <mergeCell ref="A82:G84"/>
    <mergeCell ref="F86:G86"/>
    <mergeCell ref="F87:G87"/>
    <mergeCell ref="A78:G79"/>
    <mergeCell ref="A39:G62"/>
    <mergeCell ref="F1:G1"/>
    <mergeCell ref="A11:C11"/>
    <mergeCell ref="F15:G15"/>
    <mergeCell ref="F16:G16"/>
    <mergeCell ref="A18:G21"/>
    <mergeCell ref="F24:G24"/>
    <mergeCell ref="A25:G29"/>
    <mergeCell ref="F31:G31"/>
    <mergeCell ref="A33:G34"/>
    <mergeCell ref="A36:G36"/>
    <mergeCell ref="F38:G38"/>
    <mergeCell ref="A12:G12"/>
  </mergeCells>
  <pageMargins left="0.70866141732283472" right="0.70866141732283472" top="0.78740157480314965" bottom="0.78740157480314965" header="0.31496062992125984" footer="0.31496062992125984"/>
  <pageSetup paperSize="9" scale="65" firstPageNumber="46"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44"/>
  <sheetViews>
    <sheetView tabSelected="1" view="pageBreakPreview" zoomScaleNormal="100" zoomScaleSheetLayoutView="100" workbookViewId="0">
      <selection activeCell="N13" sqref="N13"/>
    </sheetView>
  </sheetViews>
  <sheetFormatPr defaultRowHeight="14.25" x14ac:dyDescent="0.2"/>
  <cols>
    <col min="1" max="1" width="8.5703125" style="189" customWidth="1"/>
    <col min="2" max="2" width="9.140625" style="189"/>
    <col min="3" max="3" width="58.7109375" style="184" customWidth="1"/>
    <col min="4" max="6" width="14.140625" style="185" customWidth="1"/>
    <col min="7" max="7" width="9.140625" style="184" customWidth="1"/>
    <col min="8" max="8" width="13.5703125" style="184" customWidth="1"/>
    <col min="9" max="11" width="9.140625" style="184"/>
    <col min="12" max="12" width="13.28515625" style="184" customWidth="1"/>
    <col min="13" max="16384" width="9.140625" style="184"/>
  </cols>
  <sheetData>
    <row r="1" spans="1:7" ht="23.25" x14ac:dyDescent="0.35">
      <c r="A1" s="56" t="s">
        <v>124</v>
      </c>
      <c r="F1" s="384" t="s">
        <v>298</v>
      </c>
      <c r="G1" s="384"/>
    </row>
    <row r="3" spans="1:7" x14ac:dyDescent="0.2">
      <c r="A3" s="237" t="s">
        <v>1</v>
      </c>
      <c r="B3" s="237" t="s">
        <v>299</v>
      </c>
    </row>
    <row r="4" spans="1:7" x14ac:dyDescent="0.2">
      <c r="B4" s="237" t="s">
        <v>87</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184</v>
      </c>
      <c r="E7" s="42" t="s">
        <v>338</v>
      </c>
      <c r="F7" s="42" t="s">
        <v>185</v>
      </c>
      <c r="G7" s="43" t="s">
        <v>5</v>
      </c>
    </row>
    <row r="8" spans="1:7" s="5" customFormat="1" ht="12.75" thickTop="1" thickBot="1" x14ac:dyDescent="0.25">
      <c r="A8" s="44">
        <v>1</v>
      </c>
      <c r="B8" s="45">
        <v>2</v>
      </c>
      <c r="C8" s="45">
        <v>3</v>
      </c>
      <c r="D8" s="46">
        <v>4</v>
      </c>
      <c r="E8" s="46">
        <v>5</v>
      </c>
      <c r="F8" s="46">
        <v>6</v>
      </c>
      <c r="G8" s="47" t="s">
        <v>12</v>
      </c>
    </row>
    <row r="9" spans="1:7" ht="15" thickTop="1" x14ac:dyDescent="0.2">
      <c r="A9" s="190">
        <v>4339</v>
      </c>
      <c r="B9" s="191">
        <v>51</v>
      </c>
      <c r="C9" s="8" t="s">
        <v>8</v>
      </c>
      <c r="D9" s="186">
        <v>900</v>
      </c>
      <c r="E9" s="186">
        <v>900</v>
      </c>
      <c r="F9" s="239">
        <v>590</v>
      </c>
      <c r="G9" s="187">
        <f t="shared" ref="G9:G13" si="0">F9/D9*100</f>
        <v>65.555555555555557</v>
      </c>
    </row>
    <row r="10" spans="1:7" x14ac:dyDescent="0.2">
      <c r="A10" s="190">
        <v>4349</v>
      </c>
      <c r="B10" s="191">
        <v>51</v>
      </c>
      <c r="C10" s="8" t="s">
        <v>8</v>
      </c>
      <c r="D10" s="186">
        <v>360</v>
      </c>
      <c r="E10" s="186">
        <v>310</v>
      </c>
      <c r="F10" s="239">
        <v>330</v>
      </c>
      <c r="G10" s="187">
        <f t="shared" si="0"/>
        <v>91.666666666666657</v>
      </c>
    </row>
    <row r="11" spans="1:7" x14ac:dyDescent="0.2">
      <c r="A11" s="190">
        <v>4399</v>
      </c>
      <c r="B11" s="191">
        <v>51</v>
      </c>
      <c r="C11" s="8" t="s">
        <v>8</v>
      </c>
      <c r="D11" s="186">
        <v>5036</v>
      </c>
      <c r="E11" s="186">
        <v>5036</v>
      </c>
      <c r="F11" s="239">
        <f>SUM(F66)</f>
        <v>4516</v>
      </c>
      <c r="G11" s="187">
        <f>F11/D11*100</f>
        <v>89.674344718030184</v>
      </c>
    </row>
    <row r="12" spans="1:7" ht="15" thickBot="1" x14ac:dyDescent="0.25">
      <c r="A12" s="23">
        <v>6172</v>
      </c>
      <c r="B12" s="24">
        <v>51</v>
      </c>
      <c r="C12" s="8" t="s">
        <v>8</v>
      </c>
      <c r="D12" s="11">
        <v>35</v>
      </c>
      <c r="E12" s="11">
        <v>35</v>
      </c>
      <c r="F12" s="240">
        <v>35</v>
      </c>
      <c r="G12" s="12">
        <f t="shared" si="0"/>
        <v>100</v>
      </c>
    </row>
    <row r="13" spans="1:7" s="16" customFormat="1" ht="16.5" thickTop="1" thickBot="1" x14ac:dyDescent="0.3">
      <c r="A13" s="368" t="s">
        <v>9</v>
      </c>
      <c r="B13" s="369"/>
      <c r="C13" s="370"/>
      <c r="D13" s="48">
        <f t="shared" ref="D13:E13" si="1">SUM(D9:D12)</f>
        <v>6331</v>
      </c>
      <c r="E13" s="48">
        <f t="shared" si="1"/>
        <v>6281</v>
      </c>
      <c r="F13" s="48">
        <f>SUM(F9:F12)</f>
        <v>5471</v>
      </c>
      <c r="G13" s="49">
        <f t="shared" si="0"/>
        <v>86.416048017690727</v>
      </c>
    </row>
    <row r="14" spans="1:7" ht="15" thickTop="1" x14ac:dyDescent="0.2">
      <c r="A14" s="402"/>
      <c r="B14" s="402"/>
      <c r="C14" s="402"/>
      <c r="D14" s="402"/>
      <c r="E14" s="402"/>
      <c r="F14" s="402"/>
      <c r="G14" s="402"/>
    </row>
    <row r="15" spans="1:7" x14ac:dyDescent="0.2">
      <c r="A15" s="214"/>
      <c r="B15" s="214"/>
      <c r="C15" s="214"/>
      <c r="D15" s="214"/>
      <c r="E15" s="214"/>
      <c r="F15" s="214"/>
      <c r="G15" s="214"/>
    </row>
    <row r="16" spans="1:7" ht="15" x14ac:dyDescent="0.25">
      <c r="A16" s="194" t="s">
        <v>13</v>
      </c>
    </row>
    <row r="17" spans="1:8" ht="17.25" customHeight="1" thickBot="1" x14ac:dyDescent="0.3">
      <c r="A17" s="198" t="s">
        <v>300</v>
      </c>
      <c r="B17" s="199"/>
      <c r="C17" s="200"/>
      <c r="D17" s="201"/>
      <c r="E17" s="201"/>
      <c r="F17" s="371">
        <v>590</v>
      </c>
      <c r="G17" s="371"/>
      <c r="H17" s="50">
        <f>SUM(F18)</f>
        <v>590</v>
      </c>
    </row>
    <row r="18" spans="1:8" ht="15.75" thickTop="1" x14ac:dyDescent="0.25">
      <c r="A18" s="193" t="s">
        <v>21</v>
      </c>
      <c r="F18" s="372">
        <v>590</v>
      </c>
      <c r="G18" s="373"/>
    </row>
    <row r="19" spans="1:8" x14ac:dyDescent="0.2">
      <c r="A19" s="426" t="s">
        <v>642</v>
      </c>
      <c r="B19" s="427"/>
      <c r="C19" s="427"/>
      <c r="D19" s="427"/>
      <c r="E19" s="427"/>
      <c r="F19" s="427"/>
      <c r="G19" s="427"/>
    </row>
    <row r="20" spans="1:8" x14ac:dyDescent="0.2">
      <c r="A20" s="427"/>
      <c r="B20" s="427"/>
      <c r="C20" s="427"/>
      <c r="D20" s="427"/>
      <c r="E20" s="427"/>
      <c r="F20" s="427"/>
      <c r="G20" s="427"/>
    </row>
    <row r="21" spans="1:8" x14ac:dyDescent="0.2">
      <c r="A21" s="427"/>
      <c r="B21" s="427"/>
      <c r="C21" s="427"/>
      <c r="D21" s="427"/>
      <c r="E21" s="427"/>
      <c r="F21" s="427"/>
      <c r="G21" s="427"/>
    </row>
    <row r="22" spans="1:8" x14ac:dyDescent="0.2">
      <c r="A22" s="427"/>
      <c r="B22" s="427"/>
      <c r="C22" s="427"/>
      <c r="D22" s="427"/>
      <c r="E22" s="427"/>
      <c r="F22" s="427"/>
      <c r="G22" s="427"/>
    </row>
    <row r="23" spans="1:8" x14ac:dyDescent="0.2">
      <c r="A23" s="427"/>
      <c r="B23" s="427"/>
      <c r="C23" s="427"/>
      <c r="D23" s="427"/>
      <c r="E23" s="427"/>
      <c r="F23" s="427"/>
      <c r="G23" s="427"/>
    </row>
    <row r="24" spans="1:8" x14ac:dyDescent="0.2">
      <c r="A24" s="427"/>
      <c r="B24" s="427"/>
      <c r="C24" s="427"/>
      <c r="D24" s="427"/>
      <c r="E24" s="427"/>
      <c r="F24" s="427"/>
      <c r="G24" s="427"/>
    </row>
    <row r="25" spans="1:8" x14ac:dyDescent="0.2">
      <c r="A25" s="427"/>
      <c r="B25" s="427"/>
      <c r="C25" s="427"/>
      <c r="D25" s="427"/>
      <c r="E25" s="427"/>
      <c r="F25" s="427"/>
      <c r="G25" s="427"/>
    </row>
    <row r="26" spans="1:8" x14ac:dyDescent="0.2">
      <c r="A26" s="427"/>
      <c r="B26" s="427"/>
      <c r="C26" s="427"/>
      <c r="D26" s="427"/>
      <c r="E26" s="427"/>
      <c r="F26" s="427"/>
      <c r="G26" s="427"/>
    </row>
    <row r="27" spans="1:8" x14ac:dyDescent="0.2">
      <c r="A27" s="427"/>
      <c r="B27" s="427"/>
      <c r="C27" s="427"/>
      <c r="D27" s="427"/>
      <c r="E27" s="427"/>
      <c r="F27" s="427"/>
      <c r="G27" s="427"/>
    </row>
    <row r="28" spans="1:8" ht="15" x14ac:dyDescent="0.25">
      <c r="A28" s="193"/>
      <c r="F28" s="233"/>
      <c r="G28" s="234"/>
    </row>
    <row r="29" spans="1:8" ht="17.25" customHeight="1" thickBot="1" x14ac:dyDescent="0.3">
      <c r="A29" s="198" t="s">
        <v>301</v>
      </c>
      <c r="B29" s="199"/>
      <c r="C29" s="200"/>
      <c r="D29" s="201"/>
      <c r="E29" s="201"/>
      <c r="F29" s="371">
        <f>SUM(F30)</f>
        <v>330</v>
      </c>
      <c r="G29" s="371"/>
      <c r="H29" s="50">
        <v>330</v>
      </c>
    </row>
    <row r="30" spans="1:8" ht="15.75" thickTop="1" x14ac:dyDescent="0.25">
      <c r="A30" s="193" t="s">
        <v>21</v>
      </c>
      <c r="F30" s="372">
        <f>330</f>
        <v>330</v>
      </c>
      <c r="G30" s="373"/>
    </row>
    <row r="31" spans="1:8" x14ac:dyDescent="0.2">
      <c r="A31" s="426" t="s">
        <v>511</v>
      </c>
      <c r="B31" s="427"/>
      <c r="C31" s="427"/>
      <c r="D31" s="427"/>
      <c r="E31" s="427"/>
      <c r="F31" s="427"/>
      <c r="G31" s="427"/>
    </row>
    <row r="32" spans="1:8" x14ac:dyDescent="0.2">
      <c r="A32" s="427"/>
      <c r="B32" s="427"/>
      <c r="C32" s="427"/>
      <c r="D32" s="427"/>
      <c r="E32" s="427"/>
      <c r="F32" s="427"/>
      <c r="G32" s="427"/>
    </row>
    <row r="33" spans="1:7" x14ac:dyDescent="0.2">
      <c r="A33" s="427"/>
      <c r="B33" s="427"/>
      <c r="C33" s="427"/>
      <c r="D33" s="427"/>
      <c r="E33" s="427"/>
      <c r="F33" s="427"/>
      <c r="G33" s="427"/>
    </row>
    <row r="34" spans="1:7" x14ac:dyDescent="0.2">
      <c r="A34" s="427"/>
      <c r="B34" s="427"/>
      <c r="C34" s="427"/>
      <c r="D34" s="427"/>
      <c r="E34" s="427"/>
      <c r="F34" s="427"/>
      <c r="G34" s="427"/>
    </row>
    <row r="35" spans="1:7" x14ac:dyDescent="0.2">
      <c r="A35" s="427"/>
      <c r="B35" s="427"/>
      <c r="C35" s="427"/>
      <c r="D35" s="427"/>
      <c r="E35" s="427"/>
      <c r="F35" s="427"/>
      <c r="G35" s="427"/>
    </row>
    <row r="36" spans="1:7" x14ac:dyDescent="0.2">
      <c r="A36" s="427"/>
      <c r="B36" s="427"/>
      <c r="C36" s="427"/>
      <c r="D36" s="427"/>
      <c r="E36" s="427"/>
      <c r="F36" s="427"/>
      <c r="G36" s="427"/>
    </row>
    <row r="37" spans="1:7" ht="15" x14ac:dyDescent="0.2">
      <c r="A37" s="335"/>
      <c r="B37" s="335"/>
      <c r="C37" s="335"/>
      <c r="D37" s="335"/>
      <c r="E37" s="335"/>
      <c r="F37" s="335"/>
      <c r="G37" s="335"/>
    </row>
    <row r="38" spans="1:7" ht="18" customHeight="1" x14ac:dyDescent="0.2">
      <c r="A38" s="426" t="s">
        <v>512</v>
      </c>
      <c r="B38" s="426"/>
      <c r="C38" s="426"/>
      <c r="D38" s="426"/>
      <c r="E38" s="426"/>
      <c r="F38" s="426"/>
      <c r="G38" s="426"/>
    </row>
    <row r="39" spans="1:7" ht="15" customHeight="1" x14ac:dyDescent="0.2">
      <c r="A39" s="426"/>
      <c r="B39" s="426"/>
      <c r="C39" s="426"/>
      <c r="D39" s="426"/>
      <c r="E39" s="426"/>
      <c r="F39" s="426"/>
      <c r="G39" s="426"/>
    </row>
    <row r="40" spans="1:7" ht="15" customHeight="1" x14ac:dyDescent="0.2">
      <c r="A40" s="426"/>
      <c r="B40" s="426"/>
      <c r="C40" s="426"/>
      <c r="D40" s="426"/>
      <c r="E40" s="426"/>
      <c r="F40" s="426"/>
      <c r="G40" s="426"/>
    </row>
    <row r="41" spans="1:7" ht="11.25" customHeight="1" x14ac:dyDescent="0.2">
      <c r="A41" s="426"/>
      <c r="B41" s="426"/>
      <c r="C41" s="426"/>
      <c r="D41" s="426"/>
      <c r="E41" s="426"/>
      <c r="F41" s="426"/>
      <c r="G41" s="426"/>
    </row>
    <row r="42" spans="1:7" ht="15" x14ac:dyDescent="0.2">
      <c r="A42" s="335"/>
      <c r="B42" s="335"/>
      <c r="C42" s="335"/>
      <c r="D42" s="335"/>
      <c r="E42" s="335"/>
      <c r="F42" s="335"/>
      <c r="G42" s="335"/>
    </row>
    <row r="43" spans="1:7" ht="15.75" customHeight="1" x14ac:dyDescent="0.2">
      <c r="A43" s="426" t="s">
        <v>510</v>
      </c>
      <c r="B43" s="426"/>
      <c r="C43" s="426"/>
      <c r="D43" s="426"/>
      <c r="E43" s="426"/>
      <c r="F43" s="426"/>
      <c r="G43" s="426"/>
    </row>
    <row r="44" spans="1:7" ht="15" customHeight="1" x14ac:dyDescent="0.2">
      <c r="A44" s="426"/>
      <c r="B44" s="426"/>
      <c r="C44" s="426"/>
      <c r="D44" s="426"/>
      <c r="E44" s="426"/>
      <c r="F44" s="426"/>
      <c r="G44" s="426"/>
    </row>
    <row r="45" spans="1:7" ht="15" customHeight="1" x14ac:dyDescent="0.2">
      <c r="A45" s="426"/>
      <c r="B45" s="426"/>
      <c r="C45" s="426"/>
      <c r="D45" s="426"/>
      <c r="E45" s="426"/>
      <c r="F45" s="426"/>
      <c r="G45" s="426"/>
    </row>
    <row r="46" spans="1:7" ht="15" customHeight="1" x14ac:dyDescent="0.2">
      <c r="A46" s="426"/>
      <c r="B46" s="426"/>
      <c r="C46" s="426"/>
      <c r="D46" s="426"/>
      <c r="E46" s="426"/>
      <c r="F46" s="426"/>
      <c r="G46" s="426"/>
    </row>
    <row r="47" spans="1:7" ht="15" customHeight="1" x14ac:dyDescent="0.2">
      <c r="A47" s="426"/>
      <c r="B47" s="426"/>
      <c r="C47" s="426"/>
      <c r="D47" s="426"/>
      <c r="E47" s="426"/>
      <c r="F47" s="426"/>
      <c r="G47" s="426"/>
    </row>
    <row r="48" spans="1:7" ht="15" customHeight="1" x14ac:dyDescent="0.2">
      <c r="A48" s="426"/>
      <c r="B48" s="426"/>
      <c r="C48" s="426"/>
      <c r="D48" s="426"/>
      <c r="E48" s="426"/>
      <c r="F48" s="426"/>
      <c r="G48" s="426"/>
    </row>
    <row r="49" spans="1:7" ht="15" customHeight="1" x14ac:dyDescent="0.2">
      <c r="A49" s="426"/>
      <c r="B49" s="426"/>
      <c r="C49" s="426"/>
      <c r="D49" s="426"/>
      <c r="E49" s="426"/>
      <c r="F49" s="426"/>
      <c r="G49" s="426"/>
    </row>
    <row r="50" spans="1:7" ht="9.75" customHeight="1" x14ac:dyDescent="0.2">
      <c r="A50" s="426"/>
      <c r="B50" s="426"/>
      <c r="C50" s="426"/>
      <c r="D50" s="426"/>
      <c r="E50" s="426"/>
      <c r="F50" s="426"/>
      <c r="G50" s="426"/>
    </row>
    <row r="51" spans="1:7" ht="10.5" customHeight="1" x14ac:dyDescent="0.2">
      <c r="A51" s="335"/>
      <c r="B51" s="335"/>
      <c r="C51" s="335"/>
      <c r="D51" s="335"/>
      <c r="E51" s="335"/>
      <c r="F51" s="335"/>
      <c r="G51" s="335"/>
    </row>
    <row r="52" spans="1:7" ht="18" customHeight="1" x14ac:dyDescent="0.2">
      <c r="A52" s="426" t="s">
        <v>513</v>
      </c>
      <c r="B52" s="426"/>
      <c r="C52" s="426"/>
      <c r="D52" s="426"/>
      <c r="E52" s="426"/>
      <c r="F52" s="426"/>
      <c r="G52" s="426"/>
    </row>
    <row r="53" spans="1:7" ht="15" customHeight="1" x14ac:dyDescent="0.2">
      <c r="A53" s="426"/>
      <c r="B53" s="426"/>
      <c r="C53" s="426"/>
      <c r="D53" s="426"/>
      <c r="E53" s="426"/>
      <c r="F53" s="426"/>
      <c r="G53" s="426"/>
    </row>
    <row r="54" spans="1:7" ht="15" customHeight="1" x14ac:dyDescent="0.2">
      <c r="A54" s="426"/>
      <c r="B54" s="426"/>
      <c r="C54" s="426"/>
      <c r="D54" s="426"/>
      <c r="E54" s="426"/>
      <c r="F54" s="426"/>
      <c r="G54" s="426"/>
    </row>
    <row r="55" spans="1:7" ht="8.25" customHeight="1" x14ac:dyDescent="0.2">
      <c r="A55" s="426"/>
      <c r="B55" s="426"/>
      <c r="C55" s="426"/>
      <c r="D55" s="426"/>
      <c r="E55" s="426"/>
      <c r="F55" s="426"/>
      <c r="G55" s="426"/>
    </row>
    <row r="56" spans="1:7" ht="15" customHeight="1" x14ac:dyDescent="0.2">
      <c r="A56" s="426"/>
      <c r="B56" s="426"/>
      <c r="C56" s="426"/>
      <c r="D56" s="426"/>
      <c r="E56" s="426"/>
      <c r="F56" s="426"/>
      <c r="G56" s="426"/>
    </row>
    <row r="57" spans="1:7" ht="9" customHeight="1" x14ac:dyDescent="0.2">
      <c r="A57" s="335"/>
      <c r="B57" s="335"/>
      <c r="C57" s="335"/>
      <c r="D57" s="335"/>
      <c r="E57" s="335"/>
      <c r="F57" s="335"/>
      <c r="G57" s="335"/>
    </row>
    <row r="58" spans="1:7" ht="14.25" customHeight="1" x14ac:dyDescent="0.2">
      <c r="A58" s="426" t="s">
        <v>514</v>
      </c>
      <c r="B58" s="427"/>
      <c r="C58" s="427"/>
      <c r="D58" s="427"/>
      <c r="E58" s="427"/>
      <c r="F58" s="427"/>
      <c r="G58" s="427"/>
    </row>
    <row r="59" spans="1:7" ht="14.25" customHeight="1" x14ac:dyDescent="0.2">
      <c r="A59" s="427"/>
      <c r="B59" s="427"/>
      <c r="C59" s="427"/>
      <c r="D59" s="427"/>
      <c r="E59" s="427"/>
      <c r="F59" s="427"/>
      <c r="G59" s="427"/>
    </row>
    <row r="60" spans="1:7" ht="14.25" customHeight="1" x14ac:dyDescent="0.2">
      <c r="A60" s="427"/>
      <c r="B60" s="427"/>
      <c r="C60" s="427"/>
      <c r="D60" s="427"/>
      <c r="E60" s="427"/>
      <c r="F60" s="427"/>
      <c r="G60" s="427"/>
    </row>
    <row r="61" spans="1:7" ht="14.25" customHeight="1" x14ac:dyDescent="0.2">
      <c r="A61" s="427"/>
      <c r="B61" s="427"/>
      <c r="C61" s="427"/>
      <c r="D61" s="427"/>
      <c r="E61" s="427"/>
      <c r="F61" s="427"/>
      <c r="G61" s="427"/>
    </row>
    <row r="62" spans="1:7" ht="14.25" customHeight="1" x14ac:dyDescent="0.2">
      <c r="A62" s="427"/>
      <c r="B62" s="427"/>
      <c r="C62" s="427"/>
      <c r="D62" s="427"/>
      <c r="E62" s="427"/>
      <c r="F62" s="427"/>
      <c r="G62" s="427"/>
    </row>
    <row r="63" spans="1:7" ht="14.25" customHeight="1" x14ac:dyDescent="0.2">
      <c r="A63" s="427"/>
      <c r="B63" s="427"/>
      <c r="C63" s="427"/>
      <c r="D63" s="427"/>
      <c r="E63" s="427"/>
      <c r="F63" s="427"/>
      <c r="G63" s="427"/>
    </row>
    <row r="64" spans="1:7" ht="14.25" customHeight="1" x14ac:dyDescent="0.2">
      <c r="A64" s="427"/>
      <c r="B64" s="427"/>
      <c r="C64" s="427"/>
      <c r="D64" s="427"/>
      <c r="E64" s="427"/>
      <c r="F64" s="427"/>
      <c r="G64" s="427"/>
    </row>
    <row r="65" spans="1:8" ht="15" x14ac:dyDescent="0.25">
      <c r="A65" s="193"/>
      <c r="F65" s="233"/>
      <c r="G65" s="234"/>
    </row>
    <row r="66" spans="1:8" ht="17.25" customHeight="1" thickBot="1" x14ac:dyDescent="0.3">
      <c r="A66" s="198" t="s">
        <v>302</v>
      </c>
      <c r="B66" s="199"/>
      <c r="C66" s="200"/>
      <c r="D66" s="201"/>
      <c r="E66" s="201"/>
      <c r="F66" s="371">
        <f>SUM(H66)</f>
        <v>4516</v>
      </c>
      <c r="G66" s="371"/>
      <c r="H66" s="50">
        <f>SUM(F67,F119)</f>
        <v>4516</v>
      </c>
    </row>
    <row r="67" spans="1:8" ht="15.75" thickTop="1" x14ac:dyDescent="0.25">
      <c r="A67" s="193" t="s">
        <v>21</v>
      </c>
      <c r="F67" s="372">
        <v>4456</v>
      </c>
      <c r="G67" s="373"/>
      <c r="H67" s="242"/>
    </row>
    <row r="68" spans="1:8" ht="14.25" customHeight="1" x14ac:dyDescent="0.2">
      <c r="A68" s="426" t="s">
        <v>643</v>
      </c>
      <c r="B68" s="426"/>
      <c r="C68" s="426"/>
      <c r="D68" s="426"/>
      <c r="E68" s="426"/>
      <c r="F68" s="426"/>
      <c r="G68" s="426"/>
    </row>
    <row r="69" spans="1:8" ht="14.25" customHeight="1" x14ac:dyDescent="0.2">
      <c r="A69" s="426"/>
      <c r="B69" s="426"/>
      <c r="C69" s="426"/>
      <c r="D69" s="426"/>
      <c r="E69" s="426"/>
      <c r="F69" s="426"/>
      <c r="G69" s="426"/>
    </row>
    <row r="70" spans="1:8" ht="14.25" customHeight="1" x14ac:dyDescent="0.2">
      <c r="A70" s="426"/>
      <c r="B70" s="426"/>
      <c r="C70" s="426"/>
      <c r="D70" s="426"/>
      <c r="E70" s="426"/>
      <c r="F70" s="426"/>
      <c r="G70" s="426"/>
    </row>
    <row r="71" spans="1:8" ht="14.25" customHeight="1" x14ac:dyDescent="0.2">
      <c r="A71" s="426"/>
      <c r="B71" s="426"/>
      <c r="C71" s="426"/>
      <c r="D71" s="426"/>
      <c r="E71" s="426"/>
      <c r="F71" s="426"/>
      <c r="G71" s="426"/>
    </row>
    <row r="72" spans="1:8" ht="14.25" customHeight="1" x14ac:dyDescent="0.2">
      <c r="A72" s="426"/>
      <c r="B72" s="426"/>
      <c r="C72" s="426"/>
      <c r="D72" s="426"/>
      <c r="E72" s="426"/>
      <c r="F72" s="426"/>
      <c r="G72" s="426"/>
    </row>
    <row r="73" spans="1:8" ht="14.25" customHeight="1" x14ac:dyDescent="0.2">
      <c r="A73" s="426"/>
      <c r="B73" s="426"/>
      <c r="C73" s="426"/>
      <c r="D73" s="426"/>
      <c r="E73" s="426"/>
      <c r="F73" s="426"/>
      <c r="G73" s="426"/>
    </row>
    <row r="74" spans="1:8" ht="14.25" customHeight="1" x14ac:dyDescent="0.2">
      <c r="A74" s="426"/>
      <c r="B74" s="426"/>
      <c r="C74" s="426"/>
      <c r="D74" s="426"/>
      <c r="E74" s="426"/>
      <c r="F74" s="426"/>
      <c r="G74" s="426"/>
    </row>
    <row r="75" spans="1:8" ht="14.25" customHeight="1" x14ac:dyDescent="0.2">
      <c r="A75" s="426"/>
      <c r="B75" s="426"/>
      <c r="C75" s="426"/>
      <c r="D75" s="426"/>
      <c r="E75" s="426"/>
      <c r="F75" s="426"/>
      <c r="G75" s="426"/>
    </row>
    <row r="76" spans="1:8" ht="14.25" customHeight="1" x14ac:dyDescent="0.2">
      <c r="A76" s="426"/>
      <c r="B76" s="426"/>
      <c r="C76" s="426"/>
      <c r="D76" s="426"/>
      <c r="E76" s="426"/>
      <c r="F76" s="426"/>
      <c r="G76" s="426"/>
    </row>
    <row r="77" spans="1:8" ht="14.25" customHeight="1" x14ac:dyDescent="0.2">
      <c r="A77" s="426"/>
      <c r="B77" s="426"/>
      <c r="C77" s="426"/>
      <c r="D77" s="426"/>
      <c r="E77" s="426"/>
      <c r="F77" s="426"/>
      <c r="G77" s="426"/>
    </row>
    <row r="78" spans="1:8" ht="14.25" customHeight="1" x14ac:dyDescent="0.2">
      <c r="A78" s="426" t="s">
        <v>644</v>
      </c>
      <c r="B78" s="426"/>
      <c r="C78" s="426"/>
      <c r="D78" s="426"/>
      <c r="E78" s="426"/>
      <c r="F78" s="426"/>
      <c r="G78" s="426"/>
    </row>
    <row r="79" spans="1:8" ht="14.25" customHeight="1" x14ac:dyDescent="0.2">
      <c r="A79" s="426"/>
      <c r="B79" s="426"/>
      <c r="C79" s="426"/>
      <c r="D79" s="426"/>
      <c r="E79" s="426"/>
      <c r="F79" s="426"/>
      <c r="G79" s="426"/>
    </row>
    <row r="80" spans="1:8" ht="14.25" customHeight="1" x14ac:dyDescent="0.2">
      <c r="A80" s="426"/>
      <c r="B80" s="426"/>
      <c r="C80" s="426"/>
      <c r="D80" s="426"/>
      <c r="E80" s="426"/>
      <c r="F80" s="426"/>
      <c r="G80" s="426"/>
    </row>
    <row r="81" spans="1:7" ht="14.25" customHeight="1" x14ac:dyDescent="0.2">
      <c r="A81" s="426"/>
      <c r="B81" s="426"/>
      <c r="C81" s="426"/>
      <c r="D81" s="426"/>
      <c r="E81" s="426"/>
      <c r="F81" s="426"/>
      <c r="G81" s="426"/>
    </row>
    <row r="82" spans="1:7" ht="14.25" customHeight="1" x14ac:dyDescent="0.2">
      <c r="A82" s="426"/>
      <c r="B82" s="426"/>
      <c r="C82" s="426"/>
      <c r="D82" s="426"/>
      <c r="E82" s="426"/>
      <c r="F82" s="426"/>
      <c r="G82" s="426"/>
    </row>
    <row r="83" spans="1:7" ht="14.25" customHeight="1" x14ac:dyDescent="0.2">
      <c r="A83" s="426"/>
      <c r="B83" s="426"/>
      <c r="C83" s="426"/>
      <c r="D83" s="426"/>
      <c r="E83" s="426"/>
      <c r="F83" s="426"/>
      <c r="G83" s="426"/>
    </row>
    <row r="84" spans="1:7" ht="14.25" customHeight="1" x14ac:dyDescent="0.2">
      <c r="A84" s="426"/>
      <c r="B84" s="426"/>
      <c r="C84" s="426"/>
      <c r="D84" s="426"/>
      <c r="E84" s="426"/>
      <c r="F84" s="426"/>
      <c r="G84" s="426"/>
    </row>
    <row r="85" spans="1:7" ht="14.25" customHeight="1" x14ac:dyDescent="0.2">
      <c r="A85" s="426"/>
      <c r="B85" s="426"/>
      <c r="C85" s="426"/>
      <c r="D85" s="426"/>
      <c r="E85" s="426"/>
      <c r="F85" s="426"/>
      <c r="G85" s="426"/>
    </row>
    <row r="86" spans="1:7" ht="14.25" customHeight="1" x14ac:dyDescent="0.2">
      <c r="A86" s="334"/>
      <c r="B86" s="334"/>
      <c r="C86" s="334"/>
      <c r="D86" s="334"/>
      <c r="E86" s="334"/>
      <c r="F86" s="334"/>
      <c r="G86" s="334"/>
    </row>
    <row r="87" spans="1:7" ht="14.25" customHeight="1" x14ac:dyDescent="0.2">
      <c r="A87" s="426" t="s">
        <v>342</v>
      </c>
      <c r="B87" s="426"/>
      <c r="C87" s="426"/>
      <c r="D87" s="426"/>
      <c r="E87" s="426"/>
      <c r="F87" s="426"/>
      <c r="G87" s="426"/>
    </row>
    <row r="88" spans="1:7" ht="14.25" customHeight="1" x14ac:dyDescent="0.2">
      <c r="A88" s="426"/>
      <c r="B88" s="426"/>
      <c r="C88" s="426"/>
      <c r="D88" s="426"/>
      <c r="E88" s="426"/>
      <c r="F88" s="426"/>
      <c r="G88" s="426"/>
    </row>
    <row r="89" spans="1:7" ht="14.25" customHeight="1" x14ac:dyDescent="0.2">
      <c r="A89" s="426"/>
      <c r="B89" s="426"/>
      <c r="C89" s="426"/>
      <c r="D89" s="426"/>
      <c r="E89" s="426"/>
      <c r="F89" s="426"/>
      <c r="G89" s="426"/>
    </row>
    <row r="90" spans="1:7" ht="14.25" customHeight="1" x14ac:dyDescent="0.2">
      <c r="A90" s="426"/>
      <c r="B90" s="426"/>
      <c r="C90" s="426"/>
      <c r="D90" s="426"/>
      <c r="E90" s="426"/>
      <c r="F90" s="426"/>
      <c r="G90" s="426"/>
    </row>
    <row r="91" spans="1:7" ht="14.25" customHeight="1" x14ac:dyDescent="0.2">
      <c r="A91" s="426"/>
      <c r="B91" s="426"/>
      <c r="C91" s="426"/>
      <c r="D91" s="426"/>
      <c r="E91" s="426"/>
      <c r="F91" s="426"/>
      <c r="G91" s="426"/>
    </row>
    <row r="92" spans="1:7" ht="14.25" customHeight="1" x14ac:dyDescent="0.2">
      <c r="A92" s="426"/>
      <c r="B92" s="426"/>
      <c r="C92" s="426"/>
      <c r="D92" s="426"/>
      <c r="E92" s="426"/>
      <c r="F92" s="426"/>
      <c r="G92" s="426"/>
    </row>
    <row r="93" spans="1:7" ht="14.25" customHeight="1" x14ac:dyDescent="0.2">
      <c r="A93" s="334"/>
      <c r="B93" s="334"/>
      <c r="C93" s="334"/>
      <c r="D93" s="334"/>
      <c r="E93" s="334"/>
      <c r="F93" s="334"/>
      <c r="G93" s="334"/>
    </row>
    <row r="94" spans="1:7" ht="14.25" customHeight="1" x14ac:dyDescent="0.2">
      <c r="A94" s="426" t="s">
        <v>645</v>
      </c>
      <c r="B94" s="426"/>
      <c r="C94" s="426"/>
      <c r="D94" s="426"/>
      <c r="E94" s="426"/>
      <c r="F94" s="426"/>
      <c r="G94" s="426"/>
    </row>
    <row r="95" spans="1:7" ht="14.25" customHeight="1" x14ac:dyDescent="0.2">
      <c r="A95" s="426"/>
      <c r="B95" s="426"/>
      <c r="C95" s="426"/>
      <c r="D95" s="426"/>
      <c r="E95" s="426"/>
      <c r="F95" s="426"/>
      <c r="G95" s="426"/>
    </row>
    <row r="96" spans="1:7" ht="14.25" customHeight="1" x14ac:dyDescent="0.2">
      <c r="A96" s="426"/>
      <c r="B96" s="426"/>
      <c r="C96" s="426"/>
      <c r="D96" s="426"/>
      <c r="E96" s="426"/>
      <c r="F96" s="426"/>
      <c r="G96" s="426"/>
    </row>
    <row r="97" spans="1:7" ht="14.25" customHeight="1" x14ac:dyDescent="0.2">
      <c r="A97" s="426"/>
      <c r="B97" s="426"/>
      <c r="C97" s="426"/>
      <c r="D97" s="426"/>
      <c r="E97" s="426"/>
      <c r="F97" s="426"/>
      <c r="G97" s="426"/>
    </row>
    <row r="98" spans="1:7" ht="14.25" customHeight="1" x14ac:dyDescent="0.2">
      <c r="A98" s="426"/>
      <c r="B98" s="426"/>
      <c r="C98" s="426"/>
      <c r="D98" s="426"/>
      <c r="E98" s="426"/>
      <c r="F98" s="426"/>
      <c r="G98" s="426"/>
    </row>
    <row r="99" spans="1:7" ht="14.25" customHeight="1" x14ac:dyDescent="0.2">
      <c r="A99" s="426"/>
      <c r="B99" s="426"/>
      <c r="C99" s="426"/>
      <c r="D99" s="426"/>
      <c r="E99" s="426"/>
      <c r="F99" s="426"/>
      <c r="G99" s="426"/>
    </row>
    <row r="100" spans="1:7" ht="14.25" customHeight="1" x14ac:dyDescent="0.2">
      <c r="A100" s="426"/>
      <c r="B100" s="426"/>
      <c r="C100" s="426"/>
      <c r="D100" s="426"/>
      <c r="E100" s="426"/>
      <c r="F100" s="426"/>
      <c r="G100" s="426"/>
    </row>
    <row r="101" spans="1:7" ht="14.25" customHeight="1" x14ac:dyDescent="0.2">
      <c r="A101" s="334"/>
      <c r="B101" s="334"/>
      <c r="C101" s="334"/>
      <c r="D101" s="334"/>
      <c r="E101" s="334"/>
      <c r="F101" s="334"/>
      <c r="G101" s="334"/>
    </row>
    <row r="102" spans="1:7" ht="14.25" customHeight="1" x14ac:dyDescent="0.2">
      <c r="A102" s="426" t="s">
        <v>646</v>
      </c>
      <c r="B102" s="426"/>
      <c r="C102" s="426"/>
      <c r="D102" s="426"/>
      <c r="E102" s="426"/>
      <c r="F102" s="426"/>
      <c r="G102" s="426"/>
    </row>
    <row r="103" spans="1:7" ht="14.25" customHeight="1" x14ac:dyDescent="0.2">
      <c r="A103" s="426"/>
      <c r="B103" s="426"/>
      <c r="C103" s="426"/>
      <c r="D103" s="426"/>
      <c r="E103" s="426"/>
      <c r="F103" s="426"/>
      <c r="G103" s="426"/>
    </row>
    <row r="104" spans="1:7" ht="14.25" customHeight="1" x14ac:dyDescent="0.2">
      <c r="A104" s="426"/>
      <c r="B104" s="426"/>
      <c r="C104" s="426"/>
      <c r="D104" s="426"/>
      <c r="E104" s="426"/>
      <c r="F104" s="426"/>
      <c r="G104" s="426"/>
    </row>
    <row r="105" spans="1:7" ht="14.25" customHeight="1" x14ac:dyDescent="0.2">
      <c r="A105" s="426"/>
      <c r="B105" s="426"/>
      <c r="C105" s="426"/>
      <c r="D105" s="426"/>
      <c r="E105" s="426"/>
      <c r="F105" s="426"/>
      <c r="G105" s="426"/>
    </row>
    <row r="106" spans="1:7" ht="14.25" customHeight="1" x14ac:dyDescent="0.2">
      <c r="A106" s="426"/>
      <c r="B106" s="426"/>
      <c r="C106" s="426"/>
      <c r="D106" s="426"/>
      <c r="E106" s="426"/>
      <c r="F106" s="426"/>
      <c r="G106" s="426"/>
    </row>
    <row r="107" spans="1:7" ht="14.25" customHeight="1" x14ac:dyDescent="0.2">
      <c r="A107" s="426"/>
      <c r="B107" s="426"/>
      <c r="C107" s="426"/>
      <c r="D107" s="426"/>
      <c r="E107" s="426"/>
      <c r="F107" s="426"/>
      <c r="G107" s="426"/>
    </row>
    <row r="108" spans="1:7" ht="14.25" customHeight="1" x14ac:dyDescent="0.2">
      <c r="A108" s="426"/>
      <c r="B108" s="426"/>
      <c r="C108" s="426"/>
      <c r="D108" s="426"/>
      <c r="E108" s="426"/>
      <c r="F108" s="426"/>
      <c r="G108" s="426"/>
    </row>
    <row r="109" spans="1:7" ht="14.25" customHeight="1" x14ac:dyDescent="0.2">
      <c r="A109" s="426"/>
      <c r="B109" s="426"/>
      <c r="C109" s="426"/>
      <c r="D109" s="426"/>
      <c r="E109" s="426"/>
      <c r="F109" s="426"/>
      <c r="G109" s="426"/>
    </row>
    <row r="110" spans="1:7" ht="14.25" customHeight="1" x14ac:dyDescent="0.2">
      <c r="A110" s="426"/>
      <c r="B110" s="426"/>
      <c r="C110" s="426"/>
      <c r="D110" s="426"/>
      <c r="E110" s="426"/>
      <c r="F110" s="426"/>
      <c r="G110" s="426"/>
    </row>
    <row r="111" spans="1:7" ht="14.25" customHeight="1" x14ac:dyDescent="0.2">
      <c r="A111" s="426"/>
      <c r="B111" s="426"/>
      <c r="C111" s="426"/>
      <c r="D111" s="426"/>
      <c r="E111" s="426"/>
      <c r="F111" s="426"/>
      <c r="G111" s="426"/>
    </row>
    <row r="112" spans="1:7" ht="14.25" customHeight="1" x14ac:dyDescent="0.2">
      <c r="A112" s="426"/>
      <c r="B112" s="426"/>
      <c r="C112" s="426"/>
      <c r="D112" s="426"/>
      <c r="E112" s="426"/>
      <c r="F112" s="426"/>
      <c r="G112" s="426"/>
    </row>
    <row r="113" spans="1:8" ht="14.25" customHeight="1" x14ac:dyDescent="0.2">
      <c r="A113" s="426"/>
      <c r="B113" s="426"/>
      <c r="C113" s="426"/>
      <c r="D113" s="426"/>
      <c r="E113" s="426"/>
      <c r="F113" s="426"/>
      <c r="G113" s="426"/>
    </row>
    <row r="114" spans="1:8" ht="14.25" customHeight="1" x14ac:dyDescent="0.2">
      <c r="A114" s="426"/>
      <c r="B114" s="426"/>
      <c r="C114" s="426"/>
      <c r="D114" s="426"/>
      <c r="E114" s="426"/>
      <c r="F114" s="426"/>
      <c r="G114" s="426"/>
    </row>
    <row r="115" spans="1:8" ht="14.25" customHeight="1" x14ac:dyDescent="0.2">
      <c r="A115" s="426"/>
      <c r="B115" s="426"/>
      <c r="C115" s="426"/>
      <c r="D115" s="426"/>
      <c r="E115" s="426"/>
      <c r="F115" s="426"/>
      <c r="G115" s="426"/>
    </row>
    <row r="116" spans="1:8" ht="14.25" customHeight="1" x14ac:dyDescent="0.2">
      <c r="A116" s="426"/>
      <c r="B116" s="426"/>
      <c r="C116" s="426"/>
      <c r="D116" s="426"/>
      <c r="E116" s="426"/>
      <c r="F116" s="426"/>
      <c r="G116" s="426"/>
    </row>
    <row r="117" spans="1:8" ht="14.25" customHeight="1" x14ac:dyDescent="0.2">
      <c r="A117" s="426"/>
      <c r="B117" s="426"/>
      <c r="C117" s="426"/>
      <c r="D117" s="426"/>
      <c r="E117" s="426"/>
      <c r="F117" s="426"/>
      <c r="G117" s="426"/>
    </row>
    <row r="118" spans="1:8" ht="14.25" customHeight="1" x14ac:dyDescent="0.2">
      <c r="A118" s="283"/>
      <c r="B118" s="283"/>
      <c r="C118" s="283"/>
      <c r="D118" s="283"/>
      <c r="E118" s="283"/>
      <c r="F118" s="283"/>
      <c r="G118" s="283"/>
    </row>
    <row r="119" spans="1:8" ht="15" x14ac:dyDescent="0.25">
      <c r="A119" s="193" t="s">
        <v>46</v>
      </c>
      <c r="F119" s="372">
        <v>60</v>
      </c>
      <c r="G119" s="373"/>
    </row>
    <row r="120" spans="1:8" x14ac:dyDescent="0.2">
      <c r="A120" s="426" t="s">
        <v>303</v>
      </c>
      <c r="B120" s="427"/>
      <c r="C120" s="427"/>
      <c r="D120" s="427"/>
      <c r="E120" s="427"/>
      <c r="F120" s="427"/>
      <c r="G120" s="427"/>
    </row>
    <row r="121" spans="1:8" x14ac:dyDescent="0.2">
      <c r="A121" s="427"/>
      <c r="B121" s="427"/>
      <c r="C121" s="427"/>
      <c r="D121" s="427"/>
      <c r="E121" s="427"/>
      <c r="F121" s="427"/>
      <c r="G121" s="427"/>
    </row>
    <row r="122" spans="1:8" x14ac:dyDescent="0.2">
      <c r="A122" s="427"/>
      <c r="B122" s="427"/>
      <c r="C122" s="427"/>
      <c r="D122" s="427"/>
      <c r="E122" s="427"/>
      <c r="F122" s="427"/>
      <c r="G122" s="427"/>
    </row>
    <row r="123" spans="1:8" x14ac:dyDescent="0.2">
      <c r="A123" s="427"/>
      <c r="B123" s="427"/>
      <c r="C123" s="427"/>
      <c r="D123" s="427"/>
      <c r="E123" s="427"/>
      <c r="F123" s="427"/>
      <c r="G123" s="427"/>
    </row>
    <row r="124" spans="1:8" ht="15" x14ac:dyDescent="0.25">
      <c r="A124" s="193"/>
      <c r="F124" s="233"/>
      <c r="G124" s="234"/>
    </row>
    <row r="125" spans="1:8" ht="17.25" customHeight="1" thickBot="1" x14ac:dyDescent="0.3">
      <c r="A125" s="198" t="s">
        <v>59</v>
      </c>
      <c r="B125" s="199"/>
      <c r="C125" s="200"/>
      <c r="D125" s="201"/>
      <c r="E125" s="201"/>
      <c r="F125" s="371">
        <f>SUM(F126,F131,F139)</f>
        <v>35</v>
      </c>
      <c r="G125" s="371"/>
      <c r="H125" s="50">
        <f>SUM(F126,F131,F139)</f>
        <v>35</v>
      </c>
    </row>
    <row r="126" spans="1:8" ht="15.75" thickTop="1" x14ac:dyDescent="0.25">
      <c r="A126" s="193" t="s">
        <v>219</v>
      </c>
      <c r="F126" s="372">
        <v>5</v>
      </c>
      <c r="G126" s="373"/>
    </row>
    <row r="127" spans="1:8" x14ac:dyDescent="0.2">
      <c r="A127" s="426" t="s">
        <v>304</v>
      </c>
      <c r="B127" s="427"/>
      <c r="C127" s="427"/>
      <c r="D127" s="427"/>
      <c r="E127" s="427"/>
      <c r="F127" s="427"/>
      <c r="G127" s="427"/>
    </row>
    <row r="128" spans="1:8" x14ac:dyDescent="0.2">
      <c r="A128" s="427"/>
      <c r="B128" s="427"/>
      <c r="C128" s="427"/>
      <c r="D128" s="427"/>
      <c r="E128" s="427"/>
      <c r="F128" s="427"/>
      <c r="G128" s="427"/>
    </row>
    <row r="129" spans="1:7" x14ac:dyDescent="0.2">
      <c r="A129" s="427"/>
      <c r="B129" s="427"/>
      <c r="C129" s="427"/>
      <c r="D129" s="427"/>
      <c r="E129" s="427"/>
      <c r="F129" s="427"/>
      <c r="G129" s="427"/>
    </row>
    <row r="130" spans="1:7" ht="15" x14ac:dyDescent="0.2">
      <c r="A130" s="284"/>
      <c r="B130" s="284"/>
      <c r="C130" s="284"/>
      <c r="D130" s="284"/>
      <c r="E130" s="284"/>
      <c r="F130" s="284"/>
      <c r="G130" s="284"/>
    </row>
    <row r="131" spans="1:7" ht="15" x14ac:dyDescent="0.25">
      <c r="A131" s="193" t="s">
        <v>21</v>
      </c>
      <c r="F131" s="372">
        <v>10</v>
      </c>
      <c r="G131" s="373"/>
    </row>
    <row r="132" spans="1:7" x14ac:dyDescent="0.2">
      <c r="A132" s="426" t="s">
        <v>305</v>
      </c>
      <c r="B132" s="427"/>
      <c r="C132" s="427"/>
      <c r="D132" s="427"/>
      <c r="E132" s="427"/>
      <c r="F132" s="427"/>
      <c r="G132" s="427"/>
    </row>
    <row r="133" spans="1:7" x14ac:dyDescent="0.2">
      <c r="A133" s="427"/>
      <c r="B133" s="427"/>
      <c r="C133" s="427"/>
      <c r="D133" s="427"/>
      <c r="E133" s="427"/>
      <c r="F133" s="427"/>
      <c r="G133" s="427"/>
    </row>
    <row r="134" spans="1:7" x14ac:dyDescent="0.2">
      <c r="A134" s="427"/>
      <c r="B134" s="427"/>
      <c r="C134" s="427"/>
      <c r="D134" s="427"/>
      <c r="E134" s="427"/>
      <c r="F134" s="427"/>
      <c r="G134" s="427"/>
    </row>
    <row r="135" spans="1:7" x14ac:dyDescent="0.2">
      <c r="A135" s="427"/>
      <c r="B135" s="427"/>
      <c r="C135" s="427"/>
      <c r="D135" s="427"/>
      <c r="E135" s="427"/>
      <c r="F135" s="427"/>
      <c r="G135" s="427"/>
    </row>
    <row r="136" spans="1:7" x14ac:dyDescent="0.2">
      <c r="A136" s="427"/>
      <c r="B136" s="427"/>
      <c r="C136" s="427"/>
      <c r="D136" s="427"/>
      <c r="E136" s="427"/>
      <c r="F136" s="427"/>
      <c r="G136" s="427"/>
    </row>
    <row r="137" spans="1:7" x14ac:dyDescent="0.2">
      <c r="A137" s="427"/>
      <c r="B137" s="427"/>
      <c r="C137" s="427"/>
      <c r="D137" s="427"/>
      <c r="E137" s="427"/>
      <c r="F137" s="427"/>
      <c r="G137" s="427"/>
    </row>
    <row r="138" spans="1:7" ht="15" x14ac:dyDescent="0.2">
      <c r="A138" s="284"/>
      <c r="B138" s="284"/>
      <c r="C138" s="284"/>
      <c r="D138" s="284"/>
      <c r="E138" s="284"/>
      <c r="F138" s="284"/>
      <c r="G138" s="284"/>
    </row>
    <row r="139" spans="1:7" ht="15" x14ac:dyDescent="0.25">
      <c r="A139" s="193" t="s">
        <v>79</v>
      </c>
      <c r="F139" s="372">
        <v>20</v>
      </c>
      <c r="G139" s="373"/>
    </row>
    <row r="140" spans="1:7" x14ac:dyDescent="0.2">
      <c r="A140" s="426" t="s">
        <v>306</v>
      </c>
      <c r="B140" s="427"/>
      <c r="C140" s="427"/>
      <c r="D140" s="427"/>
      <c r="E140" s="427"/>
      <c r="F140" s="427"/>
      <c r="G140" s="427"/>
    </row>
    <row r="141" spans="1:7" x14ac:dyDescent="0.2">
      <c r="A141" s="427"/>
      <c r="B141" s="427"/>
      <c r="C141" s="427"/>
      <c r="D141" s="427"/>
      <c r="E141" s="427"/>
      <c r="F141" s="427"/>
      <c r="G141" s="427"/>
    </row>
    <row r="142" spans="1:7" x14ac:dyDescent="0.2">
      <c r="A142" s="427"/>
      <c r="B142" s="427"/>
      <c r="C142" s="427"/>
      <c r="D142" s="427"/>
      <c r="E142" s="427"/>
      <c r="F142" s="427"/>
      <c r="G142" s="427"/>
    </row>
    <row r="143" spans="1:7" x14ac:dyDescent="0.2">
      <c r="A143" s="435"/>
      <c r="B143" s="435"/>
      <c r="C143" s="435"/>
      <c r="D143" s="435"/>
      <c r="E143" s="435"/>
      <c r="F143" s="435"/>
      <c r="G143" s="435"/>
    </row>
    <row r="144" spans="1:7" ht="15" x14ac:dyDescent="0.25">
      <c r="A144" s="193"/>
      <c r="F144" s="233"/>
      <c r="G144" s="234"/>
    </row>
  </sheetData>
  <mergeCells count="29">
    <mergeCell ref="F139:G139"/>
    <mergeCell ref="A140:G143"/>
    <mergeCell ref="A120:G123"/>
    <mergeCell ref="F125:G125"/>
    <mergeCell ref="F126:G126"/>
    <mergeCell ref="A127:G129"/>
    <mergeCell ref="F131:G131"/>
    <mergeCell ref="A132:G137"/>
    <mergeCell ref="F119:G119"/>
    <mergeCell ref="F66:G66"/>
    <mergeCell ref="F67:G67"/>
    <mergeCell ref="A68:G77"/>
    <mergeCell ref="A78:G85"/>
    <mergeCell ref="A87:G92"/>
    <mergeCell ref="A94:G100"/>
    <mergeCell ref="A102:G117"/>
    <mergeCell ref="F30:G30"/>
    <mergeCell ref="A31:G36"/>
    <mergeCell ref="A58:G64"/>
    <mergeCell ref="F29:G29"/>
    <mergeCell ref="F1:G1"/>
    <mergeCell ref="A13:C13"/>
    <mergeCell ref="F17:G17"/>
    <mergeCell ref="F18:G18"/>
    <mergeCell ref="A19:G27"/>
    <mergeCell ref="A14:G14"/>
    <mergeCell ref="A43:G50"/>
    <mergeCell ref="A38:G41"/>
    <mergeCell ref="A52:G56"/>
  </mergeCells>
  <pageMargins left="0.70866141732283472" right="0.70866141732283472" top="0.78740157480314965" bottom="0.78740157480314965" header="0.31496062992125984" footer="0.31496062992125984"/>
  <pageSetup paperSize="9" scale="65" firstPageNumber="48"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68"/>
  <sheetViews>
    <sheetView tabSelected="1" view="pageBreakPreview" zoomScaleNormal="100" zoomScaleSheetLayoutView="100" workbookViewId="0">
      <selection activeCell="N13" sqref="N13"/>
    </sheetView>
  </sheetViews>
  <sheetFormatPr defaultRowHeight="14.25" x14ac:dyDescent="0.2"/>
  <cols>
    <col min="1" max="1" width="8.5703125" style="189" customWidth="1"/>
    <col min="2" max="2" width="9.140625" style="189"/>
    <col min="3" max="3" width="58.7109375" style="184" customWidth="1"/>
    <col min="4" max="6" width="14.140625" style="185" customWidth="1"/>
    <col min="7" max="7" width="9.140625" style="184" customWidth="1"/>
    <col min="8" max="8" width="16.140625" style="184" customWidth="1"/>
    <col min="9" max="9" width="9.140625" style="184"/>
    <col min="10" max="10" width="14.42578125" style="184" bestFit="1" customWidth="1"/>
    <col min="11" max="11" width="9.140625" style="184"/>
    <col min="12" max="12" width="13.28515625" style="184" customWidth="1"/>
    <col min="13" max="16384" width="9.140625" style="184"/>
  </cols>
  <sheetData>
    <row r="1" spans="1:7" ht="23.25" x14ac:dyDescent="0.35">
      <c r="A1" s="56" t="s">
        <v>125</v>
      </c>
      <c r="F1" s="384" t="s">
        <v>307</v>
      </c>
      <c r="G1" s="384"/>
    </row>
    <row r="3" spans="1:7" x14ac:dyDescent="0.2">
      <c r="A3" s="237" t="s">
        <v>1</v>
      </c>
      <c r="B3" s="237" t="s">
        <v>308</v>
      </c>
    </row>
    <row r="4" spans="1:7" x14ac:dyDescent="0.2">
      <c r="B4" s="237" t="s">
        <v>87</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184</v>
      </c>
      <c r="E7" s="42" t="s">
        <v>338</v>
      </c>
      <c r="F7" s="42" t="s">
        <v>185</v>
      </c>
      <c r="G7" s="43" t="s">
        <v>5</v>
      </c>
    </row>
    <row r="8" spans="1:7" s="5" customFormat="1" ht="12.75" thickTop="1" thickBot="1" x14ac:dyDescent="0.25">
      <c r="A8" s="44">
        <v>1</v>
      </c>
      <c r="B8" s="45">
        <v>2</v>
      </c>
      <c r="C8" s="45">
        <v>3</v>
      </c>
      <c r="D8" s="46">
        <v>4</v>
      </c>
      <c r="E8" s="46">
        <v>5</v>
      </c>
      <c r="F8" s="46">
        <v>6</v>
      </c>
      <c r="G8" s="47" t="s">
        <v>12</v>
      </c>
    </row>
    <row r="9" spans="1:7" ht="15" thickTop="1" x14ac:dyDescent="0.2">
      <c r="A9" s="190">
        <v>2212</v>
      </c>
      <c r="B9" s="191">
        <v>51</v>
      </c>
      <c r="C9" s="8" t="s">
        <v>8</v>
      </c>
      <c r="D9" s="6">
        <v>170</v>
      </c>
      <c r="E9" s="6">
        <v>170</v>
      </c>
      <c r="F9" s="6">
        <v>100</v>
      </c>
      <c r="G9" s="7">
        <f>F9/D9*100</f>
        <v>58.82352941176471</v>
      </c>
    </row>
    <row r="10" spans="1:7" x14ac:dyDescent="0.2">
      <c r="A10" s="190">
        <v>2223</v>
      </c>
      <c r="B10" s="191">
        <v>51</v>
      </c>
      <c r="C10" s="8" t="s">
        <v>8</v>
      </c>
      <c r="D10" s="186">
        <v>280</v>
      </c>
      <c r="E10" s="186">
        <v>246</v>
      </c>
      <c r="F10" s="186">
        <f>SUM(F35)</f>
        <v>300</v>
      </c>
      <c r="G10" s="187">
        <f>F10/D10*100</f>
        <v>107.14285714285714</v>
      </c>
    </row>
    <row r="11" spans="1:7" x14ac:dyDescent="0.2">
      <c r="A11" s="190">
        <v>2299</v>
      </c>
      <c r="B11" s="191">
        <v>51</v>
      </c>
      <c r="C11" s="8" t="s">
        <v>8</v>
      </c>
      <c r="D11" s="186">
        <v>400</v>
      </c>
      <c r="E11" s="186">
        <v>400</v>
      </c>
      <c r="F11" s="186">
        <v>400</v>
      </c>
      <c r="G11" s="187">
        <f t="shared" ref="G11" si="0">F11/D11*100</f>
        <v>100</v>
      </c>
    </row>
    <row r="12" spans="1:7" x14ac:dyDescent="0.2">
      <c r="A12" s="190">
        <v>6172</v>
      </c>
      <c r="B12" s="69">
        <v>51</v>
      </c>
      <c r="C12" s="259" t="s">
        <v>8</v>
      </c>
      <c r="D12" s="186">
        <v>0</v>
      </c>
      <c r="E12" s="186">
        <v>20</v>
      </c>
      <c r="F12" s="186">
        <v>20</v>
      </c>
      <c r="G12" s="187">
        <v>0</v>
      </c>
    </row>
    <row r="13" spans="1:7" x14ac:dyDescent="0.2">
      <c r="A13" s="190"/>
      <c r="B13" s="437" t="s">
        <v>309</v>
      </c>
      <c r="C13" s="438"/>
      <c r="D13" s="260">
        <f>SUM(D9:D12)</f>
        <v>850</v>
      </c>
      <c r="E13" s="260">
        <f>SUM(E9:E12)</f>
        <v>836</v>
      </c>
      <c r="F13" s="260">
        <f>SUM(F9:F12)</f>
        <v>820</v>
      </c>
      <c r="G13" s="187"/>
    </row>
    <row r="14" spans="1:7" x14ac:dyDescent="0.2">
      <c r="A14" s="190"/>
      <c r="B14" s="257" t="s">
        <v>310</v>
      </c>
      <c r="C14" s="188"/>
      <c r="D14" s="186"/>
      <c r="E14" s="186"/>
      <c r="F14" s="186"/>
      <c r="G14" s="187"/>
    </row>
    <row r="15" spans="1:7" x14ac:dyDescent="0.2">
      <c r="A15" s="190">
        <v>2221</v>
      </c>
      <c r="B15" s="191">
        <v>51</v>
      </c>
      <c r="C15" s="8" t="s">
        <v>8</v>
      </c>
      <c r="D15" s="186">
        <v>383500</v>
      </c>
      <c r="E15" s="186">
        <v>383264</v>
      </c>
      <c r="F15" s="186">
        <v>0</v>
      </c>
      <c r="G15" s="187">
        <f t="shared" ref="G15:G19" si="1">F15/D15*100</f>
        <v>0</v>
      </c>
    </row>
    <row r="16" spans="1:7" x14ac:dyDescent="0.2">
      <c r="A16" s="190"/>
      <c r="B16" s="257" t="s">
        <v>311</v>
      </c>
      <c r="C16" s="188"/>
      <c r="D16" s="186"/>
      <c r="E16" s="186"/>
      <c r="F16" s="186"/>
      <c r="G16" s="187"/>
    </row>
    <row r="17" spans="1:8" x14ac:dyDescent="0.2">
      <c r="A17" s="190">
        <v>2242</v>
      </c>
      <c r="B17" s="191">
        <v>51</v>
      </c>
      <c r="C17" s="8" t="s">
        <v>8</v>
      </c>
      <c r="D17" s="186">
        <v>435965</v>
      </c>
      <c r="E17" s="186">
        <v>435015</v>
      </c>
      <c r="F17" s="186">
        <v>0</v>
      </c>
      <c r="G17" s="187">
        <f>F17/D17*100</f>
        <v>0</v>
      </c>
    </row>
    <row r="18" spans="1:8" ht="15" thickBot="1" x14ac:dyDescent="0.25">
      <c r="A18" s="327"/>
      <c r="B18" s="437" t="s">
        <v>309</v>
      </c>
      <c r="C18" s="438"/>
      <c r="D18" s="260">
        <f>SUM(D15:D17)</f>
        <v>819465</v>
      </c>
      <c r="E18" s="260">
        <f t="shared" ref="E18:F18" si="2">SUM(E15:E17)</f>
        <v>818279</v>
      </c>
      <c r="F18" s="260">
        <f t="shared" si="2"/>
        <v>0</v>
      </c>
      <c r="G18" s="261"/>
    </row>
    <row r="19" spans="1:8" s="16" customFormat="1" ht="16.5" thickTop="1" thickBot="1" x14ac:dyDescent="0.3">
      <c r="A19" s="368" t="s">
        <v>9</v>
      </c>
      <c r="B19" s="369"/>
      <c r="C19" s="370"/>
      <c r="D19" s="48">
        <f>SUM(D18,D13)</f>
        <v>820315</v>
      </c>
      <c r="E19" s="48">
        <f t="shared" ref="E19:F19" si="3">SUM(E18,E13)</f>
        <v>819115</v>
      </c>
      <c r="F19" s="48">
        <f t="shared" si="3"/>
        <v>820</v>
      </c>
      <c r="G19" s="49">
        <f t="shared" si="1"/>
        <v>9.9961600117028218E-2</v>
      </c>
    </row>
    <row r="20" spans="1:8" ht="15" thickTop="1" x14ac:dyDescent="0.2">
      <c r="A20" s="402"/>
      <c r="B20" s="402"/>
      <c r="C20" s="402"/>
      <c r="D20" s="402"/>
      <c r="E20" s="402"/>
      <c r="F20" s="402"/>
      <c r="G20" s="402"/>
    </row>
    <row r="22" spans="1:8" ht="15" x14ac:dyDescent="0.25">
      <c r="A22" s="194" t="s">
        <v>13</v>
      </c>
    </row>
    <row r="23" spans="1:8" ht="17.25" customHeight="1" thickBot="1" x14ac:dyDescent="0.3">
      <c r="A23" s="198" t="s">
        <v>312</v>
      </c>
      <c r="B23" s="199"/>
      <c r="C23" s="200"/>
      <c r="D23" s="201"/>
      <c r="E23" s="201"/>
      <c r="F23" s="371">
        <v>100</v>
      </c>
      <c r="G23" s="371"/>
      <c r="H23" s="50">
        <f>SUM(F24)</f>
        <v>100</v>
      </c>
    </row>
    <row r="24" spans="1:8" ht="17.25" customHeight="1" thickTop="1" x14ac:dyDescent="0.25">
      <c r="A24" s="253" t="s">
        <v>21</v>
      </c>
      <c r="B24" s="69"/>
      <c r="C24" s="34"/>
      <c r="D24" s="33"/>
      <c r="E24" s="33"/>
      <c r="F24" s="372">
        <v>100</v>
      </c>
      <c r="G24" s="373"/>
      <c r="H24" s="50"/>
    </row>
    <row r="25" spans="1:8" x14ac:dyDescent="0.2">
      <c r="A25" s="439" t="s">
        <v>647</v>
      </c>
      <c r="B25" s="440"/>
      <c r="C25" s="440"/>
      <c r="D25" s="440"/>
      <c r="E25" s="440"/>
      <c r="F25" s="440"/>
      <c r="G25" s="440"/>
    </row>
    <row r="26" spans="1:8" x14ac:dyDescent="0.2">
      <c r="A26" s="427"/>
      <c r="B26" s="427"/>
      <c r="C26" s="427"/>
      <c r="D26" s="427"/>
      <c r="E26" s="427"/>
      <c r="F26" s="427"/>
      <c r="G26" s="427"/>
    </row>
    <row r="27" spans="1:8" x14ac:dyDescent="0.2">
      <c r="A27" s="427"/>
      <c r="B27" s="427"/>
      <c r="C27" s="427"/>
      <c r="D27" s="427"/>
      <c r="E27" s="427"/>
      <c r="F27" s="427"/>
      <c r="G27" s="427"/>
    </row>
    <row r="28" spans="1:8" x14ac:dyDescent="0.2">
      <c r="A28" s="427"/>
      <c r="B28" s="427"/>
      <c r="C28" s="427"/>
      <c r="D28" s="427"/>
      <c r="E28" s="427"/>
      <c r="F28" s="427"/>
      <c r="G28" s="427"/>
    </row>
    <row r="29" spans="1:8" x14ac:dyDescent="0.2">
      <c r="A29" s="427"/>
      <c r="B29" s="427"/>
      <c r="C29" s="427"/>
      <c r="D29" s="427"/>
      <c r="E29" s="427"/>
      <c r="F29" s="427"/>
      <c r="G29" s="427"/>
    </row>
    <row r="30" spans="1:8" x14ac:dyDescent="0.2">
      <c r="A30" s="427"/>
      <c r="B30" s="427"/>
      <c r="C30" s="427"/>
      <c r="D30" s="427"/>
      <c r="E30" s="427"/>
      <c r="F30" s="427"/>
      <c r="G30" s="427"/>
    </row>
    <row r="31" spans="1:8" x14ac:dyDescent="0.2">
      <c r="A31" s="427"/>
      <c r="B31" s="427"/>
      <c r="C31" s="427"/>
      <c r="D31" s="427"/>
      <c r="E31" s="427"/>
      <c r="F31" s="427"/>
      <c r="G31" s="427"/>
    </row>
    <row r="32" spans="1:8" x14ac:dyDescent="0.2">
      <c r="A32" s="427"/>
      <c r="B32" s="427"/>
      <c r="C32" s="427"/>
      <c r="D32" s="427"/>
      <c r="E32" s="427"/>
      <c r="F32" s="427"/>
      <c r="G32" s="427"/>
    </row>
    <row r="33" spans="1:8" x14ac:dyDescent="0.2">
      <c r="A33" s="427"/>
      <c r="B33" s="427"/>
      <c r="C33" s="427"/>
      <c r="D33" s="427"/>
      <c r="E33" s="427"/>
      <c r="F33" s="427"/>
      <c r="G33" s="427"/>
    </row>
    <row r="34" spans="1:8" ht="15" x14ac:dyDescent="0.25">
      <c r="A34" s="236"/>
      <c r="B34" s="236"/>
      <c r="C34" s="236"/>
      <c r="D34" s="236"/>
      <c r="E34" s="236"/>
      <c r="F34" s="236"/>
      <c r="G34" s="236"/>
    </row>
    <row r="35" spans="1:8" ht="17.25" customHeight="1" thickBot="1" x14ac:dyDescent="0.3">
      <c r="A35" s="198" t="s">
        <v>313</v>
      </c>
      <c r="B35" s="199"/>
      <c r="C35" s="200"/>
      <c r="D35" s="201"/>
      <c r="E35" s="201"/>
      <c r="F35" s="371">
        <f>SUM(F36,F40)</f>
        <v>300</v>
      </c>
      <c r="G35" s="371"/>
      <c r="H35" s="50">
        <f>SUM(F36,F40)</f>
        <v>300</v>
      </c>
    </row>
    <row r="36" spans="1:8" ht="15.75" thickTop="1" x14ac:dyDescent="0.25">
      <c r="A36" s="193" t="s">
        <v>19</v>
      </c>
      <c r="F36" s="372">
        <v>80</v>
      </c>
      <c r="G36" s="373"/>
    </row>
    <row r="37" spans="1:8" x14ac:dyDescent="0.2">
      <c r="A37" s="426" t="s">
        <v>314</v>
      </c>
      <c r="B37" s="427"/>
      <c r="C37" s="427"/>
      <c r="D37" s="427"/>
      <c r="E37" s="427"/>
      <c r="F37" s="427"/>
      <c r="G37" s="427"/>
    </row>
    <row r="38" spans="1:8" x14ac:dyDescent="0.2">
      <c r="A38" s="427"/>
      <c r="B38" s="427"/>
      <c r="C38" s="427"/>
      <c r="D38" s="427"/>
      <c r="E38" s="427"/>
      <c r="F38" s="427"/>
      <c r="G38" s="427"/>
    </row>
    <row r="39" spans="1:8" ht="15" x14ac:dyDescent="0.2">
      <c r="A39" s="303"/>
      <c r="B39" s="303"/>
      <c r="C39" s="303"/>
      <c r="D39" s="303"/>
      <c r="E39" s="303"/>
      <c r="F39" s="303"/>
      <c r="G39" s="303"/>
    </row>
    <row r="40" spans="1:8" ht="15" x14ac:dyDescent="0.25">
      <c r="A40" s="193" t="s">
        <v>79</v>
      </c>
      <c r="F40" s="372">
        <v>220</v>
      </c>
      <c r="G40" s="373"/>
    </row>
    <row r="41" spans="1:8" x14ac:dyDescent="0.2">
      <c r="A41" s="426" t="s">
        <v>315</v>
      </c>
      <c r="B41" s="427"/>
      <c r="C41" s="427"/>
      <c r="D41" s="427"/>
      <c r="E41" s="427"/>
      <c r="F41" s="427"/>
      <c r="G41" s="427"/>
    </row>
    <row r="42" spans="1:8" x14ac:dyDescent="0.2">
      <c r="A42" s="427"/>
      <c r="B42" s="427"/>
      <c r="C42" s="427"/>
      <c r="D42" s="427"/>
      <c r="E42" s="427"/>
      <c r="F42" s="427"/>
      <c r="G42" s="427"/>
    </row>
    <row r="43" spans="1:8" ht="15" x14ac:dyDescent="0.25">
      <c r="A43" s="236"/>
      <c r="B43" s="236"/>
      <c r="C43" s="236"/>
      <c r="D43" s="236"/>
      <c r="E43" s="236"/>
      <c r="F43" s="236"/>
      <c r="G43" s="236"/>
    </row>
    <row r="44" spans="1:8" ht="17.25" customHeight="1" thickBot="1" x14ac:dyDescent="0.3">
      <c r="A44" s="198" t="s">
        <v>316</v>
      </c>
      <c r="B44" s="199"/>
      <c r="C44" s="200"/>
      <c r="D44" s="201"/>
      <c r="E44" s="201"/>
      <c r="F44" s="371">
        <f>SUM(F45)</f>
        <v>400</v>
      </c>
      <c r="G44" s="371"/>
      <c r="H44" s="50">
        <f>SUM(F45,F49)</f>
        <v>400</v>
      </c>
    </row>
    <row r="45" spans="1:8" ht="15.75" thickTop="1" x14ac:dyDescent="0.25">
      <c r="A45" s="193" t="s">
        <v>19</v>
      </c>
      <c r="F45" s="372">
        <v>400</v>
      </c>
      <c r="G45" s="373"/>
    </row>
    <row r="46" spans="1:8" x14ac:dyDescent="0.2">
      <c r="A46" s="366" t="s">
        <v>501</v>
      </c>
      <c r="B46" s="367"/>
      <c r="C46" s="367"/>
      <c r="D46" s="367"/>
      <c r="E46" s="367"/>
      <c r="F46" s="367"/>
      <c r="G46" s="367"/>
    </row>
    <row r="47" spans="1:8" x14ac:dyDescent="0.2">
      <c r="A47" s="367"/>
      <c r="B47" s="367"/>
      <c r="C47" s="367"/>
      <c r="D47" s="367"/>
      <c r="E47" s="367"/>
      <c r="F47" s="367"/>
      <c r="G47" s="367"/>
    </row>
    <row r="48" spans="1:8" x14ac:dyDescent="0.2">
      <c r="A48" s="367"/>
      <c r="B48" s="367"/>
      <c r="C48" s="367"/>
      <c r="D48" s="367"/>
      <c r="E48" s="367"/>
      <c r="F48" s="367"/>
      <c r="G48" s="367"/>
    </row>
    <row r="49" spans="1:12" x14ac:dyDescent="0.2">
      <c r="A49" s="367"/>
      <c r="B49" s="367"/>
      <c r="C49" s="367"/>
      <c r="D49" s="367"/>
      <c r="E49" s="367"/>
      <c r="F49" s="367"/>
      <c r="G49" s="367"/>
    </row>
    <row r="50" spans="1:12" x14ac:dyDescent="0.2">
      <c r="A50" s="367"/>
      <c r="B50" s="367"/>
      <c r="C50" s="367"/>
      <c r="D50" s="367"/>
      <c r="E50" s="367"/>
      <c r="F50" s="367"/>
      <c r="G50" s="367"/>
    </row>
    <row r="51" spans="1:12" x14ac:dyDescent="0.2">
      <c r="A51" s="367"/>
      <c r="B51" s="367"/>
      <c r="C51" s="367"/>
      <c r="D51" s="367"/>
      <c r="E51" s="367"/>
      <c r="F51" s="367"/>
      <c r="G51" s="367"/>
    </row>
    <row r="52" spans="1:12" customFormat="1" ht="15" x14ac:dyDescent="0.25">
      <c r="A52" s="374"/>
      <c r="B52" s="374"/>
      <c r="C52" s="374"/>
      <c r="D52" s="374"/>
      <c r="E52" s="374"/>
      <c r="F52" s="374"/>
      <c r="G52" s="374"/>
      <c r="H52" s="262"/>
      <c r="I52" s="262"/>
      <c r="J52" s="262"/>
      <c r="K52" s="262"/>
      <c r="L52" s="32"/>
    </row>
    <row r="53" spans="1:12" customFormat="1" ht="15" x14ac:dyDescent="0.25">
      <c r="A53" s="374"/>
      <c r="B53" s="374"/>
      <c r="C53" s="374"/>
      <c r="D53" s="374"/>
      <c r="E53" s="374"/>
      <c r="F53" s="374"/>
      <c r="G53" s="374"/>
      <c r="H53" s="262"/>
      <c r="I53" s="262"/>
      <c r="J53" s="262"/>
      <c r="K53" s="262"/>
      <c r="L53" s="32"/>
    </row>
    <row r="54" spans="1:12" customFormat="1" ht="15" x14ac:dyDescent="0.25">
      <c r="A54" s="366" t="s">
        <v>502</v>
      </c>
      <c r="B54" s="366"/>
      <c r="C54" s="366"/>
      <c r="D54" s="366"/>
      <c r="E54" s="366"/>
      <c r="F54" s="366"/>
      <c r="G54" s="366"/>
      <c r="H54" s="262"/>
      <c r="I54" s="262"/>
      <c r="J54" s="262"/>
      <c r="K54" s="262"/>
      <c r="L54" s="32"/>
    </row>
    <row r="55" spans="1:12" customFormat="1" ht="15" x14ac:dyDescent="0.25">
      <c r="A55" s="366"/>
      <c r="B55" s="366"/>
      <c r="C55" s="366"/>
      <c r="D55" s="366"/>
      <c r="E55" s="366"/>
      <c r="F55" s="366"/>
      <c r="G55" s="366"/>
      <c r="H55" s="262"/>
      <c r="I55" s="262"/>
      <c r="J55" s="262"/>
      <c r="K55" s="262"/>
      <c r="L55" s="32"/>
    </row>
    <row r="56" spans="1:12" customFormat="1" ht="15" x14ac:dyDescent="0.25">
      <c r="A56" s="366"/>
      <c r="B56" s="366"/>
      <c r="C56" s="366"/>
      <c r="D56" s="366"/>
      <c r="E56" s="366"/>
      <c r="F56" s="366"/>
      <c r="G56" s="366"/>
      <c r="H56" s="262"/>
      <c r="I56" s="262"/>
      <c r="J56" s="262"/>
      <c r="K56" s="262"/>
      <c r="L56" s="32"/>
    </row>
    <row r="57" spans="1:12" customFormat="1" ht="15" x14ac:dyDescent="0.25">
      <c r="A57" s="297"/>
      <c r="B57" s="297"/>
      <c r="C57" s="297"/>
      <c r="D57" s="297"/>
      <c r="E57" s="297"/>
      <c r="F57" s="297"/>
      <c r="G57" s="297"/>
      <c r="H57" s="262"/>
      <c r="I57" s="262"/>
      <c r="J57" s="262"/>
      <c r="K57" s="262"/>
      <c r="L57" s="32"/>
    </row>
    <row r="58" spans="1:12" ht="15.75" thickBot="1" x14ac:dyDescent="0.3">
      <c r="A58" s="198" t="s">
        <v>59</v>
      </c>
      <c r="B58" s="199"/>
      <c r="C58" s="200"/>
      <c r="D58" s="201"/>
      <c r="E58" s="201"/>
      <c r="F58" s="371">
        <f>SUM(F59)</f>
        <v>20</v>
      </c>
      <c r="G58" s="371"/>
    </row>
    <row r="59" spans="1:12" ht="15.75" thickTop="1" x14ac:dyDescent="0.25">
      <c r="A59" s="193" t="s">
        <v>57</v>
      </c>
      <c r="F59" s="372">
        <v>20</v>
      </c>
      <c r="G59" s="373"/>
    </row>
    <row r="60" spans="1:12" x14ac:dyDescent="0.2">
      <c r="A60" s="441" t="s">
        <v>317</v>
      </c>
      <c r="B60" s="441"/>
      <c r="C60" s="441"/>
      <c r="D60" s="441"/>
      <c r="E60" s="441"/>
      <c r="F60" s="441"/>
      <c r="G60" s="441"/>
    </row>
    <row r="61" spans="1:12" x14ac:dyDescent="0.2">
      <c r="A61" s="441"/>
      <c r="B61" s="441"/>
      <c r="C61" s="441"/>
      <c r="D61" s="441"/>
      <c r="E61" s="441"/>
      <c r="F61" s="441"/>
      <c r="G61" s="441"/>
    </row>
    <row r="62" spans="1:12" x14ac:dyDescent="0.2">
      <c r="A62" s="441"/>
      <c r="B62" s="441"/>
      <c r="C62" s="441"/>
      <c r="D62" s="441"/>
      <c r="E62" s="441"/>
      <c r="F62" s="441"/>
      <c r="G62" s="441"/>
    </row>
    <row r="63" spans="1:12" ht="15" x14ac:dyDescent="0.25">
      <c r="A63" s="236"/>
      <c r="B63" s="236"/>
      <c r="C63" s="236"/>
      <c r="D63" s="236"/>
      <c r="E63" s="236"/>
      <c r="F63" s="236"/>
      <c r="G63" s="236"/>
    </row>
    <row r="64" spans="1:12" ht="15" x14ac:dyDescent="0.25">
      <c r="A64" s="236"/>
      <c r="B64" s="236"/>
      <c r="C64" s="236"/>
      <c r="D64" s="236"/>
      <c r="E64" s="236"/>
      <c r="F64" s="236"/>
      <c r="G64" s="236"/>
    </row>
    <row r="67" spans="12:12" customFormat="1" ht="15" x14ac:dyDescent="0.25">
      <c r="L67" s="32"/>
    </row>
    <row r="68" spans="12:12" customFormat="1" ht="15" x14ac:dyDescent="0.25">
      <c r="L68" s="32"/>
    </row>
  </sheetData>
  <mergeCells count="20">
    <mergeCell ref="F45:G45"/>
    <mergeCell ref="A46:G53"/>
    <mergeCell ref="F58:G58"/>
    <mergeCell ref="F59:G59"/>
    <mergeCell ref="A60:G62"/>
    <mergeCell ref="A54:G56"/>
    <mergeCell ref="F44:G44"/>
    <mergeCell ref="F24:G24"/>
    <mergeCell ref="A25:G33"/>
    <mergeCell ref="F35:G35"/>
    <mergeCell ref="F36:G36"/>
    <mergeCell ref="A37:G38"/>
    <mergeCell ref="F40:G40"/>
    <mergeCell ref="A41:G42"/>
    <mergeCell ref="F23:G23"/>
    <mergeCell ref="F1:G1"/>
    <mergeCell ref="B18:C18"/>
    <mergeCell ref="A19:C19"/>
    <mergeCell ref="B13:C13"/>
    <mergeCell ref="A20:G20"/>
  </mergeCells>
  <pageMargins left="0.70866141732283472" right="0.70866141732283472" top="0.78740157480314965" bottom="0.78740157480314965" header="0.31496062992125984" footer="0.31496062992125984"/>
  <pageSetup paperSize="9" scale="66" firstPageNumber="50"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33"/>
  <sheetViews>
    <sheetView tabSelected="1" view="pageBreakPreview" zoomScaleNormal="100" zoomScaleSheetLayoutView="100" workbookViewId="0">
      <selection activeCell="N13" sqref="N13"/>
    </sheetView>
  </sheetViews>
  <sheetFormatPr defaultRowHeight="14.25" x14ac:dyDescent="0.2"/>
  <cols>
    <col min="1" max="1" width="8.5703125" style="189" customWidth="1"/>
    <col min="2" max="2" width="9.140625" style="189"/>
    <col min="3" max="3" width="58.7109375" style="184" customWidth="1"/>
    <col min="4" max="6" width="14.140625" style="185" customWidth="1"/>
    <col min="7" max="7" width="9.140625" style="184" customWidth="1"/>
    <col min="8" max="8" width="13.5703125" style="184" customWidth="1"/>
    <col min="9" max="11" width="9.140625" style="184"/>
    <col min="12" max="12" width="13.28515625" style="184" customWidth="1"/>
    <col min="13" max="16384" width="9.140625" style="184"/>
  </cols>
  <sheetData>
    <row r="1" spans="1:8" ht="23.25" x14ac:dyDescent="0.35">
      <c r="A1" s="56" t="s">
        <v>113</v>
      </c>
      <c r="F1" s="384" t="s">
        <v>318</v>
      </c>
      <c r="G1" s="384"/>
    </row>
    <row r="3" spans="1:8" x14ac:dyDescent="0.2">
      <c r="A3" s="237" t="s">
        <v>1</v>
      </c>
      <c r="B3" s="237" t="s">
        <v>319</v>
      </c>
    </row>
    <row r="4" spans="1:8" x14ac:dyDescent="0.2">
      <c r="B4" s="237" t="s">
        <v>87</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184</v>
      </c>
      <c r="E7" s="42" t="s">
        <v>338</v>
      </c>
      <c r="F7" s="42" t="s">
        <v>185</v>
      </c>
      <c r="G7" s="43" t="s">
        <v>5</v>
      </c>
    </row>
    <row r="8" spans="1:8" s="5" customFormat="1" ht="12.75" thickTop="1" thickBot="1" x14ac:dyDescent="0.25">
      <c r="A8" s="44">
        <v>1</v>
      </c>
      <c r="B8" s="45">
        <v>2</v>
      </c>
      <c r="C8" s="45">
        <v>3</v>
      </c>
      <c r="D8" s="46">
        <v>4</v>
      </c>
      <c r="E8" s="46">
        <v>5</v>
      </c>
      <c r="F8" s="46">
        <v>6</v>
      </c>
      <c r="G8" s="47" t="s">
        <v>12</v>
      </c>
    </row>
    <row r="9" spans="1:8" ht="15.75" thickTop="1" thickBot="1" x14ac:dyDescent="0.25">
      <c r="A9" s="190">
        <v>3319</v>
      </c>
      <c r="B9" s="191">
        <v>51</v>
      </c>
      <c r="C9" s="8" t="s">
        <v>8</v>
      </c>
      <c r="D9" s="186">
        <v>705</v>
      </c>
      <c r="E9" s="186">
        <v>705</v>
      </c>
      <c r="F9" s="186">
        <f>F14</f>
        <v>366</v>
      </c>
      <c r="G9" s="187">
        <f t="shared" ref="G9:G10" si="0">F9/D9*100</f>
        <v>51.914893617021271</v>
      </c>
    </row>
    <row r="10" spans="1:8" s="16" customFormat="1" ht="16.5" thickTop="1" thickBot="1" x14ac:dyDescent="0.3">
      <c r="A10" s="368" t="s">
        <v>9</v>
      </c>
      <c r="B10" s="369"/>
      <c r="C10" s="370"/>
      <c r="D10" s="48">
        <f>SUM(D9:D9)</f>
        <v>705</v>
      </c>
      <c r="E10" s="48">
        <f>SUM(E9:E9)</f>
        <v>705</v>
      </c>
      <c r="F10" s="48">
        <f>SUM(F9:F9)</f>
        <v>366</v>
      </c>
      <c r="G10" s="49">
        <f t="shared" si="0"/>
        <v>51.914893617021271</v>
      </c>
    </row>
    <row r="11" spans="1:8" ht="15" thickTop="1" x14ac:dyDescent="0.2">
      <c r="A11" s="402"/>
      <c r="B11" s="402"/>
      <c r="C11" s="402"/>
      <c r="D11" s="402"/>
      <c r="E11" s="402"/>
      <c r="F11" s="402"/>
      <c r="G11" s="402"/>
    </row>
    <row r="12" spans="1:8" x14ac:dyDescent="0.2">
      <c r="A12" s="214"/>
      <c r="B12" s="214"/>
      <c r="C12" s="214"/>
      <c r="D12" s="214"/>
      <c r="E12" s="214"/>
      <c r="F12" s="214"/>
      <c r="G12" s="214"/>
    </row>
    <row r="13" spans="1:8" ht="15" x14ac:dyDescent="0.25">
      <c r="A13" s="194" t="s">
        <v>13</v>
      </c>
    </row>
    <row r="14" spans="1:8" ht="17.25" customHeight="1" thickBot="1" x14ac:dyDescent="0.3">
      <c r="A14" s="198" t="s">
        <v>320</v>
      </c>
      <c r="B14" s="199"/>
      <c r="C14" s="200"/>
      <c r="D14" s="201"/>
      <c r="E14" s="201"/>
      <c r="F14" s="371">
        <f>+H14</f>
        <v>366</v>
      </c>
      <c r="G14" s="371"/>
      <c r="H14" s="50">
        <f>SUM(F15,F19,F22)</f>
        <v>366</v>
      </c>
    </row>
    <row r="15" spans="1:8" s="193" customFormat="1" ht="15.75" thickTop="1" x14ac:dyDescent="0.25">
      <c r="A15" s="193" t="s">
        <v>19</v>
      </c>
      <c r="B15" s="265"/>
      <c r="C15" s="265"/>
      <c r="D15" s="265"/>
      <c r="E15" s="265"/>
      <c r="F15" s="372">
        <v>25</v>
      </c>
      <c r="G15" s="373"/>
      <c r="H15" s="266"/>
    </row>
    <row r="16" spans="1:8" s="193" customFormat="1" ht="15" customHeight="1" x14ac:dyDescent="0.25">
      <c r="A16" s="426" t="s">
        <v>321</v>
      </c>
      <c r="B16" s="427"/>
      <c r="C16" s="427"/>
      <c r="D16" s="427"/>
      <c r="E16" s="427"/>
      <c r="F16" s="427"/>
      <c r="G16" s="427"/>
    </row>
    <row r="17" spans="1:8" s="193" customFormat="1" ht="15" x14ac:dyDescent="0.25">
      <c r="A17" s="427"/>
      <c r="B17" s="427"/>
      <c r="C17" s="427"/>
      <c r="D17" s="427"/>
      <c r="E17" s="427"/>
      <c r="F17" s="427"/>
      <c r="G17" s="427"/>
    </row>
    <row r="18" spans="1:8" s="193" customFormat="1" ht="15" x14ac:dyDescent="0.25">
      <c r="A18" s="284"/>
      <c r="B18" s="284"/>
      <c r="C18" s="284"/>
      <c r="D18" s="284"/>
      <c r="E18" s="284"/>
      <c r="F18" s="284"/>
      <c r="G18" s="284"/>
    </row>
    <row r="19" spans="1:8" s="193" customFormat="1" ht="15" x14ac:dyDescent="0.25">
      <c r="A19" s="193" t="s">
        <v>21</v>
      </c>
      <c r="B19" s="265"/>
      <c r="C19" s="265"/>
      <c r="D19" s="265"/>
      <c r="E19" s="265"/>
      <c r="F19" s="372">
        <v>341</v>
      </c>
      <c r="G19" s="373"/>
      <c r="H19" s="193">
        <f>SUM(H20:H23)</f>
        <v>341</v>
      </c>
    </row>
    <row r="20" spans="1:8" s="193" customFormat="1" ht="15" customHeight="1" x14ac:dyDescent="0.25">
      <c r="A20" s="426" t="s">
        <v>509</v>
      </c>
      <c r="B20" s="426"/>
      <c r="C20" s="426"/>
      <c r="D20" s="426"/>
      <c r="E20" s="426"/>
      <c r="F20" s="426"/>
      <c r="G20" s="426"/>
      <c r="H20" s="193">
        <v>5</v>
      </c>
    </row>
    <row r="21" spans="1:8" s="193" customFormat="1" ht="15" x14ac:dyDescent="0.25">
      <c r="A21" s="426"/>
      <c r="B21" s="426"/>
      <c r="C21" s="426"/>
      <c r="D21" s="426"/>
      <c r="E21" s="426"/>
      <c r="F21" s="426"/>
      <c r="G21" s="426"/>
      <c r="H21" s="193">
        <v>70</v>
      </c>
    </row>
    <row r="22" spans="1:8" s="193" customFormat="1" ht="15" x14ac:dyDescent="0.25">
      <c r="A22" s="426"/>
      <c r="B22" s="426"/>
      <c r="C22" s="426"/>
      <c r="D22" s="426"/>
      <c r="E22" s="426"/>
      <c r="F22" s="426"/>
      <c r="G22" s="426"/>
      <c r="H22" s="193">
        <v>66</v>
      </c>
    </row>
    <row r="23" spans="1:8" s="193" customFormat="1" ht="15" customHeight="1" x14ac:dyDescent="0.25">
      <c r="A23" s="426"/>
      <c r="B23" s="426"/>
      <c r="C23" s="426"/>
      <c r="D23" s="426"/>
      <c r="E23" s="426"/>
      <c r="F23" s="426"/>
      <c r="G23" s="426"/>
      <c r="H23" s="193">
        <v>200</v>
      </c>
    </row>
    <row r="24" spans="1:8" s="193" customFormat="1" ht="15" x14ac:dyDescent="0.25">
      <c r="A24" s="426"/>
      <c r="B24" s="426"/>
      <c r="C24" s="426"/>
      <c r="D24" s="426"/>
      <c r="E24" s="426"/>
      <c r="F24" s="426"/>
      <c r="G24" s="426"/>
    </row>
    <row r="25" spans="1:8" s="193" customFormat="1" ht="15" x14ac:dyDescent="0.25">
      <c r="A25" s="426"/>
      <c r="B25" s="426"/>
      <c r="C25" s="426"/>
      <c r="D25" s="426"/>
      <c r="E25" s="426"/>
      <c r="F25" s="426"/>
      <c r="G25" s="426"/>
    </row>
    <row r="26" spans="1:8" s="193" customFormat="1" ht="15" x14ac:dyDescent="0.25">
      <c r="A26" s="426"/>
      <c r="B26" s="426"/>
      <c r="C26" s="426"/>
      <c r="D26" s="426"/>
      <c r="E26" s="426"/>
      <c r="F26" s="426"/>
      <c r="G26" s="426"/>
    </row>
    <row r="27" spans="1:8" s="193" customFormat="1" ht="15" x14ac:dyDescent="0.25">
      <c r="A27" s="426"/>
      <c r="B27" s="426"/>
      <c r="C27" s="426"/>
      <c r="D27" s="426"/>
      <c r="E27" s="426"/>
      <c r="F27" s="426"/>
      <c r="G27" s="426"/>
    </row>
    <row r="28" spans="1:8" s="193" customFormat="1" ht="15" x14ac:dyDescent="0.25">
      <c r="A28" s="426"/>
      <c r="B28" s="426"/>
      <c r="C28" s="426"/>
      <c r="D28" s="426"/>
      <c r="E28" s="426"/>
      <c r="F28" s="426"/>
      <c r="G28" s="426"/>
    </row>
    <row r="29" spans="1:8" s="193" customFormat="1" ht="15" x14ac:dyDescent="0.25">
      <c r="A29" s="426"/>
      <c r="B29" s="426"/>
      <c r="C29" s="426"/>
      <c r="D29" s="426"/>
      <c r="E29" s="426"/>
      <c r="F29" s="426"/>
      <c r="G29" s="426"/>
    </row>
    <row r="30" spans="1:8" s="193" customFormat="1" ht="15" x14ac:dyDescent="0.25">
      <c r="A30" s="426"/>
      <c r="B30" s="426"/>
      <c r="C30" s="426"/>
      <c r="D30" s="426"/>
      <c r="E30" s="426"/>
      <c r="F30" s="426"/>
      <c r="G30" s="426"/>
    </row>
    <row r="31" spans="1:8" s="193" customFormat="1" ht="15" x14ac:dyDescent="0.25">
      <c r="A31" s="334"/>
      <c r="B31" s="334"/>
      <c r="C31" s="334"/>
      <c r="D31" s="334"/>
      <c r="E31" s="334"/>
      <c r="F31" s="334"/>
      <c r="G31" s="334"/>
    </row>
    <row r="32" spans="1:8" s="193" customFormat="1" ht="15" x14ac:dyDescent="0.25">
      <c r="A32" s="429" t="s">
        <v>503</v>
      </c>
      <c r="B32" s="427"/>
      <c r="C32" s="427"/>
      <c r="D32" s="427"/>
      <c r="E32" s="427"/>
      <c r="F32" s="427"/>
      <c r="G32" s="427"/>
    </row>
    <row r="33" spans="2:7" s="193" customFormat="1" ht="15" x14ac:dyDescent="0.25">
      <c r="B33" s="265"/>
      <c r="C33" s="265"/>
      <c r="D33" s="265"/>
      <c r="E33" s="265"/>
      <c r="F33" s="233"/>
      <c r="G33" s="234"/>
    </row>
  </sheetData>
  <mergeCells count="9">
    <mergeCell ref="F1:G1"/>
    <mergeCell ref="A10:C10"/>
    <mergeCell ref="A11:G11"/>
    <mergeCell ref="A32:G32"/>
    <mergeCell ref="F14:G14"/>
    <mergeCell ref="F15:G15"/>
    <mergeCell ref="A16:G17"/>
    <mergeCell ref="F19:G19"/>
    <mergeCell ref="A20:G30"/>
  </mergeCells>
  <pageMargins left="0.70866141732283472" right="0.70866141732283472" top="0.78740157480314965" bottom="0.78740157480314965" header="0.31496062992125984" footer="0.31496062992125984"/>
  <pageSetup paperSize="9" scale="66" firstPageNumber="51"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50"/>
  <sheetViews>
    <sheetView tabSelected="1" view="pageBreakPreview" topLeftCell="A4" zoomScaleNormal="100" zoomScaleSheetLayoutView="100" workbookViewId="0">
      <selection activeCell="N13" sqref="N13"/>
    </sheetView>
  </sheetViews>
  <sheetFormatPr defaultRowHeight="14.25" x14ac:dyDescent="0.2"/>
  <cols>
    <col min="1" max="1" width="8.5703125" style="189" customWidth="1"/>
    <col min="2" max="2" width="9.140625" style="189"/>
    <col min="3" max="3" width="58.7109375" style="184" customWidth="1"/>
    <col min="4" max="6" width="14.140625" style="185" customWidth="1"/>
    <col min="7" max="7" width="9.140625" style="184" customWidth="1"/>
    <col min="8" max="8" width="13.5703125" style="184" customWidth="1"/>
    <col min="9" max="11" width="9.140625" style="184"/>
    <col min="12" max="12" width="13.28515625" style="184" customWidth="1"/>
    <col min="13" max="16384" width="9.140625" style="184"/>
  </cols>
  <sheetData>
    <row r="1" spans="1:7" ht="23.25" x14ac:dyDescent="0.35">
      <c r="A1" s="56" t="s">
        <v>322</v>
      </c>
      <c r="F1" s="384" t="s">
        <v>323</v>
      </c>
      <c r="G1" s="384"/>
    </row>
    <row r="3" spans="1:7" x14ac:dyDescent="0.2">
      <c r="A3" s="237" t="s">
        <v>1</v>
      </c>
      <c r="B3" s="237" t="s">
        <v>324</v>
      </c>
    </row>
    <row r="4" spans="1:7" x14ac:dyDescent="0.2">
      <c r="B4" s="237" t="s">
        <v>87</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184</v>
      </c>
      <c r="E7" s="42" t="s">
        <v>338</v>
      </c>
      <c r="F7" s="42" t="s">
        <v>185</v>
      </c>
      <c r="G7" s="43" t="s">
        <v>5</v>
      </c>
    </row>
    <row r="8" spans="1:7" s="5" customFormat="1" ht="12.75" thickTop="1" thickBot="1" x14ac:dyDescent="0.25">
      <c r="A8" s="44">
        <v>1</v>
      </c>
      <c r="B8" s="45">
        <v>2</v>
      </c>
      <c r="C8" s="45">
        <v>3</v>
      </c>
      <c r="D8" s="46">
        <v>4</v>
      </c>
      <c r="E8" s="46">
        <v>5</v>
      </c>
      <c r="F8" s="46">
        <v>6</v>
      </c>
      <c r="G8" s="47" t="s">
        <v>12</v>
      </c>
    </row>
    <row r="9" spans="1:7" s="5" customFormat="1" ht="15" thickTop="1" x14ac:dyDescent="0.2">
      <c r="A9" s="263"/>
      <c r="B9" s="267" t="s">
        <v>325</v>
      </c>
      <c r="D9" s="268"/>
      <c r="E9" s="268"/>
      <c r="F9" s="269"/>
      <c r="G9" s="7"/>
    </row>
    <row r="10" spans="1:7" x14ac:dyDescent="0.2">
      <c r="A10" s="190">
        <v>3513</v>
      </c>
      <c r="B10" s="191">
        <v>51</v>
      </c>
      <c r="C10" s="8" t="s">
        <v>8</v>
      </c>
      <c r="D10" s="186">
        <v>9938</v>
      </c>
      <c r="E10" s="186">
        <v>9938</v>
      </c>
      <c r="F10" s="186">
        <v>9938</v>
      </c>
      <c r="G10" s="187">
        <f t="shared" ref="G10:G16" si="0">F10/D10*100</f>
        <v>100</v>
      </c>
    </row>
    <row r="11" spans="1:7" x14ac:dyDescent="0.2">
      <c r="A11" s="190"/>
      <c r="B11" s="264" t="s">
        <v>326</v>
      </c>
      <c r="C11" s="8"/>
      <c r="D11" s="186"/>
      <c r="E11" s="186"/>
      <c r="F11" s="270"/>
      <c r="G11" s="187"/>
    </row>
    <row r="12" spans="1:7" x14ac:dyDescent="0.2">
      <c r="A12" s="190">
        <v>3522</v>
      </c>
      <c r="B12" s="191">
        <v>51</v>
      </c>
      <c r="C12" s="72" t="s">
        <v>8</v>
      </c>
      <c r="D12" s="186">
        <v>6099</v>
      </c>
      <c r="E12" s="186">
        <v>7164</v>
      </c>
      <c r="F12" s="186">
        <v>6099</v>
      </c>
      <c r="G12" s="187">
        <f t="shared" si="0"/>
        <v>100</v>
      </c>
    </row>
    <row r="13" spans="1:7" x14ac:dyDescent="0.2">
      <c r="A13" s="190">
        <v>3532</v>
      </c>
      <c r="B13" s="191">
        <v>51</v>
      </c>
      <c r="C13" s="72" t="s">
        <v>8</v>
      </c>
      <c r="D13" s="186">
        <v>20</v>
      </c>
      <c r="E13" s="186">
        <v>20</v>
      </c>
      <c r="F13" s="186">
        <f>SUM(F33)</f>
        <v>40</v>
      </c>
      <c r="G13" s="187">
        <f t="shared" si="0"/>
        <v>200</v>
      </c>
    </row>
    <row r="14" spans="1:7" x14ac:dyDescent="0.2">
      <c r="A14" s="190">
        <v>3599</v>
      </c>
      <c r="B14" s="191">
        <v>51</v>
      </c>
      <c r="C14" s="72" t="s">
        <v>8</v>
      </c>
      <c r="D14" s="186">
        <v>640</v>
      </c>
      <c r="E14" s="186">
        <v>2562</v>
      </c>
      <c r="F14" s="186">
        <f>SUM(F37)</f>
        <v>770</v>
      </c>
      <c r="G14" s="187">
        <f t="shared" si="0"/>
        <v>120.3125</v>
      </c>
    </row>
    <row r="15" spans="1:7" ht="15" thickBot="1" x14ac:dyDescent="0.25">
      <c r="A15" s="23">
        <v>6172</v>
      </c>
      <c r="B15" s="24">
        <v>51</v>
      </c>
      <c r="C15" s="72" t="s">
        <v>8</v>
      </c>
      <c r="D15" s="11">
        <v>10</v>
      </c>
      <c r="E15" s="11">
        <v>10</v>
      </c>
      <c r="F15" s="11">
        <v>10</v>
      </c>
      <c r="G15" s="12">
        <f t="shared" si="0"/>
        <v>100</v>
      </c>
    </row>
    <row r="16" spans="1:7" s="16" customFormat="1" ht="16.5" thickTop="1" thickBot="1" x14ac:dyDescent="0.3">
      <c r="A16" s="368" t="s">
        <v>9</v>
      </c>
      <c r="B16" s="369"/>
      <c r="C16" s="370"/>
      <c r="D16" s="48">
        <f>SUM(D10:D15)</f>
        <v>16707</v>
      </c>
      <c r="E16" s="48">
        <f>SUM(E10:E15)</f>
        <v>19694</v>
      </c>
      <c r="F16" s="48">
        <f>SUM(F10:F15)</f>
        <v>16857</v>
      </c>
      <c r="G16" s="49">
        <f t="shared" si="0"/>
        <v>100.89782725803556</v>
      </c>
    </row>
    <row r="17" spans="1:8" ht="15" thickTop="1" x14ac:dyDescent="0.2">
      <c r="A17" s="402"/>
      <c r="B17" s="402"/>
      <c r="C17" s="402"/>
      <c r="D17" s="402"/>
      <c r="E17" s="402"/>
      <c r="F17" s="402"/>
      <c r="G17" s="402"/>
    </row>
    <row r="18" spans="1:8" x14ac:dyDescent="0.2">
      <c r="A18" s="214"/>
      <c r="B18" s="214"/>
      <c r="C18" s="214"/>
      <c r="D18" s="214"/>
      <c r="E18" s="214"/>
      <c r="F18" s="214"/>
      <c r="G18" s="214"/>
    </row>
    <row r="19" spans="1:8" ht="15" x14ac:dyDescent="0.25">
      <c r="A19" s="194" t="s">
        <v>13</v>
      </c>
    </row>
    <row r="20" spans="1:8" ht="14.25" customHeight="1" x14ac:dyDescent="0.2">
      <c r="A20" s="264" t="s">
        <v>325</v>
      </c>
      <c r="B20" s="258"/>
      <c r="C20" s="258"/>
      <c r="D20" s="258"/>
      <c r="E20" s="258"/>
      <c r="F20" s="258"/>
      <c r="G20" s="258"/>
      <c r="H20" s="258"/>
    </row>
    <row r="21" spans="1:8" ht="17.25" customHeight="1" thickBot="1" x14ac:dyDescent="0.3">
      <c r="A21" s="198" t="s">
        <v>327</v>
      </c>
      <c r="B21" s="199"/>
      <c r="C21" s="200"/>
      <c r="D21" s="201"/>
      <c r="E21" s="201"/>
      <c r="F21" s="371">
        <v>9938</v>
      </c>
      <c r="G21" s="371"/>
      <c r="H21" s="50">
        <f>SUM(H23:H26)</f>
        <v>9938</v>
      </c>
    </row>
    <row r="22" spans="1:8" ht="15.75" thickTop="1" x14ac:dyDescent="0.25">
      <c r="A22" s="193" t="s">
        <v>21</v>
      </c>
      <c r="F22" s="372">
        <f>+H21</f>
        <v>9938</v>
      </c>
      <c r="G22" s="373"/>
    </row>
    <row r="23" spans="1:8" x14ac:dyDescent="0.2">
      <c r="A23" s="366" t="s">
        <v>648</v>
      </c>
      <c r="B23" s="417"/>
      <c r="C23" s="417"/>
      <c r="D23" s="417"/>
      <c r="E23" s="417"/>
      <c r="F23" s="417"/>
      <c r="G23" s="417"/>
      <c r="H23" s="50">
        <v>3000</v>
      </c>
    </row>
    <row r="24" spans="1:8" x14ac:dyDescent="0.2">
      <c r="A24" s="417"/>
      <c r="B24" s="417"/>
      <c r="C24" s="417"/>
      <c r="D24" s="417"/>
      <c r="E24" s="417"/>
      <c r="F24" s="417"/>
      <c r="G24" s="417"/>
      <c r="H24" s="50">
        <v>6264</v>
      </c>
    </row>
    <row r="25" spans="1:8" x14ac:dyDescent="0.2">
      <c r="A25" s="417"/>
      <c r="B25" s="417"/>
      <c r="C25" s="417"/>
      <c r="D25" s="417"/>
      <c r="E25" s="417"/>
      <c r="F25" s="417"/>
      <c r="G25" s="417"/>
      <c r="H25" s="50">
        <v>333</v>
      </c>
    </row>
    <row r="26" spans="1:8" x14ac:dyDescent="0.2">
      <c r="A26" s="417"/>
      <c r="B26" s="417"/>
      <c r="C26" s="417"/>
      <c r="D26" s="417"/>
      <c r="E26" s="417"/>
      <c r="F26" s="417"/>
      <c r="G26" s="417"/>
      <c r="H26" s="50">
        <v>341</v>
      </c>
    </row>
    <row r="27" spans="1:8" ht="15" x14ac:dyDescent="0.25">
      <c r="A27" s="237"/>
      <c r="F27" s="233"/>
      <c r="G27" s="234"/>
    </row>
    <row r="28" spans="1:8" ht="15" x14ac:dyDescent="0.25">
      <c r="A28" s="264" t="s">
        <v>326</v>
      </c>
      <c r="F28" s="233"/>
      <c r="G28" s="234"/>
    </row>
    <row r="29" spans="1:8" ht="17.25" customHeight="1" thickBot="1" x14ac:dyDescent="0.3">
      <c r="A29" s="198" t="s">
        <v>328</v>
      </c>
      <c r="B29" s="199"/>
      <c r="C29" s="200"/>
      <c r="D29" s="201"/>
      <c r="E29" s="201"/>
      <c r="F29" s="371">
        <v>6099</v>
      </c>
      <c r="G29" s="371"/>
      <c r="H29" s="50">
        <f>SUM(F30)</f>
        <v>6099</v>
      </c>
    </row>
    <row r="30" spans="1:8" ht="15.75" thickTop="1" x14ac:dyDescent="0.25">
      <c r="A30" s="193" t="s">
        <v>329</v>
      </c>
      <c r="F30" s="372">
        <v>6099</v>
      </c>
      <c r="G30" s="373"/>
    </row>
    <row r="31" spans="1:8" ht="15" x14ac:dyDescent="0.25">
      <c r="A31" s="237" t="s">
        <v>330</v>
      </c>
      <c r="F31" s="233"/>
      <c r="G31" s="234"/>
    </row>
    <row r="32" spans="1:8" ht="15" x14ac:dyDescent="0.25">
      <c r="A32" s="193"/>
      <c r="F32" s="233"/>
      <c r="G32" s="234"/>
    </row>
    <row r="33" spans="1:8" ht="17.25" customHeight="1" thickBot="1" x14ac:dyDescent="0.3">
      <c r="A33" s="198" t="s">
        <v>331</v>
      </c>
      <c r="B33" s="199"/>
      <c r="C33" s="200"/>
      <c r="D33" s="201"/>
      <c r="E33" s="201"/>
      <c r="F33" s="371">
        <f>SUM(F34)</f>
        <v>40</v>
      </c>
      <c r="G33" s="371"/>
      <c r="H33" s="50">
        <f>SUM(F34)</f>
        <v>40</v>
      </c>
    </row>
    <row r="34" spans="1:8" ht="15.75" thickTop="1" x14ac:dyDescent="0.25">
      <c r="A34" s="193" t="s">
        <v>21</v>
      </c>
      <c r="F34" s="372">
        <v>40</v>
      </c>
      <c r="G34" s="373"/>
    </row>
    <row r="35" spans="1:8" ht="15" x14ac:dyDescent="0.25">
      <c r="A35" s="237" t="s">
        <v>332</v>
      </c>
      <c r="F35" s="233"/>
      <c r="G35" s="234"/>
    </row>
    <row r="36" spans="1:8" ht="15" x14ac:dyDescent="0.25">
      <c r="A36" s="193"/>
      <c r="F36" s="233"/>
      <c r="G36" s="234"/>
    </row>
    <row r="37" spans="1:8" ht="17.25" customHeight="1" thickBot="1" x14ac:dyDescent="0.3">
      <c r="A37" s="198" t="s">
        <v>333</v>
      </c>
      <c r="B37" s="199"/>
      <c r="C37" s="200"/>
      <c r="D37" s="201"/>
      <c r="E37" s="201"/>
      <c r="F37" s="371">
        <f>+H37</f>
        <v>770</v>
      </c>
      <c r="G37" s="371"/>
      <c r="H37" s="50">
        <f>SUM(H38:H43)</f>
        <v>770</v>
      </c>
    </row>
    <row r="38" spans="1:8" ht="15.75" thickTop="1" x14ac:dyDescent="0.25">
      <c r="A38" s="193" t="s">
        <v>19</v>
      </c>
      <c r="F38" s="372">
        <v>20</v>
      </c>
      <c r="G38" s="373"/>
      <c r="H38" s="50">
        <v>20</v>
      </c>
    </row>
    <row r="39" spans="1:8" ht="15" x14ac:dyDescent="0.25">
      <c r="A39" s="237" t="s">
        <v>334</v>
      </c>
      <c r="F39" s="233"/>
      <c r="G39" s="234"/>
      <c r="H39" s="50"/>
    </row>
    <row r="40" spans="1:8" ht="15" x14ac:dyDescent="0.25">
      <c r="A40" s="282"/>
      <c r="F40" s="279"/>
      <c r="G40" s="280"/>
      <c r="H40" s="50"/>
    </row>
    <row r="41" spans="1:8" ht="15" x14ac:dyDescent="0.25">
      <c r="A41" s="193" t="s">
        <v>21</v>
      </c>
      <c r="F41" s="372">
        <v>750</v>
      </c>
      <c r="G41" s="373"/>
      <c r="H41" s="50"/>
    </row>
    <row r="42" spans="1:8" ht="15" customHeight="1" x14ac:dyDescent="0.2">
      <c r="A42" s="393" t="s">
        <v>649</v>
      </c>
      <c r="B42" s="393"/>
      <c r="C42" s="393"/>
      <c r="D42" s="393"/>
      <c r="E42" s="393"/>
      <c r="F42" s="393"/>
      <c r="G42" s="393"/>
      <c r="H42" s="50">
        <v>250</v>
      </c>
    </row>
    <row r="43" spans="1:8" ht="15" customHeight="1" x14ac:dyDescent="0.2">
      <c r="A43" s="426" t="s">
        <v>650</v>
      </c>
      <c r="B43" s="426"/>
      <c r="C43" s="426"/>
      <c r="D43" s="426"/>
      <c r="E43" s="426"/>
      <c r="F43" s="426"/>
      <c r="G43" s="426"/>
      <c r="H43" s="50">
        <v>500</v>
      </c>
    </row>
    <row r="44" spans="1:8" ht="15" customHeight="1" x14ac:dyDescent="0.2">
      <c r="A44" s="426"/>
      <c r="B44" s="426"/>
      <c r="C44" s="426"/>
      <c r="D44" s="426"/>
      <c r="E44" s="426"/>
      <c r="F44" s="426"/>
      <c r="G44" s="426"/>
    </row>
    <row r="45" spans="1:8" ht="15" x14ac:dyDescent="0.25">
      <c r="A45" s="237"/>
      <c r="F45" s="233"/>
      <c r="G45" s="234"/>
    </row>
    <row r="46" spans="1:8" ht="17.25" customHeight="1" thickBot="1" x14ac:dyDescent="0.3">
      <c r="A46" s="198" t="s">
        <v>59</v>
      </c>
      <c r="B46" s="199"/>
      <c r="C46" s="200"/>
      <c r="D46" s="201"/>
      <c r="E46" s="201"/>
      <c r="F46" s="371">
        <v>10</v>
      </c>
      <c r="G46" s="371"/>
      <c r="H46" s="50">
        <f>SUM(F47)</f>
        <v>10</v>
      </c>
    </row>
    <row r="47" spans="1:8" ht="15.75" thickTop="1" x14ac:dyDescent="0.25">
      <c r="A47" s="193" t="s">
        <v>21</v>
      </c>
      <c r="F47" s="372">
        <v>10</v>
      </c>
      <c r="G47" s="373"/>
    </row>
    <row r="48" spans="1:8" ht="15" x14ac:dyDescent="0.25">
      <c r="A48" s="237" t="s">
        <v>335</v>
      </c>
      <c r="F48" s="233"/>
      <c r="G48" s="234"/>
    </row>
    <row r="49" spans="1:7" ht="15" x14ac:dyDescent="0.25">
      <c r="A49" s="193"/>
      <c r="F49" s="233"/>
      <c r="G49" s="234"/>
    </row>
    <row r="50" spans="1:7" ht="15" x14ac:dyDescent="0.25">
      <c r="A50" s="193"/>
      <c r="F50" s="233"/>
      <c r="G50" s="234"/>
    </row>
  </sheetData>
  <mergeCells count="17">
    <mergeCell ref="F30:G30"/>
    <mergeCell ref="F33:G33"/>
    <mergeCell ref="F34:G34"/>
    <mergeCell ref="F47:G47"/>
    <mergeCell ref="F37:G37"/>
    <mergeCell ref="F38:G38"/>
    <mergeCell ref="F41:G41"/>
    <mergeCell ref="A42:G42"/>
    <mergeCell ref="A43:G44"/>
    <mergeCell ref="F46:G46"/>
    <mergeCell ref="F29:G29"/>
    <mergeCell ref="F1:G1"/>
    <mergeCell ref="A16:C16"/>
    <mergeCell ref="F21:G21"/>
    <mergeCell ref="F22:G22"/>
    <mergeCell ref="A23:G26"/>
    <mergeCell ref="A17:G17"/>
  </mergeCells>
  <pageMargins left="0.70866141732283472" right="0.70866141732283472" top="0.78740157480314965" bottom="0.78740157480314965" header="0.31496062992125984" footer="0.31496062992125984"/>
  <pageSetup paperSize="9" scale="66" firstPageNumber="52"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7"/>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56" t="s">
        <v>109</v>
      </c>
      <c r="F1" s="384" t="s">
        <v>110</v>
      </c>
      <c r="G1" s="384"/>
    </row>
    <row r="3" spans="1:8" x14ac:dyDescent="0.2">
      <c r="A3" s="25" t="s">
        <v>1</v>
      </c>
      <c r="B3" s="25" t="s">
        <v>111</v>
      </c>
    </row>
    <row r="4" spans="1:8" x14ac:dyDescent="0.2">
      <c r="B4" s="25" t="s">
        <v>87</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184</v>
      </c>
      <c r="E7" s="42" t="s">
        <v>338</v>
      </c>
      <c r="F7" s="42" t="s">
        <v>185</v>
      </c>
      <c r="G7" s="43" t="s">
        <v>5</v>
      </c>
    </row>
    <row r="8" spans="1:8" s="5" customFormat="1" ht="12.75" thickTop="1" thickBot="1" x14ac:dyDescent="0.25">
      <c r="A8" s="44">
        <v>1</v>
      </c>
      <c r="B8" s="45">
        <v>2</v>
      </c>
      <c r="C8" s="45">
        <v>3</v>
      </c>
      <c r="D8" s="46">
        <v>4</v>
      </c>
      <c r="E8" s="46">
        <v>5</v>
      </c>
      <c r="F8" s="46">
        <v>6</v>
      </c>
      <c r="G8" s="47" t="s">
        <v>12</v>
      </c>
    </row>
    <row r="9" spans="1:8" ht="15.75" thickTop="1" thickBot="1" x14ac:dyDescent="0.25">
      <c r="A9" s="21">
        <v>6172</v>
      </c>
      <c r="B9" s="22">
        <v>51</v>
      </c>
      <c r="C9" s="8" t="s">
        <v>8</v>
      </c>
      <c r="D9" s="9">
        <v>15</v>
      </c>
      <c r="E9" s="9">
        <v>15</v>
      </c>
      <c r="F9" s="9">
        <f>SUM(F14)</f>
        <v>15</v>
      </c>
      <c r="G9" s="10">
        <f>F9/D9*100</f>
        <v>100</v>
      </c>
    </row>
    <row r="10" spans="1:8" s="16" customFormat="1" ht="16.5" thickTop="1" thickBot="1" x14ac:dyDescent="0.3">
      <c r="A10" s="368" t="s">
        <v>9</v>
      </c>
      <c r="B10" s="369"/>
      <c r="C10" s="370"/>
      <c r="D10" s="48">
        <f>SUM(D9:D9)</f>
        <v>15</v>
      </c>
      <c r="E10" s="48">
        <f>SUM(E9:E9)</f>
        <v>15</v>
      </c>
      <c r="F10" s="48">
        <f>SUM(F9:F9)</f>
        <v>15</v>
      </c>
      <c r="G10" s="49">
        <f>F10/D10*100</f>
        <v>100</v>
      </c>
    </row>
    <row r="11" spans="1:8" ht="15" thickTop="1" x14ac:dyDescent="0.2">
      <c r="A11" s="402"/>
      <c r="B11" s="402"/>
      <c r="C11" s="402"/>
      <c r="D11" s="402"/>
      <c r="E11" s="402"/>
      <c r="F11" s="402"/>
      <c r="G11" s="402"/>
    </row>
    <row r="12" spans="1:8" x14ac:dyDescent="0.2">
      <c r="A12" s="118"/>
      <c r="B12" s="118"/>
      <c r="C12" s="118"/>
      <c r="D12" s="118"/>
      <c r="E12" s="118"/>
      <c r="F12" s="118"/>
      <c r="G12" s="118"/>
    </row>
    <row r="13" spans="1:8" ht="15" x14ac:dyDescent="0.25">
      <c r="A13" s="27" t="s">
        <v>13</v>
      </c>
    </row>
    <row r="14" spans="1:8" ht="17.25" customHeight="1" thickBot="1" x14ac:dyDescent="0.3">
      <c r="A14" s="35" t="s">
        <v>59</v>
      </c>
      <c r="B14" s="36"/>
      <c r="C14" s="37"/>
      <c r="D14" s="38"/>
      <c r="E14" s="38"/>
      <c r="F14" s="371">
        <f>SUM(F15)</f>
        <v>15</v>
      </c>
      <c r="G14" s="371"/>
      <c r="H14" s="50">
        <f>SUM(F15)</f>
        <v>15</v>
      </c>
    </row>
    <row r="15" spans="1:8" ht="15.75" thickTop="1" x14ac:dyDescent="0.25">
      <c r="A15" s="26" t="s">
        <v>79</v>
      </c>
      <c r="F15" s="372">
        <v>15</v>
      </c>
      <c r="G15" s="373"/>
    </row>
    <row r="16" spans="1:8" x14ac:dyDescent="0.2">
      <c r="A16" s="366" t="s">
        <v>112</v>
      </c>
      <c r="B16" s="367"/>
      <c r="C16" s="367"/>
      <c r="D16" s="367"/>
      <c r="E16" s="367"/>
      <c r="F16" s="367"/>
      <c r="G16" s="367"/>
    </row>
    <row r="17" spans="1:7" x14ac:dyDescent="0.2">
      <c r="A17" s="374"/>
      <c r="B17" s="374"/>
      <c r="C17" s="374"/>
      <c r="D17" s="374"/>
      <c r="E17" s="374"/>
      <c r="F17" s="374"/>
      <c r="G17" s="374"/>
    </row>
  </sheetData>
  <mergeCells count="6">
    <mergeCell ref="F1:G1"/>
    <mergeCell ref="A10:C10"/>
    <mergeCell ref="F14:G14"/>
    <mergeCell ref="F15:G15"/>
    <mergeCell ref="A16:G17"/>
    <mergeCell ref="A11:G11"/>
  </mergeCells>
  <pageMargins left="0.70866141732283472" right="0.70866141732283472" top="0.78740157480314965" bottom="0.78740157480314965" header="0.31496062992125984" footer="0.31496062992125984"/>
  <pageSetup paperSize="9" scale="66" firstPageNumber="53"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7"/>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56" t="s">
        <v>104</v>
      </c>
      <c r="F1" s="384" t="s">
        <v>105</v>
      </c>
      <c r="G1" s="384"/>
    </row>
    <row r="3" spans="1:8" x14ac:dyDescent="0.2">
      <c r="A3" s="25" t="s">
        <v>1</v>
      </c>
      <c r="B3" s="25" t="s">
        <v>106</v>
      </c>
    </row>
    <row r="4" spans="1:8" x14ac:dyDescent="0.2">
      <c r="B4" s="25" t="s">
        <v>107</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184</v>
      </c>
      <c r="E7" s="42" t="s">
        <v>338</v>
      </c>
      <c r="F7" s="42" t="s">
        <v>185</v>
      </c>
      <c r="G7" s="43" t="s">
        <v>5</v>
      </c>
    </row>
    <row r="8" spans="1:8" s="5" customFormat="1" ht="12.75" thickTop="1" thickBot="1" x14ac:dyDescent="0.25">
      <c r="A8" s="44">
        <v>1</v>
      </c>
      <c r="B8" s="45">
        <v>2</v>
      </c>
      <c r="C8" s="45">
        <v>3</v>
      </c>
      <c r="D8" s="46">
        <v>4</v>
      </c>
      <c r="E8" s="46">
        <v>5</v>
      </c>
      <c r="F8" s="46">
        <v>6</v>
      </c>
      <c r="G8" s="47" t="s">
        <v>12</v>
      </c>
    </row>
    <row r="9" spans="1:8" ht="15.75" thickTop="1" thickBot="1" x14ac:dyDescent="0.25">
      <c r="A9" s="21">
        <v>6172</v>
      </c>
      <c r="B9" s="22">
        <v>51</v>
      </c>
      <c r="C9" s="8" t="s">
        <v>8</v>
      </c>
      <c r="D9" s="9">
        <v>20</v>
      </c>
      <c r="E9" s="9">
        <v>20</v>
      </c>
      <c r="F9" s="9">
        <v>20</v>
      </c>
      <c r="G9" s="10">
        <f t="shared" ref="G9:G10" si="0">F9/D9*100</f>
        <v>100</v>
      </c>
    </row>
    <row r="10" spans="1:8" s="16" customFormat="1" ht="16.5" thickTop="1" thickBot="1" x14ac:dyDescent="0.3">
      <c r="A10" s="368" t="s">
        <v>9</v>
      </c>
      <c r="B10" s="369"/>
      <c r="C10" s="370"/>
      <c r="D10" s="48">
        <f>SUM(D9:D9)</f>
        <v>20</v>
      </c>
      <c r="E10" s="48">
        <f>SUM(E9:E9)</f>
        <v>20</v>
      </c>
      <c r="F10" s="48">
        <f>SUM(F9:F9)</f>
        <v>20</v>
      </c>
      <c r="G10" s="49">
        <f t="shared" si="0"/>
        <v>100</v>
      </c>
    </row>
    <row r="11" spans="1:8" ht="15" thickTop="1" x14ac:dyDescent="0.2">
      <c r="A11" s="402"/>
      <c r="B11" s="402"/>
      <c r="C11" s="402"/>
      <c r="D11" s="402"/>
      <c r="E11" s="402"/>
      <c r="F11" s="402"/>
      <c r="G11" s="402"/>
    </row>
    <row r="12" spans="1:8" x14ac:dyDescent="0.2">
      <c r="A12" s="118"/>
      <c r="B12" s="118"/>
      <c r="C12" s="118"/>
      <c r="D12" s="118"/>
      <c r="E12" s="118"/>
      <c r="F12" s="118"/>
      <c r="G12" s="118"/>
    </row>
    <row r="13" spans="1:8" ht="15" x14ac:dyDescent="0.25">
      <c r="A13" s="27" t="s">
        <v>13</v>
      </c>
    </row>
    <row r="14" spans="1:8" ht="17.25" customHeight="1" thickBot="1" x14ac:dyDescent="0.3">
      <c r="A14" s="35" t="s">
        <v>59</v>
      </c>
      <c r="B14" s="36"/>
      <c r="C14" s="37"/>
      <c r="D14" s="38"/>
      <c r="E14" s="38"/>
      <c r="F14" s="371">
        <v>20</v>
      </c>
      <c r="G14" s="371"/>
      <c r="H14" s="50">
        <f>SUM(F15)</f>
        <v>20</v>
      </c>
    </row>
    <row r="15" spans="1:8" ht="15.75" thickTop="1" x14ac:dyDescent="0.25">
      <c r="A15" s="26" t="s">
        <v>19</v>
      </c>
      <c r="F15" s="372">
        <v>20</v>
      </c>
      <c r="G15" s="373"/>
    </row>
    <row r="16" spans="1:8" x14ac:dyDescent="0.2">
      <c r="A16" s="366" t="s">
        <v>108</v>
      </c>
      <c r="B16" s="367"/>
      <c r="C16" s="367"/>
      <c r="D16" s="367"/>
      <c r="E16" s="367"/>
      <c r="F16" s="367"/>
      <c r="G16" s="367"/>
    </row>
    <row r="17" spans="1:7" x14ac:dyDescent="0.2">
      <c r="A17" s="374"/>
      <c r="B17" s="374"/>
      <c r="C17" s="374"/>
      <c r="D17" s="374"/>
      <c r="E17" s="374"/>
      <c r="F17" s="374"/>
      <c r="G17" s="374"/>
    </row>
  </sheetData>
  <mergeCells count="6">
    <mergeCell ref="A16:G17"/>
    <mergeCell ref="F1:G1"/>
    <mergeCell ref="A10:C10"/>
    <mergeCell ref="F14:G14"/>
    <mergeCell ref="F15:G15"/>
    <mergeCell ref="A11:G11"/>
  </mergeCells>
  <pageMargins left="0.70866141732283472" right="0.70866141732283472" top="0.78740157480314965" bottom="0.78740157480314965" header="0.31496062992125984" footer="0.31496062992125984"/>
  <pageSetup paperSize="9" scale="66" firstPageNumber="54"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41"/>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56" t="s">
        <v>98</v>
      </c>
      <c r="F1" s="384" t="s">
        <v>99</v>
      </c>
      <c r="G1" s="384"/>
    </row>
    <row r="3" spans="1:8" x14ac:dyDescent="0.2">
      <c r="A3" s="25" t="s">
        <v>1</v>
      </c>
      <c r="B3" s="25" t="s">
        <v>100</v>
      </c>
    </row>
    <row r="4" spans="1:8" x14ac:dyDescent="0.2">
      <c r="B4" s="25" t="s">
        <v>87</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184</v>
      </c>
      <c r="E7" s="42" t="s">
        <v>338</v>
      </c>
      <c r="F7" s="42" t="s">
        <v>185</v>
      </c>
      <c r="G7" s="43" t="s">
        <v>5</v>
      </c>
    </row>
    <row r="8" spans="1:8" s="5" customFormat="1" ht="12.75" thickTop="1" thickBot="1" x14ac:dyDescent="0.25">
      <c r="A8" s="44">
        <v>1</v>
      </c>
      <c r="B8" s="45">
        <v>2</v>
      </c>
      <c r="C8" s="45">
        <v>3</v>
      </c>
      <c r="D8" s="46">
        <v>4</v>
      </c>
      <c r="E8" s="46">
        <v>5</v>
      </c>
      <c r="F8" s="46">
        <v>6</v>
      </c>
      <c r="G8" s="47" t="s">
        <v>12</v>
      </c>
    </row>
    <row r="9" spans="1:8" ht="15" thickTop="1" x14ac:dyDescent="0.2">
      <c r="A9" s="19">
        <v>3315</v>
      </c>
      <c r="B9" s="20">
        <v>59</v>
      </c>
      <c r="C9" s="70" t="s">
        <v>54</v>
      </c>
      <c r="D9" s="6">
        <v>650</v>
      </c>
      <c r="E9" s="6">
        <v>650</v>
      </c>
      <c r="F9" s="6">
        <v>650</v>
      </c>
      <c r="G9" s="7">
        <f>F9/D9*100</f>
        <v>100</v>
      </c>
    </row>
    <row r="10" spans="1:8" x14ac:dyDescent="0.2">
      <c r="A10" s="21">
        <v>6172</v>
      </c>
      <c r="B10" s="22">
        <v>51</v>
      </c>
      <c r="C10" s="8" t="s">
        <v>8</v>
      </c>
      <c r="D10" s="9">
        <v>950</v>
      </c>
      <c r="E10" s="9">
        <v>1217</v>
      </c>
      <c r="F10" s="9">
        <f>SUM(F24)</f>
        <v>1527</v>
      </c>
      <c r="G10" s="10">
        <f t="shared" ref="G10:G11" si="0">F10/D10*100</f>
        <v>160.73684210526315</v>
      </c>
    </row>
    <row r="11" spans="1:8" ht="29.25" thickBot="1" x14ac:dyDescent="0.25">
      <c r="A11" s="21">
        <v>6172</v>
      </c>
      <c r="B11" s="22">
        <v>53</v>
      </c>
      <c r="C11" s="14" t="s">
        <v>10</v>
      </c>
      <c r="D11" s="9">
        <v>50</v>
      </c>
      <c r="E11" s="9">
        <v>43</v>
      </c>
      <c r="F11" s="9">
        <f>F36</f>
        <v>40</v>
      </c>
      <c r="G11" s="12">
        <f t="shared" si="0"/>
        <v>80</v>
      </c>
    </row>
    <row r="12" spans="1:8" s="16" customFormat="1" ht="16.5" thickTop="1" thickBot="1" x14ac:dyDescent="0.3">
      <c r="A12" s="368" t="s">
        <v>9</v>
      </c>
      <c r="B12" s="369"/>
      <c r="C12" s="370"/>
      <c r="D12" s="48">
        <f>SUM(D9:D11)</f>
        <v>1650</v>
      </c>
      <c r="E12" s="48">
        <f>SUM(E9:E11)</f>
        <v>1910</v>
      </c>
      <c r="F12" s="48">
        <f>SUM(F9:F11)</f>
        <v>2217</v>
      </c>
      <c r="G12" s="49">
        <f>F12/D12*100</f>
        <v>134.36363636363637</v>
      </c>
    </row>
    <row r="13" spans="1:8" ht="15" thickTop="1" x14ac:dyDescent="0.2">
      <c r="A13" s="402"/>
      <c r="B13" s="402"/>
      <c r="C13" s="402"/>
      <c r="D13" s="402"/>
      <c r="E13" s="402"/>
      <c r="F13" s="402"/>
      <c r="G13" s="402"/>
    </row>
    <row r="14" spans="1:8" x14ac:dyDescent="0.2">
      <c r="A14" s="118"/>
      <c r="B14" s="118"/>
      <c r="C14" s="118"/>
      <c r="D14" s="118"/>
      <c r="E14" s="118"/>
      <c r="F14" s="118"/>
      <c r="G14" s="118"/>
    </row>
    <row r="15" spans="1:8" ht="15" x14ac:dyDescent="0.25">
      <c r="A15" s="27" t="s">
        <v>13</v>
      </c>
    </row>
    <row r="16" spans="1:8" ht="17.25" customHeight="1" thickBot="1" x14ac:dyDescent="0.3">
      <c r="A16" s="35" t="s">
        <v>101</v>
      </c>
      <c r="B16" s="36"/>
      <c r="C16" s="37"/>
      <c r="D16" s="38"/>
      <c r="E16" s="38"/>
      <c r="F16" s="371">
        <v>650</v>
      </c>
      <c r="G16" s="371"/>
      <c r="H16" s="50">
        <f>SUM(F17)</f>
        <v>650</v>
      </c>
    </row>
    <row r="17" spans="1:8" ht="15.75" thickTop="1" x14ac:dyDescent="0.25">
      <c r="A17" s="26" t="s">
        <v>58</v>
      </c>
      <c r="F17" s="372">
        <v>650</v>
      </c>
      <c r="G17" s="373"/>
    </row>
    <row r="18" spans="1:8" x14ac:dyDescent="0.2">
      <c r="A18" s="366" t="s">
        <v>183</v>
      </c>
      <c r="B18" s="367"/>
      <c r="C18" s="367"/>
      <c r="D18" s="367"/>
      <c r="E18" s="367"/>
      <c r="F18" s="367"/>
      <c r="G18" s="367"/>
    </row>
    <row r="19" spans="1:8" x14ac:dyDescent="0.2">
      <c r="A19" s="367"/>
      <c r="B19" s="367"/>
      <c r="C19" s="367"/>
      <c r="D19" s="367"/>
      <c r="E19" s="367"/>
      <c r="F19" s="367"/>
      <c r="G19" s="367"/>
    </row>
    <row r="20" spans="1:8" x14ac:dyDescent="0.2">
      <c r="A20" s="367"/>
      <c r="B20" s="367"/>
      <c r="C20" s="367"/>
      <c r="D20" s="367"/>
      <c r="E20" s="367"/>
      <c r="F20" s="367"/>
      <c r="G20" s="367"/>
    </row>
    <row r="21" spans="1:8" x14ac:dyDescent="0.2">
      <c r="A21" s="367"/>
      <c r="B21" s="367"/>
      <c r="C21" s="367"/>
      <c r="D21" s="367"/>
      <c r="E21" s="367"/>
      <c r="F21" s="367"/>
      <c r="G21" s="367"/>
    </row>
    <row r="22" spans="1:8" ht="15" x14ac:dyDescent="0.25">
      <c r="A22" s="26"/>
      <c r="F22" s="58"/>
      <c r="G22" s="59"/>
    </row>
    <row r="23" spans="1:8" ht="15" x14ac:dyDescent="0.25">
      <c r="A23" s="26"/>
      <c r="F23" s="58"/>
      <c r="G23" s="59"/>
    </row>
    <row r="24" spans="1:8" ht="17.25" customHeight="1" thickBot="1" x14ac:dyDescent="0.3">
      <c r="A24" s="35" t="s">
        <v>59</v>
      </c>
      <c r="B24" s="36"/>
      <c r="C24" s="37"/>
      <c r="D24" s="38"/>
      <c r="E24" s="38"/>
      <c r="F24" s="371">
        <f>SUM(F25,F28,F31)</f>
        <v>1527</v>
      </c>
      <c r="G24" s="371"/>
      <c r="H24" s="50">
        <f>SUM(H25:H31)</f>
        <v>1527</v>
      </c>
    </row>
    <row r="25" spans="1:8" ht="15.75" thickTop="1" x14ac:dyDescent="0.25">
      <c r="A25" s="26" t="s">
        <v>57</v>
      </c>
      <c r="F25" s="372">
        <v>377</v>
      </c>
      <c r="G25" s="373"/>
      <c r="H25" s="1">
        <v>377</v>
      </c>
    </row>
    <row r="26" spans="1:8" ht="15" x14ac:dyDescent="0.25">
      <c r="A26" s="25" t="s">
        <v>651</v>
      </c>
      <c r="F26" s="58"/>
      <c r="G26" s="59"/>
    </row>
    <row r="27" spans="1:8" ht="15" x14ac:dyDescent="0.25">
      <c r="A27" s="25"/>
      <c r="F27" s="58"/>
      <c r="G27" s="59"/>
    </row>
    <row r="28" spans="1:8" ht="15" x14ac:dyDescent="0.25">
      <c r="A28" s="26" t="s">
        <v>19</v>
      </c>
      <c r="F28" s="442">
        <v>850</v>
      </c>
      <c r="G28" s="443"/>
      <c r="H28" s="1">
        <v>850</v>
      </c>
    </row>
    <row r="29" spans="1:8" ht="15" x14ac:dyDescent="0.25">
      <c r="A29" s="406" t="s">
        <v>358</v>
      </c>
      <c r="B29" s="407"/>
      <c r="C29" s="407"/>
      <c r="D29" s="407"/>
      <c r="E29" s="407"/>
      <c r="F29" s="407"/>
      <c r="G29" s="407"/>
    </row>
    <row r="30" spans="1:8" ht="15" x14ac:dyDescent="0.25">
      <c r="A30" s="26"/>
      <c r="F30" s="58"/>
      <c r="G30" s="59"/>
    </row>
    <row r="31" spans="1:8" ht="15" x14ac:dyDescent="0.25">
      <c r="A31" s="26" t="s">
        <v>21</v>
      </c>
      <c r="F31" s="372">
        <v>300</v>
      </c>
      <c r="G31" s="373"/>
      <c r="H31" s="1">
        <v>300</v>
      </c>
    </row>
    <row r="32" spans="1:8" x14ac:dyDescent="0.2">
      <c r="A32" s="366" t="s">
        <v>102</v>
      </c>
      <c r="B32" s="367"/>
      <c r="C32" s="367"/>
      <c r="D32" s="367"/>
      <c r="E32" s="367"/>
      <c r="F32" s="367"/>
      <c r="G32" s="367"/>
    </row>
    <row r="33" spans="1:8" x14ac:dyDescent="0.2">
      <c r="A33" s="367"/>
      <c r="B33" s="367"/>
      <c r="C33" s="367"/>
      <c r="D33" s="367"/>
      <c r="E33" s="367"/>
      <c r="F33" s="367"/>
      <c r="G33" s="367"/>
    </row>
    <row r="34" spans="1:8" ht="15" x14ac:dyDescent="0.25">
      <c r="A34" s="61"/>
      <c r="B34" s="61"/>
      <c r="C34" s="61"/>
      <c r="D34" s="61"/>
      <c r="E34" s="61"/>
      <c r="F34" s="61"/>
      <c r="G34" s="61"/>
    </row>
    <row r="35" spans="1:8" ht="15" x14ac:dyDescent="0.25">
      <c r="A35" s="61"/>
      <c r="B35" s="61"/>
      <c r="C35" s="61"/>
      <c r="D35" s="61"/>
      <c r="E35" s="61"/>
      <c r="F35" s="61"/>
      <c r="G35" s="61"/>
    </row>
    <row r="36" spans="1:8" ht="31.5" customHeight="1" thickBot="1" x14ac:dyDescent="0.3">
      <c r="A36" s="388" t="s">
        <v>80</v>
      </c>
      <c r="B36" s="389"/>
      <c r="C36" s="389"/>
      <c r="D36" s="389"/>
      <c r="E36" s="389"/>
      <c r="F36" s="371">
        <v>40</v>
      </c>
      <c r="G36" s="371"/>
      <c r="H36" s="50">
        <f>SUM(F37)</f>
        <v>40</v>
      </c>
    </row>
    <row r="37" spans="1:8" ht="15" customHeight="1" thickTop="1" x14ac:dyDescent="0.25">
      <c r="A37" s="420" t="s">
        <v>51</v>
      </c>
      <c r="B37" s="420"/>
      <c r="C37" s="420"/>
      <c r="D37" s="61"/>
      <c r="E37" s="61"/>
      <c r="F37" s="372">
        <v>40</v>
      </c>
      <c r="G37" s="373"/>
    </row>
    <row r="38" spans="1:8" ht="15" customHeight="1" x14ac:dyDescent="0.25">
      <c r="A38" s="366" t="s">
        <v>103</v>
      </c>
      <c r="B38" s="366"/>
      <c r="C38" s="366"/>
      <c r="D38" s="61"/>
      <c r="E38" s="61"/>
      <c r="F38" s="61"/>
      <c r="G38" s="61"/>
    </row>
    <row r="39" spans="1:8" ht="15" x14ac:dyDescent="0.25">
      <c r="A39" s="61"/>
      <c r="B39" s="61"/>
      <c r="C39" s="61"/>
      <c r="D39" s="61"/>
      <c r="E39" s="61"/>
      <c r="F39" s="61"/>
      <c r="G39" s="61"/>
    </row>
    <row r="40" spans="1:8" ht="15" x14ac:dyDescent="0.25">
      <c r="A40" s="61"/>
      <c r="B40" s="61"/>
      <c r="C40" s="61"/>
      <c r="D40" s="61"/>
      <c r="E40" s="61"/>
      <c r="F40" s="61"/>
      <c r="G40" s="61"/>
    </row>
    <row r="41" spans="1:8" ht="15" x14ac:dyDescent="0.25">
      <c r="A41" s="26"/>
      <c r="F41" s="58"/>
      <c r="G41" s="59"/>
    </row>
  </sheetData>
  <mergeCells count="17">
    <mergeCell ref="F1:G1"/>
    <mergeCell ref="F16:G16"/>
    <mergeCell ref="F17:G17"/>
    <mergeCell ref="A38:C38"/>
    <mergeCell ref="A12:C12"/>
    <mergeCell ref="A36:E36"/>
    <mergeCell ref="F36:G36"/>
    <mergeCell ref="A29:G29"/>
    <mergeCell ref="F31:G31"/>
    <mergeCell ref="A32:G33"/>
    <mergeCell ref="A37:C37"/>
    <mergeCell ref="F37:G37"/>
    <mergeCell ref="A18:G21"/>
    <mergeCell ref="F24:G24"/>
    <mergeCell ref="F25:G25"/>
    <mergeCell ref="F28:G28"/>
    <mergeCell ref="A13:G13"/>
  </mergeCells>
  <pageMargins left="0.70866141732283472" right="0.70866141732283472" top="0.78740157480314965" bottom="0.78740157480314965" header="0.31496062992125984" footer="0.31496062992125984"/>
  <pageSetup paperSize="9" scale="66" firstPageNumber="55"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82"/>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140625" style="17"/>
    <col min="3" max="3" width="57.855468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8" ht="23.25" x14ac:dyDescent="0.35">
      <c r="A1" s="56" t="s">
        <v>162</v>
      </c>
      <c r="F1" s="384" t="s">
        <v>163</v>
      </c>
      <c r="G1" s="384"/>
    </row>
    <row r="3" spans="1:8" x14ac:dyDescent="0.2">
      <c r="A3" s="25" t="s">
        <v>1</v>
      </c>
      <c r="B3" s="25" t="s">
        <v>164</v>
      </c>
    </row>
    <row r="4" spans="1:8" x14ac:dyDescent="0.2">
      <c r="B4" s="25" t="s">
        <v>87</v>
      </c>
    </row>
    <row r="6" spans="1:8" s="2" customFormat="1" ht="13.5" thickBot="1" x14ac:dyDescent="0.25">
      <c r="A6" s="18"/>
      <c r="B6" s="18"/>
      <c r="D6" s="4"/>
      <c r="E6" s="4"/>
      <c r="F6" s="4"/>
      <c r="G6" s="2" t="s">
        <v>6</v>
      </c>
    </row>
    <row r="7" spans="1:8" s="2" customFormat="1" ht="39" customHeight="1" thickTop="1" thickBot="1" x14ac:dyDescent="0.25">
      <c r="A7" s="39" t="s">
        <v>2</v>
      </c>
      <c r="B7" s="40" t="s">
        <v>3</v>
      </c>
      <c r="C7" s="41" t="s">
        <v>4</v>
      </c>
      <c r="D7" s="42" t="s">
        <v>184</v>
      </c>
      <c r="E7" s="42" t="s">
        <v>338</v>
      </c>
      <c r="F7" s="42" t="s">
        <v>185</v>
      </c>
      <c r="G7" s="43" t="s">
        <v>5</v>
      </c>
    </row>
    <row r="8" spans="1:8" s="5" customFormat="1" ht="12.75" thickTop="1" thickBot="1" x14ac:dyDescent="0.25">
      <c r="A8" s="44">
        <v>1</v>
      </c>
      <c r="B8" s="45">
        <v>2</v>
      </c>
      <c r="C8" s="45">
        <v>3</v>
      </c>
      <c r="D8" s="46">
        <v>4</v>
      </c>
      <c r="E8" s="46">
        <v>5</v>
      </c>
      <c r="F8" s="46">
        <v>6</v>
      </c>
      <c r="G8" s="47" t="s">
        <v>165</v>
      </c>
    </row>
    <row r="9" spans="1:8" s="5" customFormat="1" ht="18.75" customHeight="1" thickTop="1" x14ac:dyDescent="0.2">
      <c r="A9" s="107">
        <v>2143</v>
      </c>
      <c r="B9" s="108">
        <v>51</v>
      </c>
      <c r="C9" s="109" t="s">
        <v>8</v>
      </c>
      <c r="D9" s="104"/>
      <c r="E9" s="104">
        <v>4447</v>
      </c>
      <c r="F9" s="104">
        <f>F20</f>
        <v>7655</v>
      </c>
      <c r="G9" s="110">
        <f t="shared" ref="G9:G14" si="0">D9/F9*100</f>
        <v>0</v>
      </c>
    </row>
    <row r="10" spans="1:8" ht="18.75" customHeight="1" x14ac:dyDescent="0.2">
      <c r="A10" s="107">
        <v>3341</v>
      </c>
      <c r="B10" s="191">
        <v>51</v>
      </c>
      <c r="C10" s="109" t="s">
        <v>8</v>
      </c>
      <c r="D10" s="186">
        <v>3000</v>
      </c>
      <c r="E10" s="186">
        <v>3000</v>
      </c>
      <c r="F10" s="186">
        <f>SUM(F96)</f>
        <v>3560</v>
      </c>
      <c r="G10" s="110">
        <f t="shared" si="0"/>
        <v>84.269662921348313</v>
      </c>
    </row>
    <row r="11" spans="1:8" ht="18.75" customHeight="1" x14ac:dyDescent="0.2">
      <c r="A11" s="107">
        <v>3349</v>
      </c>
      <c r="B11" s="108">
        <v>51</v>
      </c>
      <c r="C11" s="109" t="s">
        <v>8</v>
      </c>
      <c r="D11" s="104">
        <v>3950</v>
      </c>
      <c r="E11" s="104">
        <v>3693</v>
      </c>
      <c r="F11" s="104">
        <f>SUM(F102)</f>
        <v>4370</v>
      </c>
      <c r="G11" s="110">
        <f t="shared" si="0"/>
        <v>90.389016018306634</v>
      </c>
    </row>
    <row r="12" spans="1:8" s="184" customFormat="1" ht="18.75" customHeight="1" x14ac:dyDescent="0.2">
      <c r="A12" s="107">
        <v>6113</v>
      </c>
      <c r="B12" s="108">
        <v>50</v>
      </c>
      <c r="C12" s="111" t="s">
        <v>7</v>
      </c>
      <c r="D12" s="104">
        <v>4683</v>
      </c>
      <c r="E12" s="104">
        <v>4683</v>
      </c>
      <c r="F12" s="104">
        <v>0</v>
      </c>
      <c r="G12" s="110"/>
    </row>
    <row r="13" spans="1:8" ht="18" customHeight="1" x14ac:dyDescent="0.2">
      <c r="A13" s="107">
        <v>6113</v>
      </c>
      <c r="B13" s="108">
        <v>51</v>
      </c>
      <c r="C13" s="109" t="s">
        <v>8</v>
      </c>
      <c r="D13" s="104">
        <v>13030</v>
      </c>
      <c r="E13" s="104">
        <v>12038</v>
      </c>
      <c r="F13" s="104">
        <f>F112</f>
        <v>8853</v>
      </c>
      <c r="G13" s="110">
        <f>D13/F13*100</f>
        <v>147.18174630068904</v>
      </c>
      <c r="H13" s="67"/>
    </row>
    <row r="14" spans="1:8" ht="18" customHeight="1" x14ac:dyDescent="0.2">
      <c r="A14" s="107">
        <v>6172</v>
      </c>
      <c r="B14" s="108">
        <v>51</v>
      </c>
      <c r="C14" s="109" t="s">
        <v>8</v>
      </c>
      <c r="D14" s="104">
        <v>1340</v>
      </c>
      <c r="E14" s="104">
        <v>2740</v>
      </c>
      <c r="F14" s="104">
        <f>SUM(F166)</f>
        <v>1415</v>
      </c>
      <c r="G14" s="110">
        <f t="shared" si="0"/>
        <v>94.699646643109531</v>
      </c>
    </row>
    <row r="15" spans="1:8" ht="18" customHeight="1" thickBot="1" x14ac:dyDescent="0.25">
      <c r="A15" s="107">
        <v>6409</v>
      </c>
      <c r="B15" s="108">
        <v>51</v>
      </c>
      <c r="C15" s="109" t="s">
        <v>8</v>
      </c>
      <c r="D15" s="104">
        <v>5400</v>
      </c>
      <c r="E15" s="104">
        <v>5400</v>
      </c>
      <c r="F15" s="104">
        <f>F179</f>
        <v>5500</v>
      </c>
      <c r="G15" s="110">
        <f>D15/F15*100</f>
        <v>98.181818181818187</v>
      </c>
    </row>
    <row r="16" spans="1:8" s="16" customFormat="1" ht="22.5" customHeight="1" thickTop="1" thickBot="1" x14ac:dyDescent="0.3">
      <c r="A16" s="368" t="s">
        <v>9</v>
      </c>
      <c r="B16" s="369"/>
      <c r="C16" s="370"/>
      <c r="D16" s="48">
        <f>SUM(D9:D15)</f>
        <v>31403</v>
      </c>
      <c r="E16" s="48">
        <f>SUM(E10:E15)</f>
        <v>31554</v>
      </c>
      <c r="F16" s="48">
        <f>SUM(F9:F15)</f>
        <v>31353</v>
      </c>
      <c r="G16" s="49">
        <f>F16/D16*100</f>
        <v>99.840779543355723</v>
      </c>
    </row>
    <row r="17" spans="1:8" s="184" customFormat="1" ht="15" thickTop="1" x14ac:dyDescent="0.2">
      <c r="A17" s="402"/>
      <c r="B17" s="402"/>
      <c r="C17" s="402"/>
      <c r="D17" s="402"/>
      <c r="E17" s="402"/>
      <c r="F17" s="402"/>
      <c r="G17" s="402"/>
    </row>
    <row r="18" spans="1:8" s="184" customFormat="1" x14ac:dyDescent="0.2">
      <c r="A18" s="215"/>
      <c r="B18" s="215"/>
      <c r="C18" s="215"/>
      <c r="D18" s="215"/>
      <c r="E18" s="215"/>
      <c r="F18" s="215"/>
      <c r="G18" s="215"/>
    </row>
    <row r="19" spans="1:8" s="184" customFormat="1" ht="15" x14ac:dyDescent="0.25">
      <c r="A19" s="27" t="s">
        <v>13</v>
      </c>
      <c r="B19" s="215"/>
      <c r="C19" s="215"/>
      <c r="D19" s="215"/>
      <c r="E19" s="215"/>
      <c r="F19" s="215"/>
      <c r="G19" s="215"/>
    </row>
    <row r="20" spans="1:8" s="184" customFormat="1" ht="15.75" thickBot="1" x14ac:dyDescent="0.3">
      <c r="A20" s="198" t="s">
        <v>227</v>
      </c>
      <c r="B20" s="199"/>
      <c r="C20" s="200"/>
      <c r="D20" s="201"/>
      <c r="E20" s="201"/>
      <c r="F20" s="371">
        <f>SUM(F21,F25,F30,F92)</f>
        <v>7655</v>
      </c>
      <c r="G20" s="371"/>
    </row>
    <row r="21" spans="1:8" s="184" customFormat="1" ht="15.75" thickTop="1" x14ac:dyDescent="0.25">
      <c r="A21" s="193" t="s">
        <v>18</v>
      </c>
      <c r="B21" s="215"/>
      <c r="C21" s="215"/>
      <c r="D21" s="215"/>
      <c r="E21" s="215"/>
      <c r="F21" s="372">
        <v>100</v>
      </c>
      <c r="G21" s="373"/>
    </row>
    <row r="22" spans="1:8" s="184" customFormat="1" x14ac:dyDescent="0.2">
      <c r="A22" s="416" t="s">
        <v>228</v>
      </c>
      <c r="B22" s="416"/>
      <c r="C22" s="416"/>
      <c r="D22" s="416"/>
      <c r="E22" s="416"/>
      <c r="F22" s="416"/>
      <c r="G22" s="416"/>
    </row>
    <row r="23" spans="1:8" s="184" customFormat="1" x14ac:dyDescent="0.2">
      <c r="A23" s="416"/>
      <c r="B23" s="416"/>
      <c r="C23" s="416"/>
      <c r="D23" s="416"/>
      <c r="E23" s="416"/>
      <c r="F23" s="416"/>
      <c r="G23" s="416"/>
    </row>
    <row r="24" spans="1:8" s="184" customFormat="1" x14ac:dyDescent="0.2">
      <c r="A24" s="215"/>
      <c r="B24" s="215"/>
      <c r="C24" s="215"/>
      <c r="D24" s="215"/>
      <c r="E24" s="215"/>
      <c r="F24" s="215"/>
      <c r="G24" s="215"/>
    </row>
    <row r="25" spans="1:8" s="184" customFormat="1" ht="15" x14ac:dyDescent="0.25">
      <c r="A25" s="193" t="s">
        <v>19</v>
      </c>
      <c r="B25" s="189"/>
      <c r="D25" s="185"/>
      <c r="E25" s="185"/>
      <c r="F25" s="372">
        <v>86</v>
      </c>
      <c r="G25" s="373"/>
    </row>
    <row r="26" spans="1:8" s="184" customFormat="1" ht="14.25" customHeight="1" x14ac:dyDescent="0.2">
      <c r="A26" s="416" t="s">
        <v>229</v>
      </c>
      <c r="B26" s="416"/>
      <c r="C26" s="416"/>
      <c r="D26" s="416"/>
      <c r="E26" s="416"/>
      <c r="F26" s="416"/>
      <c r="G26" s="416"/>
    </row>
    <row r="27" spans="1:8" s="184" customFormat="1" x14ac:dyDescent="0.2">
      <c r="A27" s="416"/>
      <c r="B27" s="416"/>
      <c r="C27" s="416"/>
      <c r="D27" s="416"/>
      <c r="E27" s="416"/>
      <c r="F27" s="416"/>
      <c r="G27" s="416"/>
    </row>
    <row r="28" spans="1:8" s="184" customFormat="1" x14ac:dyDescent="0.2">
      <c r="A28" s="416"/>
      <c r="B28" s="416"/>
      <c r="C28" s="416"/>
      <c r="D28" s="416"/>
      <c r="E28" s="416"/>
      <c r="F28" s="416"/>
      <c r="G28" s="416"/>
    </row>
    <row r="29" spans="1:8" s="184" customFormat="1" x14ac:dyDescent="0.2">
      <c r="A29" s="213"/>
      <c r="B29" s="213"/>
      <c r="C29" s="213"/>
      <c r="D29" s="213"/>
      <c r="E29" s="213"/>
      <c r="F29" s="213"/>
      <c r="G29" s="213"/>
    </row>
    <row r="30" spans="1:8" s="184" customFormat="1" ht="15" x14ac:dyDescent="0.25">
      <c r="A30" s="193" t="s">
        <v>21</v>
      </c>
      <c r="B30" s="189"/>
      <c r="D30" s="185"/>
      <c r="E30" s="185"/>
      <c r="F30" s="372">
        <f>H30</f>
        <v>7459</v>
      </c>
      <c r="G30" s="373"/>
      <c r="H30" s="184">
        <f>SUM(H34,H48,H52,H58,H64,H70,H76,H80,H86,H88)</f>
        <v>7459</v>
      </c>
    </row>
    <row r="31" spans="1:8" s="184" customFormat="1" ht="15" x14ac:dyDescent="0.25">
      <c r="A31" s="212" t="s">
        <v>230</v>
      </c>
      <c r="B31" s="189"/>
      <c r="D31" s="185"/>
      <c r="E31" s="185"/>
      <c r="F31" s="210"/>
      <c r="G31" s="211"/>
    </row>
    <row r="32" spans="1:8" s="184" customFormat="1" ht="15" customHeight="1" x14ac:dyDescent="0.2">
      <c r="A32" s="416" t="s">
        <v>231</v>
      </c>
      <c r="B32" s="416"/>
      <c r="C32" s="416"/>
      <c r="D32" s="416"/>
      <c r="E32" s="416"/>
      <c r="F32" s="416"/>
      <c r="G32" s="416"/>
    </row>
    <row r="33" spans="1:8" s="184" customFormat="1" ht="15" customHeight="1" x14ac:dyDescent="0.2">
      <c r="A33" s="416"/>
      <c r="B33" s="416"/>
      <c r="C33" s="416"/>
      <c r="D33" s="416"/>
      <c r="E33" s="416"/>
      <c r="F33" s="416"/>
      <c r="G33" s="416"/>
    </row>
    <row r="34" spans="1:8" s="184" customFormat="1" ht="15" customHeight="1" x14ac:dyDescent="0.2">
      <c r="A34" s="416"/>
      <c r="B34" s="416"/>
      <c r="C34" s="416"/>
      <c r="D34" s="416"/>
      <c r="E34" s="416"/>
      <c r="F34" s="416"/>
      <c r="G34" s="416"/>
      <c r="H34" s="184">
        <v>160</v>
      </c>
    </row>
    <row r="35" spans="1:8" s="184" customFormat="1" ht="15" customHeight="1" x14ac:dyDescent="0.2">
      <c r="A35" s="213"/>
      <c r="B35" s="213"/>
      <c r="C35" s="213"/>
      <c r="D35" s="213"/>
      <c r="E35" s="213"/>
      <c r="F35" s="213"/>
      <c r="G35" s="213"/>
    </row>
    <row r="36" spans="1:8" s="184" customFormat="1" ht="15" customHeight="1" x14ac:dyDescent="0.2">
      <c r="A36" s="416" t="s">
        <v>236</v>
      </c>
      <c r="B36" s="416"/>
      <c r="C36" s="416"/>
      <c r="D36" s="416"/>
      <c r="E36" s="416"/>
      <c r="F36" s="416"/>
      <c r="G36" s="416"/>
    </row>
    <row r="37" spans="1:8" s="184" customFormat="1" ht="15" customHeight="1" x14ac:dyDescent="0.2">
      <c r="A37" s="416"/>
      <c r="B37" s="416"/>
      <c r="C37" s="416"/>
      <c r="D37" s="416"/>
      <c r="E37" s="416"/>
      <c r="F37" s="416"/>
      <c r="G37" s="416"/>
    </row>
    <row r="38" spans="1:8" s="184" customFormat="1" ht="15" customHeight="1" x14ac:dyDescent="0.2">
      <c r="A38" s="416"/>
      <c r="B38" s="416"/>
      <c r="C38" s="416"/>
      <c r="D38" s="416"/>
      <c r="E38" s="416"/>
      <c r="F38" s="416"/>
      <c r="G38" s="416"/>
    </row>
    <row r="39" spans="1:8" s="184" customFormat="1" ht="15" customHeight="1" x14ac:dyDescent="0.2">
      <c r="A39" s="416"/>
      <c r="B39" s="416"/>
      <c r="C39" s="416"/>
      <c r="D39" s="416"/>
      <c r="E39" s="416"/>
      <c r="F39" s="416"/>
      <c r="G39" s="416"/>
    </row>
    <row r="40" spans="1:8" s="184" customFormat="1" ht="15" customHeight="1" x14ac:dyDescent="0.2">
      <c r="A40" s="416"/>
      <c r="B40" s="416"/>
      <c r="C40" s="416"/>
      <c r="D40" s="416"/>
      <c r="E40" s="416"/>
      <c r="F40" s="416"/>
      <c r="G40" s="416"/>
    </row>
    <row r="41" spans="1:8" s="184" customFormat="1" ht="15" customHeight="1" x14ac:dyDescent="0.2">
      <c r="A41" s="416"/>
      <c r="B41" s="416"/>
      <c r="C41" s="416"/>
      <c r="D41" s="416"/>
      <c r="E41" s="416"/>
      <c r="F41" s="416"/>
      <c r="G41" s="416"/>
    </row>
    <row r="42" spans="1:8" s="184" customFormat="1" ht="15" customHeight="1" x14ac:dyDescent="0.2">
      <c r="A42" s="416"/>
      <c r="B42" s="416"/>
      <c r="C42" s="416"/>
      <c r="D42" s="416"/>
      <c r="E42" s="416"/>
      <c r="F42" s="416"/>
      <c r="G42" s="416"/>
    </row>
    <row r="43" spans="1:8" s="184" customFormat="1" ht="15" customHeight="1" x14ac:dyDescent="0.2">
      <c r="A43" s="416"/>
      <c r="B43" s="416"/>
      <c r="C43" s="416"/>
      <c r="D43" s="416"/>
      <c r="E43" s="416"/>
      <c r="F43" s="416"/>
      <c r="G43" s="416"/>
    </row>
    <row r="44" spans="1:8" s="184" customFormat="1" ht="15" customHeight="1" x14ac:dyDescent="0.2">
      <c r="A44" s="416"/>
      <c r="B44" s="416"/>
      <c r="C44" s="416"/>
      <c r="D44" s="416"/>
      <c r="E44" s="416"/>
      <c r="F44" s="416"/>
      <c r="G44" s="416"/>
    </row>
    <row r="45" spans="1:8" s="184" customFormat="1" ht="15" customHeight="1" x14ac:dyDescent="0.2">
      <c r="A45" s="416"/>
      <c r="B45" s="416"/>
      <c r="C45" s="416"/>
      <c r="D45" s="416"/>
      <c r="E45" s="416"/>
      <c r="F45" s="416"/>
      <c r="G45" s="416"/>
    </row>
    <row r="46" spans="1:8" s="184" customFormat="1" ht="15" customHeight="1" x14ac:dyDescent="0.2">
      <c r="A46" s="416"/>
      <c r="B46" s="416"/>
      <c r="C46" s="416"/>
      <c r="D46" s="416"/>
      <c r="E46" s="416"/>
      <c r="F46" s="416"/>
      <c r="G46" s="416"/>
    </row>
    <row r="47" spans="1:8" s="184" customFormat="1" ht="15" customHeight="1" x14ac:dyDescent="0.2">
      <c r="A47" s="416"/>
      <c r="B47" s="416"/>
      <c r="C47" s="416"/>
      <c r="D47" s="416"/>
      <c r="E47" s="416"/>
      <c r="F47" s="416"/>
      <c r="G47" s="416"/>
    </row>
    <row r="48" spans="1:8" s="184" customFormat="1" ht="15" customHeight="1" x14ac:dyDescent="0.2">
      <c r="A48" s="416"/>
      <c r="B48" s="416"/>
      <c r="C48" s="416"/>
      <c r="D48" s="416"/>
      <c r="E48" s="416"/>
      <c r="F48" s="416"/>
      <c r="G48" s="416"/>
      <c r="H48" s="184">
        <v>870</v>
      </c>
    </row>
    <row r="49" spans="1:8" s="184" customFormat="1" ht="15" customHeight="1" x14ac:dyDescent="0.2">
      <c r="A49" s="213"/>
      <c r="B49" s="213"/>
      <c r="C49" s="213"/>
      <c r="D49" s="213"/>
      <c r="E49" s="213"/>
      <c r="F49" s="213"/>
      <c r="G49" s="213"/>
    </row>
    <row r="50" spans="1:8" s="184" customFormat="1" ht="15" customHeight="1" x14ac:dyDescent="0.2">
      <c r="A50" s="416" t="s">
        <v>232</v>
      </c>
      <c r="B50" s="416"/>
      <c r="C50" s="416"/>
      <c r="D50" s="416"/>
      <c r="E50" s="416"/>
      <c r="F50" s="416"/>
      <c r="G50" s="416"/>
    </row>
    <row r="51" spans="1:8" s="184" customFormat="1" ht="15" customHeight="1" x14ac:dyDescent="0.2">
      <c r="A51" s="416"/>
      <c r="B51" s="416"/>
      <c r="C51" s="416"/>
      <c r="D51" s="416"/>
      <c r="E51" s="416"/>
      <c r="F51" s="416"/>
      <c r="G51" s="416"/>
    </row>
    <row r="52" spans="1:8" s="184" customFormat="1" ht="15" customHeight="1" x14ac:dyDescent="0.2">
      <c r="A52" s="416"/>
      <c r="B52" s="416"/>
      <c r="C52" s="416"/>
      <c r="D52" s="416"/>
      <c r="E52" s="416"/>
      <c r="F52" s="416"/>
      <c r="G52" s="416"/>
      <c r="H52" s="184">
        <v>150</v>
      </c>
    </row>
    <row r="53" spans="1:8" s="184" customFormat="1" ht="15" customHeight="1" x14ac:dyDescent="0.2">
      <c r="A53" s="213"/>
      <c r="B53" s="213"/>
      <c r="C53" s="213"/>
      <c r="D53" s="213"/>
      <c r="E53" s="213"/>
      <c r="F53" s="213"/>
      <c r="G53" s="213"/>
    </row>
    <row r="54" spans="1:8" s="184" customFormat="1" ht="15" customHeight="1" x14ac:dyDescent="0.2">
      <c r="A54" s="416" t="s">
        <v>652</v>
      </c>
      <c r="B54" s="416"/>
      <c r="C54" s="416"/>
      <c r="D54" s="416"/>
      <c r="E54" s="416"/>
      <c r="F54" s="416"/>
      <c r="G54" s="416"/>
    </row>
    <row r="55" spans="1:8" s="184" customFormat="1" ht="15" customHeight="1" x14ac:dyDescent="0.2">
      <c r="A55" s="416"/>
      <c r="B55" s="416"/>
      <c r="C55" s="416"/>
      <c r="D55" s="416"/>
      <c r="E55" s="416"/>
      <c r="F55" s="416"/>
      <c r="G55" s="416"/>
    </row>
    <row r="56" spans="1:8" s="184" customFormat="1" ht="15" customHeight="1" x14ac:dyDescent="0.2">
      <c r="A56" s="416"/>
      <c r="B56" s="416"/>
      <c r="C56" s="416"/>
      <c r="D56" s="416"/>
      <c r="E56" s="416"/>
      <c r="F56" s="416"/>
      <c r="G56" s="416"/>
    </row>
    <row r="57" spans="1:8" s="184" customFormat="1" ht="15" customHeight="1" x14ac:dyDescent="0.2">
      <c r="A57" s="416"/>
      <c r="B57" s="416"/>
      <c r="C57" s="416"/>
      <c r="D57" s="416"/>
      <c r="E57" s="416"/>
      <c r="F57" s="416"/>
      <c r="G57" s="416"/>
    </row>
    <row r="58" spans="1:8" s="184" customFormat="1" ht="15" customHeight="1" x14ac:dyDescent="0.2">
      <c r="A58" s="416"/>
      <c r="B58" s="416"/>
      <c r="C58" s="416"/>
      <c r="D58" s="416"/>
      <c r="E58" s="416"/>
      <c r="F58" s="416"/>
      <c r="G58" s="416"/>
      <c r="H58" s="184">
        <v>1412</v>
      </c>
    </row>
    <row r="59" spans="1:8" s="184" customFormat="1" ht="15" customHeight="1" x14ac:dyDescent="0.2">
      <c r="A59" s="213"/>
      <c r="B59" s="213"/>
      <c r="C59" s="213"/>
      <c r="D59" s="213"/>
      <c r="E59" s="213"/>
      <c r="F59" s="213"/>
      <c r="G59" s="213"/>
    </row>
    <row r="60" spans="1:8" s="184" customFormat="1" ht="15" customHeight="1" x14ac:dyDescent="0.2">
      <c r="A60" s="416" t="s">
        <v>233</v>
      </c>
      <c r="B60" s="416"/>
      <c r="C60" s="416"/>
      <c r="D60" s="416"/>
      <c r="E60" s="416"/>
      <c r="F60" s="416"/>
      <c r="G60" s="416"/>
    </row>
    <row r="61" spans="1:8" s="184" customFormat="1" ht="15" customHeight="1" x14ac:dyDescent="0.2">
      <c r="A61" s="416"/>
      <c r="B61" s="416"/>
      <c r="C61" s="416"/>
      <c r="D61" s="416"/>
      <c r="E61" s="416"/>
      <c r="F61" s="416"/>
      <c r="G61" s="416"/>
    </row>
    <row r="62" spans="1:8" s="184" customFormat="1" ht="15" customHeight="1" x14ac:dyDescent="0.2">
      <c r="A62" s="416"/>
      <c r="B62" s="416"/>
      <c r="C62" s="416"/>
      <c r="D62" s="416"/>
      <c r="E62" s="416"/>
      <c r="F62" s="416"/>
      <c r="G62" s="416"/>
    </row>
    <row r="63" spans="1:8" s="184" customFormat="1" ht="15" customHeight="1" x14ac:dyDescent="0.2">
      <c r="A63" s="416"/>
      <c r="B63" s="416"/>
      <c r="C63" s="416"/>
      <c r="D63" s="416"/>
      <c r="E63" s="416"/>
      <c r="F63" s="416"/>
      <c r="G63" s="416"/>
    </row>
    <row r="64" spans="1:8" s="184" customFormat="1" ht="15" customHeight="1" x14ac:dyDescent="0.2">
      <c r="A64" s="416"/>
      <c r="B64" s="416"/>
      <c r="C64" s="416"/>
      <c r="D64" s="416"/>
      <c r="E64" s="416"/>
      <c r="F64" s="416"/>
      <c r="G64" s="416"/>
      <c r="H64" s="184">
        <v>150</v>
      </c>
    </row>
    <row r="65" spans="1:8" s="184" customFormat="1" ht="15" customHeight="1" x14ac:dyDescent="0.2">
      <c r="A65" s="213"/>
      <c r="B65" s="213"/>
      <c r="C65" s="213"/>
      <c r="D65" s="213"/>
      <c r="E65" s="213"/>
      <c r="F65" s="213"/>
      <c r="G65" s="213"/>
    </row>
    <row r="66" spans="1:8" s="184" customFormat="1" ht="15" customHeight="1" x14ac:dyDescent="0.2">
      <c r="A66" s="416" t="s">
        <v>234</v>
      </c>
      <c r="B66" s="416"/>
      <c r="C66" s="416"/>
      <c r="D66" s="416"/>
      <c r="E66" s="416"/>
      <c r="F66" s="416"/>
      <c r="G66" s="416"/>
    </row>
    <row r="67" spans="1:8" s="184" customFormat="1" ht="15" customHeight="1" x14ac:dyDescent="0.2">
      <c r="A67" s="416"/>
      <c r="B67" s="416"/>
      <c r="C67" s="416"/>
      <c r="D67" s="416"/>
      <c r="E67" s="416"/>
      <c r="F67" s="416"/>
      <c r="G67" s="416"/>
    </row>
    <row r="68" spans="1:8" s="184" customFormat="1" ht="15" customHeight="1" x14ac:dyDescent="0.2">
      <c r="A68" s="416"/>
      <c r="B68" s="416"/>
      <c r="C68" s="416"/>
      <c r="D68" s="416"/>
      <c r="E68" s="416"/>
      <c r="F68" s="416"/>
      <c r="G68" s="416"/>
    </row>
    <row r="69" spans="1:8" s="184" customFormat="1" ht="15" customHeight="1" x14ac:dyDescent="0.2">
      <c r="A69" s="416"/>
      <c r="B69" s="416"/>
      <c r="C69" s="416"/>
      <c r="D69" s="416"/>
      <c r="E69" s="416"/>
      <c r="F69" s="416"/>
      <c r="G69" s="416"/>
    </row>
    <row r="70" spans="1:8" s="184" customFormat="1" ht="15" customHeight="1" x14ac:dyDescent="0.2">
      <c r="A70" s="416"/>
      <c r="B70" s="416"/>
      <c r="C70" s="416"/>
      <c r="D70" s="416"/>
      <c r="E70" s="416"/>
      <c r="F70" s="416"/>
      <c r="G70" s="416"/>
      <c r="H70" s="184">
        <v>217</v>
      </c>
    </row>
    <row r="71" spans="1:8" s="184" customFormat="1" ht="15" customHeight="1" x14ac:dyDescent="0.2">
      <c r="A71" s="213"/>
      <c r="B71" s="213"/>
      <c r="C71" s="213"/>
      <c r="D71" s="213"/>
      <c r="E71" s="213"/>
      <c r="F71" s="213"/>
      <c r="G71" s="213"/>
    </row>
    <row r="72" spans="1:8" s="184" customFormat="1" ht="15" customHeight="1" x14ac:dyDescent="0.2">
      <c r="A72" s="281"/>
      <c r="B72" s="281"/>
      <c r="C72" s="281"/>
      <c r="D72" s="281"/>
      <c r="E72" s="281"/>
      <c r="F72" s="281"/>
      <c r="G72" s="281"/>
    </row>
    <row r="73" spans="1:8" s="184" customFormat="1" ht="15" customHeight="1" x14ac:dyDescent="0.2">
      <c r="A73" s="416" t="s">
        <v>235</v>
      </c>
      <c r="B73" s="416"/>
      <c r="C73" s="416"/>
      <c r="D73" s="416"/>
      <c r="E73" s="416"/>
      <c r="F73" s="416"/>
      <c r="G73" s="416"/>
    </row>
    <row r="74" spans="1:8" s="184" customFormat="1" ht="15" customHeight="1" x14ac:dyDescent="0.2">
      <c r="A74" s="416"/>
      <c r="B74" s="416"/>
      <c r="C74" s="416"/>
      <c r="D74" s="416"/>
      <c r="E74" s="416"/>
      <c r="F74" s="416"/>
      <c r="G74" s="416"/>
    </row>
    <row r="75" spans="1:8" s="184" customFormat="1" ht="15" customHeight="1" x14ac:dyDescent="0.2">
      <c r="A75" s="416"/>
      <c r="B75" s="416"/>
      <c r="C75" s="416"/>
      <c r="D75" s="416"/>
      <c r="E75" s="416"/>
      <c r="F75" s="416"/>
      <c r="G75" s="416"/>
    </row>
    <row r="76" spans="1:8" s="184" customFormat="1" ht="30" customHeight="1" x14ac:dyDescent="0.2">
      <c r="A76" s="416"/>
      <c r="B76" s="416"/>
      <c r="C76" s="416"/>
      <c r="D76" s="416"/>
      <c r="E76" s="416"/>
      <c r="F76" s="416"/>
      <c r="G76" s="416"/>
      <c r="H76" s="184">
        <v>1500</v>
      </c>
    </row>
    <row r="77" spans="1:8" s="184" customFormat="1" ht="15" customHeight="1" x14ac:dyDescent="0.2">
      <c r="A77" s="213"/>
      <c r="B77" s="213"/>
      <c r="C77" s="213"/>
      <c r="D77" s="213"/>
      <c r="E77" s="213"/>
      <c r="F77" s="213"/>
      <c r="G77" s="213"/>
    </row>
    <row r="78" spans="1:8" s="184" customFormat="1" ht="15" customHeight="1" x14ac:dyDescent="0.2">
      <c r="A78" s="416" t="s">
        <v>343</v>
      </c>
      <c r="B78" s="416"/>
      <c r="C78" s="416"/>
      <c r="D78" s="416"/>
      <c r="E78" s="416"/>
      <c r="F78" s="416"/>
      <c r="G78" s="416"/>
    </row>
    <row r="79" spans="1:8" s="184" customFormat="1" ht="15" customHeight="1" x14ac:dyDescent="0.2">
      <c r="A79" s="416"/>
      <c r="B79" s="416"/>
      <c r="C79" s="416"/>
      <c r="D79" s="416"/>
      <c r="E79" s="416"/>
      <c r="F79" s="416"/>
      <c r="G79" s="416"/>
    </row>
    <row r="80" spans="1:8" s="184" customFormat="1" ht="30.75" customHeight="1" x14ac:dyDescent="0.2">
      <c r="A80" s="416"/>
      <c r="B80" s="416"/>
      <c r="C80" s="416"/>
      <c r="D80" s="416"/>
      <c r="E80" s="416"/>
      <c r="F80" s="416"/>
      <c r="G80" s="416"/>
      <c r="H80" s="184">
        <v>1500</v>
      </c>
    </row>
    <row r="81" spans="1:8" s="184" customFormat="1" ht="15" customHeight="1" x14ac:dyDescent="0.2">
      <c r="A81" s="213"/>
      <c r="B81" s="213"/>
      <c r="C81" s="213"/>
      <c r="D81" s="213"/>
      <c r="E81" s="213"/>
      <c r="F81" s="213"/>
      <c r="G81" s="213"/>
    </row>
    <row r="82" spans="1:8" s="184" customFormat="1" ht="15" customHeight="1" x14ac:dyDescent="0.2">
      <c r="A82" s="416" t="s">
        <v>252</v>
      </c>
      <c r="B82" s="416"/>
      <c r="C82" s="416"/>
      <c r="D82" s="416"/>
      <c r="E82" s="416"/>
      <c r="F82" s="416"/>
      <c r="G82" s="416"/>
    </row>
    <row r="83" spans="1:8" s="184" customFormat="1" ht="15" customHeight="1" x14ac:dyDescent="0.2">
      <c r="A83" s="416"/>
      <c r="B83" s="416"/>
      <c r="C83" s="416"/>
      <c r="D83" s="416"/>
      <c r="E83" s="416"/>
      <c r="F83" s="416"/>
      <c r="G83" s="416"/>
    </row>
    <row r="84" spans="1:8" s="184" customFormat="1" x14ac:dyDescent="0.2">
      <c r="A84" s="416"/>
      <c r="B84" s="416"/>
      <c r="C84" s="416"/>
      <c r="D84" s="416"/>
      <c r="E84" s="416"/>
      <c r="F84" s="416"/>
      <c r="G84" s="416"/>
    </row>
    <row r="85" spans="1:8" s="184" customFormat="1" x14ac:dyDescent="0.2">
      <c r="A85" s="416"/>
      <c r="B85" s="416"/>
      <c r="C85" s="416"/>
      <c r="D85" s="416"/>
      <c r="E85" s="416"/>
      <c r="F85" s="416"/>
      <c r="G85" s="416"/>
    </row>
    <row r="86" spans="1:8" s="184" customFormat="1" x14ac:dyDescent="0.2">
      <c r="A86" s="416"/>
      <c r="B86" s="416"/>
      <c r="C86" s="416"/>
      <c r="D86" s="416"/>
      <c r="E86" s="416"/>
      <c r="F86" s="416"/>
      <c r="G86" s="416"/>
      <c r="H86" s="184">
        <v>1200</v>
      </c>
    </row>
    <row r="87" spans="1:8" s="184" customFormat="1" x14ac:dyDescent="0.2">
      <c r="A87" s="213"/>
      <c r="B87" s="213"/>
      <c r="C87" s="213"/>
      <c r="D87" s="213"/>
      <c r="E87" s="213"/>
      <c r="F87" s="213"/>
      <c r="G87" s="213"/>
    </row>
    <row r="88" spans="1:8" s="184" customFormat="1" x14ac:dyDescent="0.2">
      <c r="A88" s="416" t="s">
        <v>653</v>
      </c>
      <c r="B88" s="416"/>
      <c r="C88" s="416"/>
      <c r="D88" s="416"/>
      <c r="E88" s="416"/>
      <c r="F88" s="416"/>
      <c r="G88" s="416"/>
      <c r="H88" s="184">
        <v>300</v>
      </c>
    </row>
    <row r="89" spans="1:8" s="184" customFormat="1" x14ac:dyDescent="0.2">
      <c r="A89" s="416"/>
      <c r="B89" s="416"/>
      <c r="C89" s="416"/>
      <c r="D89" s="416"/>
      <c r="E89" s="416"/>
      <c r="F89" s="416"/>
      <c r="G89" s="416"/>
    </row>
    <row r="90" spans="1:8" s="184" customFormat="1" x14ac:dyDescent="0.2">
      <c r="A90" s="416"/>
      <c r="B90" s="416"/>
      <c r="C90" s="416"/>
      <c r="D90" s="416"/>
      <c r="E90" s="416"/>
      <c r="F90" s="416"/>
      <c r="G90" s="416"/>
    </row>
    <row r="91" spans="1:8" s="184" customFormat="1" x14ac:dyDescent="0.2">
      <c r="A91" s="281"/>
      <c r="B91" s="281"/>
      <c r="C91" s="281"/>
      <c r="D91" s="281"/>
      <c r="E91" s="281"/>
      <c r="F91" s="281"/>
      <c r="G91" s="281"/>
    </row>
    <row r="92" spans="1:8" s="184" customFormat="1" ht="14.25" customHeight="1" x14ac:dyDescent="0.25">
      <c r="A92" s="444" t="s">
        <v>355</v>
      </c>
      <c r="B92" s="444"/>
      <c r="C92" s="281"/>
      <c r="D92" s="281"/>
      <c r="E92" s="281"/>
      <c r="F92" s="372">
        <v>10</v>
      </c>
      <c r="G92" s="373"/>
    </row>
    <row r="93" spans="1:8" s="184" customFormat="1" ht="14.25" customHeight="1" x14ac:dyDescent="0.2">
      <c r="A93" s="416" t="s">
        <v>237</v>
      </c>
      <c r="B93" s="416"/>
      <c r="C93" s="416"/>
      <c r="D93" s="416"/>
      <c r="E93" s="416"/>
      <c r="F93" s="416"/>
      <c r="G93" s="416"/>
    </row>
    <row r="94" spans="1:8" s="184" customFormat="1" x14ac:dyDescent="0.2">
      <c r="A94" s="416"/>
      <c r="B94" s="416"/>
      <c r="C94" s="416"/>
      <c r="D94" s="416"/>
      <c r="E94" s="416"/>
      <c r="F94" s="416"/>
      <c r="G94" s="416"/>
    </row>
    <row r="95" spans="1:8" s="184" customFormat="1" x14ac:dyDescent="0.2">
      <c r="A95" s="213"/>
      <c r="B95" s="213"/>
      <c r="C95" s="213"/>
      <c r="D95" s="213"/>
      <c r="E95" s="213"/>
      <c r="F95" s="213"/>
      <c r="G95" s="213"/>
    </row>
    <row r="96" spans="1:8" ht="15.75" thickBot="1" x14ac:dyDescent="0.3">
      <c r="A96" s="35" t="s">
        <v>166</v>
      </c>
      <c r="B96" s="36"/>
      <c r="C96" s="37"/>
      <c r="D96" s="38"/>
      <c r="E96" s="38"/>
      <c r="F96" s="371">
        <f>SUM(F97)</f>
        <v>3560</v>
      </c>
      <c r="G96" s="371"/>
      <c r="H96" s="50">
        <f>SUM(F97)</f>
        <v>3560</v>
      </c>
    </row>
    <row r="97" spans="1:8" ht="15.75" thickTop="1" x14ac:dyDescent="0.25">
      <c r="A97" s="26" t="s">
        <v>21</v>
      </c>
      <c r="F97" s="372">
        <v>3560</v>
      </c>
      <c r="G97" s="373"/>
    </row>
    <row r="98" spans="1:8" ht="15" customHeight="1" x14ac:dyDescent="0.2">
      <c r="A98" s="366" t="s">
        <v>238</v>
      </c>
      <c r="B98" s="366"/>
      <c r="C98" s="366"/>
      <c r="D98" s="366"/>
      <c r="E98" s="366"/>
      <c r="F98" s="366"/>
      <c r="G98" s="366"/>
    </row>
    <row r="99" spans="1:8" s="184" customFormat="1" ht="15" customHeight="1" x14ac:dyDescent="0.2">
      <c r="A99" s="366"/>
      <c r="B99" s="366"/>
      <c r="C99" s="366"/>
      <c r="D99" s="366"/>
      <c r="E99" s="366"/>
      <c r="F99" s="366"/>
      <c r="G99" s="366"/>
    </row>
    <row r="100" spans="1:8" s="184" customFormat="1" ht="15" customHeight="1" x14ac:dyDescent="0.2">
      <c r="A100" s="366"/>
      <c r="B100" s="366"/>
      <c r="C100" s="366"/>
      <c r="D100" s="366"/>
      <c r="E100" s="366"/>
      <c r="F100" s="366"/>
      <c r="G100" s="366"/>
    </row>
    <row r="101" spans="1:8" ht="15" x14ac:dyDescent="0.25">
      <c r="A101" s="27"/>
    </row>
    <row r="102" spans="1:8" ht="15.75" thickBot="1" x14ac:dyDescent="0.3">
      <c r="A102" s="35" t="s">
        <v>167</v>
      </c>
      <c r="B102" s="36"/>
      <c r="C102" s="37"/>
      <c r="D102" s="38"/>
      <c r="E102" s="38"/>
      <c r="F102" s="371">
        <f>SUM(F103,F107)</f>
        <v>4370</v>
      </c>
      <c r="G102" s="371"/>
      <c r="H102" s="50">
        <f>SUM(F103,F107)</f>
        <v>4370</v>
      </c>
    </row>
    <row r="103" spans="1:8" ht="15.75" thickTop="1" x14ac:dyDescent="0.25">
      <c r="A103" s="26" t="s">
        <v>18</v>
      </c>
      <c r="F103" s="372">
        <v>2120</v>
      </c>
      <c r="G103" s="373"/>
    </row>
    <row r="104" spans="1:8" s="184" customFormat="1" ht="15" customHeight="1" x14ac:dyDescent="0.2">
      <c r="A104" s="416" t="s">
        <v>239</v>
      </c>
      <c r="B104" s="416"/>
      <c r="C104" s="416"/>
      <c r="D104" s="416"/>
      <c r="E104" s="416"/>
      <c r="F104" s="416"/>
      <c r="G104" s="416"/>
    </row>
    <row r="105" spans="1:8" s="184" customFormat="1" ht="15" customHeight="1" x14ac:dyDescent="0.2">
      <c r="A105" s="416"/>
      <c r="B105" s="416"/>
      <c r="C105" s="416"/>
      <c r="D105" s="416"/>
      <c r="E105" s="416"/>
      <c r="F105" s="416"/>
      <c r="G105" s="416"/>
    </row>
    <row r="106" spans="1:8" s="184" customFormat="1" ht="15" x14ac:dyDescent="0.25">
      <c r="A106" s="193"/>
      <c r="B106" s="189"/>
      <c r="D106" s="185"/>
      <c r="E106" s="185"/>
      <c r="F106" s="210"/>
      <c r="G106" s="211"/>
    </row>
    <row r="107" spans="1:8" s="184" customFormat="1" ht="15" x14ac:dyDescent="0.25">
      <c r="A107" s="193" t="s">
        <v>21</v>
      </c>
      <c r="B107" s="189"/>
      <c r="D107" s="185"/>
      <c r="E107" s="185"/>
      <c r="F107" s="372">
        <v>2250</v>
      </c>
      <c r="G107" s="373"/>
    </row>
    <row r="108" spans="1:8" ht="15" customHeight="1" x14ac:dyDescent="0.2">
      <c r="A108" s="416" t="s">
        <v>240</v>
      </c>
      <c r="B108" s="416"/>
      <c r="C108" s="416"/>
      <c r="D108" s="416"/>
      <c r="E108" s="416"/>
      <c r="F108" s="416"/>
      <c r="G108" s="416"/>
    </row>
    <row r="109" spans="1:8" ht="15" customHeight="1" x14ac:dyDescent="0.2">
      <c r="A109" s="416"/>
      <c r="B109" s="416"/>
      <c r="C109" s="416"/>
      <c r="D109" s="416"/>
      <c r="E109" s="416"/>
      <c r="F109" s="416"/>
      <c r="G109" s="416"/>
    </row>
    <row r="110" spans="1:8" ht="15" customHeight="1" x14ac:dyDescent="0.2">
      <c r="A110" s="416"/>
      <c r="B110" s="416"/>
      <c r="C110" s="416"/>
      <c r="D110" s="416"/>
      <c r="E110" s="416"/>
      <c r="F110" s="416"/>
      <c r="G110" s="416"/>
    </row>
    <row r="111" spans="1:8" ht="15" x14ac:dyDescent="0.25">
      <c r="A111" s="27"/>
    </row>
    <row r="112" spans="1:8" ht="17.25" customHeight="1" thickBot="1" x14ac:dyDescent="0.3">
      <c r="A112" s="35" t="s">
        <v>24</v>
      </c>
      <c r="B112" s="36"/>
      <c r="C112" s="37"/>
      <c r="D112" s="38"/>
      <c r="E112" s="38"/>
      <c r="F112" s="371">
        <f>SUM(F113,F116,F127,F131,F135,F154,F123,F150,F159,F162)</f>
        <v>8853</v>
      </c>
      <c r="G112" s="371"/>
      <c r="H112" s="50" t="e">
        <f>SUM(#REF!,F113,F116,#REF!,#REF!,#REF!,#REF!,#REF!,#REF!,#REF!,#REF!,F127,F131,#REF!,F135,#REF!,#REF!,#REF!,F154,#REF!,#REF!,#REF!)</f>
        <v>#REF!</v>
      </c>
    </row>
    <row r="113" spans="1:7" ht="15.75" thickTop="1" x14ac:dyDescent="0.25">
      <c r="A113" s="26" t="s">
        <v>17</v>
      </c>
      <c r="F113" s="372">
        <v>100</v>
      </c>
      <c r="G113" s="373"/>
    </row>
    <row r="114" spans="1:7" ht="15" x14ac:dyDescent="0.25">
      <c r="A114" s="366" t="s">
        <v>241</v>
      </c>
      <c r="B114" s="367"/>
      <c r="C114" s="367"/>
      <c r="D114" s="367"/>
      <c r="E114" s="367"/>
      <c r="F114" s="367"/>
      <c r="G114" s="367"/>
    </row>
    <row r="116" spans="1:7" ht="15" x14ac:dyDescent="0.25">
      <c r="A116" s="26" t="s">
        <v>18</v>
      </c>
      <c r="F116" s="372">
        <v>2800</v>
      </c>
      <c r="G116" s="373"/>
    </row>
    <row r="117" spans="1:7" ht="14.25" customHeight="1" x14ac:dyDescent="0.2">
      <c r="A117" s="366" t="s">
        <v>242</v>
      </c>
      <c r="B117" s="366"/>
      <c r="C117" s="366"/>
      <c r="D117" s="366"/>
      <c r="E117" s="366"/>
      <c r="F117" s="366"/>
      <c r="G117" s="366"/>
    </row>
    <row r="118" spans="1:7" ht="14.25" customHeight="1" x14ac:dyDescent="0.2">
      <c r="A118" s="366"/>
      <c r="B118" s="366"/>
      <c r="C118" s="366"/>
      <c r="D118" s="366"/>
      <c r="E118" s="366"/>
      <c r="F118" s="366"/>
      <c r="G118" s="366"/>
    </row>
    <row r="119" spans="1:7" ht="14.25" customHeight="1" x14ac:dyDescent="0.2">
      <c r="A119" s="366"/>
      <c r="B119" s="366"/>
      <c r="C119" s="366"/>
      <c r="D119" s="366"/>
      <c r="E119" s="366"/>
      <c r="F119" s="366"/>
      <c r="G119" s="366"/>
    </row>
    <row r="120" spans="1:7" ht="15" customHeight="1" x14ac:dyDescent="0.2">
      <c r="A120" s="366"/>
      <c r="B120" s="366"/>
      <c r="C120" s="366"/>
      <c r="D120" s="366"/>
      <c r="E120" s="366"/>
      <c r="F120" s="366"/>
      <c r="G120" s="366"/>
    </row>
    <row r="121" spans="1:7" ht="15" customHeight="1" x14ac:dyDescent="0.2">
      <c r="A121" s="366"/>
      <c r="B121" s="366"/>
      <c r="C121" s="366"/>
      <c r="D121" s="366"/>
      <c r="E121" s="366"/>
      <c r="F121" s="366"/>
      <c r="G121" s="366"/>
    </row>
    <row r="123" spans="1:7" s="184" customFormat="1" ht="15" x14ac:dyDescent="0.25">
      <c r="A123" s="193" t="s">
        <v>219</v>
      </c>
      <c r="B123" s="189"/>
      <c r="D123" s="185"/>
      <c r="E123" s="185"/>
      <c r="F123" s="372">
        <v>1</v>
      </c>
      <c r="G123" s="373"/>
    </row>
    <row r="124" spans="1:7" s="184" customFormat="1" ht="14.25" customHeight="1" x14ac:dyDescent="0.2">
      <c r="A124" s="416" t="s">
        <v>243</v>
      </c>
      <c r="B124" s="416"/>
      <c r="C124" s="416"/>
      <c r="D124" s="416"/>
      <c r="E124" s="416"/>
      <c r="F124" s="416"/>
      <c r="G124" s="416"/>
    </row>
    <row r="125" spans="1:7" s="184" customFormat="1" x14ac:dyDescent="0.2">
      <c r="A125" s="416"/>
      <c r="B125" s="416"/>
      <c r="C125" s="416"/>
      <c r="D125" s="416"/>
      <c r="E125" s="416"/>
      <c r="F125" s="416"/>
      <c r="G125" s="416"/>
    </row>
    <row r="126" spans="1:7" s="184" customFormat="1" x14ac:dyDescent="0.2">
      <c r="A126" s="189"/>
      <c r="B126" s="189"/>
      <c r="D126" s="185"/>
      <c r="E126" s="185"/>
      <c r="F126" s="185"/>
    </row>
    <row r="127" spans="1:7" ht="15" x14ac:dyDescent="0.25">
      <c r="A127" s="26" t="s">
        <v>44</v>
      </c>
      <c r="F127" s="372">
        <v>200</v>
      </c>
      <c r="G127" s="373"/>
    </row>
    <row r="128" spans="1:7" ht="15" customHeight="1" x14ac:dyDescent="0.2">
      <c r="A128" s="416" t="s">
        <v>244</v>
      </c>
      <c r="B128" s="416"/>
      <c r="C128" s="416"/>
      <c r="D128" s="416"/>
      <c r="E128" s="416"/>
      <c r="F128" s="416"/>
      <c r="G128" s="416"/>
    </row>
    <row r="129" spans="1:8" x14ac:dyDescent="0.2">
      <c r="A129" s="416"/>
      <c r="B129" s="416"/>
      <c r="C129" s="416"/>
      <c r="D129" s="416"/>
      <c r="E129" s="416"/>
      <c r="F129" s="416"/>
      <c r="G129" s="416"/>
    </row>
    <row r="130" spans="1:8" s="184" customFormat="1" x14ac:dyDescent="0.2">
      <c r="A130" s="212"/>
      <c r="B130" s="189"/>
      <c r="D130" s="185"/>
      <c r="E130" s="185"/>
      <c r="F130" s="185"/>
    </row>
    <row r="131" spans="1:8" ht="15" x14ac:dyDescent="0.25">
      <c r="A131" s="26" t="s">
        <v>19</v>
      </c>
      <c r="F131" s="372">
        <v>1700</v>
      </c>
      <c r="G131" s="373"/>
    </row>
    <row r="132" spans="1:8" ht="14.25" customHeight="1" x14ac:dyDescent="0.2">
      <c r="A132" s="380" t="s">
        <v>245</v>
      </c>
      <c r="B132" s="380"/>
      <c r="C132" s="380"/>
      <c r="D132" s="380"/>
      <c r="E132" s="380"/>
      <c r="F132" s="380"/>
      <c r="G132" s="380"/>
    </row>
    <row r="133" spans="1:8" ht="14.25" customHeight="1" x14ac:dyDescent="0.2">
      <c r="A133" s="380"/>
      <c r="B133" s="380"/>
      <c r="C133" s="380"/>
      <c r="D133" s="380"/>
      <c r="E133" s="380"/>
      <c r="F133" s="380"/>
      <c r="G133" s="380"/>
    </row>
    <row r="134" spans="1:8" x14ac:dyDescent="0.2">
      <c r="A134" s="25"/>
    </row>
    <row r="135" spans="1:8" ht="15" x14ac:dyDescent="0.25">
      <c r="A135" s="26" t="s">
        <v>21</v>
      </c>
      <c r="F135" s="372">
        <v>3094</v>
      </c>
      <c r="G135" s="373"/>
      <c r="H135" s="1">
        <f>SUM(H137:H146)</f>
        <v>3094</v>
      </c>
    </row>
    <row r="136" spans="1:8" ht="14.25" customHeight="1" x14ac:dyDescent="0.2">
      <c r="A136" s="416" t="s">
        <v>654</v>
      </c>
      <c r="B136" s="416"/>
      <c r="C136" s="416"/>
      <c r="D136" s="416"/>
      <c r="E136" s="416"/>
      <c r="F136" s="416"/>
      <c r="G136" s="416"/>
    </row>
    <row r="137" spans="1:8" ht="14.25" customHeight="1" x14ac:dyDescent="0.2">
      <c r="A137" s="416"/>
      <c r="B137" s="416"/>
      <c r="C137" s="416"/>
      <c r="D137" s="416"/>
      <c r="E137" s="416"/>
      <c r="F137" s="416"/>
      <c r="G137" s="416"/>
      <c r="H137" s="1">
        <v>330</v>
      </c>
    </row>
    <row r="138" spans="1:8" ht="14.25" customHeight="1" x14ac:dyDescent="0.2">
      <c r="A138" s="416"/>
      <c r="B138" s="416"/>
      <c r="C138" s="416"/>
      <c r="D138" s="416"/>
      <c r="E138" s="416"/>
      <c r="F138" s="416"/>
      <c r="G138" s="416"/>
    </row>
    <row r="139" spans="1:8" ht="14.25" customHeight="1" x14ac:dyDescent="0.2">
      <c r="A139" s="416"/>
      <c r="B139" s="416"/>
      <c r="C139" s="416"/>
      <c r="D139" s="416"/>
      <c r="E139" s="416"/>
      <c r="F139" s="416"/>
      <c r="G139" s="416"/>
    </row>
    <row r="140" spans="1:8" ht="14.25" customHeight="1" x14ac:dyDescent="0.2">
      <c r="A140" s="416"/>
      <c r="B140" s="416"/>
      <c r="C140" s="416"/>
      <c r="D140" s="416"/>
      <c r="E140" s="416"/>
      <c r="F140" s="416"/>
      <c r="G140" s="416"/>
    </row>
    <row r="141" spans="1:8" ht="14.25" customHeight="1" x14ac:dyDescent="0.2">
      <c r="A141" s="416"/>
      <c r="B141" s="416"/>
      <c r="C141" s="416"/>
      <c r="D141" s="416"/>
      <c r="E141" s="416"/>
      <c r="F141" s="416"/>
      <c r="G141" s="416"/>
    </row>
    <row r="142" spans="1:8" ht="14.25" customHeight="1" x14ac:dyDescent="0.2">
      <c r="A142" s="416"/>
      <c r="B142" s="416"/>
      <c r="C142" s="416"/>
      <c r="D142" s="416"/>
      <c r="E142" s="416"/>
      <c r="F142" s="416"/>
      <c r="G142" s="416"/>
      <c r="H142" s="1">
        <v>2575</v>
      </c>
    </row>
    <row r="143" spans="1:8" ht="14.25" customHeight="1" x14ac:dyDescent="0.2">
      <c r="A143" s="416"/>
      <c r="B143" s="416"/>
      <c r="C143" s="416"/>
      <c r="D143" s="416"/>
      <c r="E143" s="416"/>
      <c r="F143" s="416"/>
      <c r="G143" s="416"/>
    </row>
    <row r="144" spans="1:8" s="184" customFormat="1" ht="15" customHeight="1" x14ac:dyDescent="0.2">
      <c r="A144" s="416"/>
      <c r="B144" s="416"/>
      <c r="C144" s="416"/>
      <c r="D144" s="416"/>
      <c r="E144" s="416"/>
      <c r="F144" s="416"/>
      <c r="G144" s="416"/>
      <c r="H144" s="184">
        <v>112</v>
      </c>
    </row>
    <row r="145" spans="1:8" s="184" customFormat="1" ht="15" customHeight="1" x14ac:dyDescent="0.2">
      <c r="A145" s="416"/>
      <c r="B145" s="416"/>
      <c r="C145" s="416"/>
      <c r="D145" s="416"/>
      <c r="E145" s="416"/>
      <c r="F145" s="416"/>
      <c r="G145" s="416"/>
    </row>
    <row r="146" spans="1:8" s="184" customFormat="1" ht="15" customHeight="1" x14ac:dyDescent="0.2">
      <c r="A146" s="416"/>
      <c r="B146" s="416"/>
      <c r="C146" s="416"/>
      <c r="D146" s="416"/>
      <c r="E146" s="416"/>
      <c r="F146" s="416"/>
      <c r="G146" s="416"/>
      <c r="H146" s="184">
        <v>77</v>
      </c>
    </row>
    <row r="147" spans="1:8" ht="15" customHeight="1" x14ac:dyDescent="0.25">
      <c r="A147" s="106"/>
      <c r="B147" s="106"/>
      <c r="C147" s="106"/>
      <c r="D147" s="106"/>
      <c r="E147" s="106"/>
      <c r="F147" s="106"/>
      <c r="G147" s="106"/>
    </row>
    <row r="148" spans="1:8" s="184" customFormat="1" ht="15" customHeight="1" x14ac:dyDescent="0.25">
      <c r="A148" s="278"/>
      <c r="B148" s="278"/>
      <c r="C148" s="278"/>
      <c r="D148" s="278"/>
      <c r="E148" s="278"/>
      <c r="F148" s="278"/>
      <c r="G148" s="278"/>
    </row>
    <row r="149" spans="1:8" s="184" customFormat="1" ht="15" customHeight="1" x14ac:dyDescent="0.25">
      <c r="A149" s="278"/>
      <c r="B149" s="278"/>
      <c r="C149" s="278"/>
      <c r="D149" s="278"/>
      <c r="E149" s="278"/>
      <c r="F149" s="278"/>
      <c r="G149" s="278"/>
    </row>
    <row r="150" spans="1:8" s="184" customFormat="1" ht="15" customHeight="1" x14ac:dyDescent="0.25">
      <c r="A150" s="193" t="s">
        <v>22</v>
      </c>
      <c r="B150" s="230"/>
      <c r="C150" s="230"/>
      <c r="D150" s="230"/>
      <c r="E150" s="230"/>
      <c r="F150" s="372">
        <v>10</v>
      </c>
      <c r="G150" s="373"/>
    </row>
    <row r="151" spans="1:8" s="184" customFormat="1" ht="15" customHeight="1" x14ac:dyDescent="0.2">
      <c r="A151" s="416" t="s">
        <v>246</v>
      </c>
      <c r="B151" s="416"/>
      <c r="C151" s="416"/>
      <c r="D151" s="416"/>
      <c r="E151" s="416"/>
      <c r="F151" s="416"/>
      <c r="G151" s="416"/>
    </row>
    <row r="152" spans="1:8" s="184" customFormat="1" ht="15" customHeight="1" x14ac:dyDescent="0.2">
      <c r="A152" s="416"/>
      <c r="B152" s="416"/>
      <c r="C152" s="416"/>
      <c r="D152" s="416"/>
      <c r="E152" s="416"/>
      <c r="F152" s="416"/>
      <c r="G152" s="416"/>
    </row>
    <row r="153" spans="1:8" s="184" customFormat="1" ht="15" customHeight="1" x14ac:dyDescent="0.25">
      <c r="A153" s="230"/>
      <c r="B153" s="230"/>
      <c r="C153" s="230"/>
      <c r="D153" s="230"/>
      <c r="E153" s="230"/>
      <c r="F153" s="230"/>
      <c r="G153" s="230"/>
    </row>
    <row r="154" spans="1:8" ht="15" customHeight="1" x14ac:dyDescent="0.25">
      <c r="A154" s="26" t="s">
        <v>46</v>
      </c>
      <c r="B154" s="105"/>
      <c r="C154" s="105"/>
      <c r="D154" s="105"/>
      <c r="E154" s="105"/>
      <c r="F154" s="372">
        <v>738</v>
      </c>
      <c r="G154" s="373"/>
    </row>
    <row r="155" spans="1:8" ht="14.25" customHeight="1" x14ac:dyDescent="0.2">
      <c r="A155" s="416" t="s">
        <v>655</v>
      </c>
      <c r="B155" s="416"/>
      <c r="C155" s="416"/>
      <c r="D155" s="416"/>
      <c r="E155" s="416"/>
      <c r="F155" s="416"/>
      <c r="G155" s="416"/>
    </row>
    <row r="156" spans="1:8" ht="14.25" customHeight="1" x14ac:dyDescent="0.2">
      <c r="A156" s="416"/>
      <c r="B156" s="416"/>
      <c r="C156" s="416"/>
      <c r="D156" s="416"/>
      <c r="E156" s="416"/>
      <c r="F156" s="416"/>
      <c r="G156" s="416"/>
    </row>
    <row r="157" spans="1:8" s="184" customFormat="1" ht="15" customHeight="1" x14ac:dyDescent="0.2">
      <c r="A157" s="416"/>
      <c r="B157" s="416"/>
      <c r="C157" s="416"/>
      <c r="D157" s="416"/>
      <c r="E157" s="416"/>
      <c r="F157" s="416"/>
      <c r="G157" s="416"/>
    </row>
    <row r="158" spans="1:8" s="184" customFormat="1" ht="15" x14ac:dyDescent="0.25">
      <c r="A158" s="230"/>
      <c r="B158" s="230"/>
      <c r="C158" s="230"/>
      <c r="D158" s="230"/>
      <c r="E158" s="230"/>
      <c r="F158" s="230"/>
      <c r="G158" s="230"/>
    </row>
    <row r="159" spans="1:8" s="184" customFormat="1" ht="15" x14ac:dyDescent="0.25">
      <c r="A159" s="193" t="s">
        <v>48</v>
      </c>
      <c r="B159" s="230"/>
      <c r="C159" s="230"/>
      <c r="D159" s="230"/>
      <c r="E159" s="230"/>
      <c r="F159" s="372">
        <v>70</v>
      </c>
      <c r="G159" s="373"/>
    </row>
    <row r="160" spans="1:8" s="184" customFormat="1" x14ac:dyDescent="0.2">
      <c r="A160" s="416" t="s">
        <v>247</v>
      </c>
      <c r="B160" s="416"/>
      <c r="C160" s="416"/>
      <c r="D160" s="416"/>
      <c r="E160" s="416"/>
      <c r="F160" s="416"/>
      <c r="G160" s="416"/>
    </row>
    <row r="161" spans="1:8" s="184" customFormat="1" x14ac:dyDescent="0.2">
      <c r="A161" s="231"/>
      <c r="B161" s="231"/>
      <c r="C161" s="231"/>
      <c r="D161" s="231"/>
      <c r="E161" s="231"/>
      <c r="F161" s="231"/>
      <c r="G161" s="231"/>
    </row>
    <row r="162" spans="1:8" s="184" customFormat="1" ht="15" customHeight="1" x14ac:dyDescent="0.25">
      <c r="A162" s="193" t="s">
        <v>49</v>
      </c>
      <c r="B162" s="231"/>
      <c r="C162" s="231"/>
      <c r="D162" s="231"/>
      <c r="E162" s="231"/>
      <c r="F162" s="372">
        <v>140</v>
      </c>
      <c r="G162" s="373"/>
    </row>
    <row r="163" spans="1:8" s="184" customFormat="1" x14ac:dyDescent="0.2">
      <c r="A163" s="416" t="s">
        <v>248</v>
      </c>
      <c r="B163" s="416"/>
      <c r="C163" s="416"/>
      <c r="D163" s="416"/>
      <c r="E163" s="416"/>
      <c r="F163" s="416"/>
      <c r="G163" s="416"/>
    </row>
    <row r="164" spans="1:8" s="184" customFormat="1" x14ac:dyDescent="0.2">
      <c r="A164" s="416"/>
      <c r="B164" s="416"/>
      <c r="C164" s="416"/>
      <c r="D164" s="416"/>
      <c r="E164" s="416"/>
      <c r="F164" s="416"/>
      <c r="G164" s="416"/>
    </row>
    <row r="165" spans="1:8" x14ac:dyDescent="0.2">
      <c r="A165" s="25"/>
      <c r="B165" s="105"/>
      <c r="C165" s="105"/>
      <c r="D165" s="105"/>
      <c r="E165" s="105"/>
      <c r="F165" s="105"/>
      <c r="G165" s="105"/>
    </row>
    <row r="166" spans="1:8" ht="17.25" customHeight="1" thickBot="1" x14ac:dyDescent="0.3">
      <c r="A166" s="35" t="s">
        <v>59</v>
      </c>
      <c r="B166" s="36"/>
      <c r="C166" s="37"/>
      <c r="D166" s="38"/>
      <c r="E166" s="38"/>
      <c r="F166" s="371">
        <f>SUM(F167,F174,'06'!F357,F170)</f>
        <v>1415</v>
      </c>
      <c r="G166" s="371"/>
      <c r="H166" s="50"/>
    </row>
    <row r="167" spans="1:8" ht="15.75" thickTop="1" x14ac:dyDescent="0.25">
      <c r="A167" s="26" t="s">
        <v>18</v>
      </c>
      <c r="F167" s="372">
        <v>1050</v>
      </c>
      <c r="G167" s="373"/>
    </row>
    <row r="168" spans="1:8" x14ac:dyDescent="0.2">
      <c r="A168" s="366" t="s">
        <v>249</v>
      </c>
      <c r="B168" s="393"/>
      <c r="C168" s="393"/>
      <c r="D168" s="393"/>
      <c r="E168" s="393"/>
      <c r="F168" s="393"/>
      <c r="G168" s="393"/>
    </row>
    <row r="169" spans="1:8" s="184" customFormat="1" x14ac:dyDescent="0.2">
      <c r="A169" s="229"/>
      <c r="B169" s="232"/>
      <c r="C169" s="232"/>
      <c r="D169" s="232"/>
      <c r="E169" s="232"/>
      <c r="F169" s="232"/>
      <c r="G169" s="232"/>
    </row>
    <row r="170" spans="1:8" s="184" customFormat="1" ht="15" x14ac:dyDescent="0.25">
      <c r="A170" s="193" t="s">
        <v>21</v>
      </c>
      <c r="B170" s="189"/>
      <c r="D170" s="185"/>
      <c r="E170" s="185"/>
      <c r="F170" s="372">
        <v>265</v>
      </c>
      <c r="G170" s="373"/>
    </row>
    <row r="171" spans="1:8" s="184" customFormat="1" ht="15" customHeight="1" x14ac:dyDescent="0.2">
      <c r="A171" s="416" t="s">
        <v>250</v>
      </c>
      <c r="B171" s="416"/>
      <c r="C171" s="416"/>
      <c r="D171" s="416"/>
      <c r="E171" s="416"/>
      <c r="F171" s="416"/>
      <c r="G171" s="416"/>
    </row>
    <row r="172" spans="1:8" s="184" customFormat="1" x14ac:dyDescent="0.2">
      <c r="A172" s="416"/>
      <c r="B172" s="416"/>
      <c r="C172" s="416"/>
      <c r="D172" s="416"/>
      <c r="E172" s="416"/>
      <c r="F172" s="416"/>
      <c r="G172" s="416"/>
    </row>
    <row r="173" spans="1:8" s="184" customFormat="1" x14ac:dyDescent="0.2">
      <c r="A173" s="189"/>
      <c r="B173" s="189"/>
      <c r="D173" s="185"/>
      <c r="E173" s="185"/>
      <c r="F173" s="185"/>
    </row>
    <row r="174" spans="1:8" ht="15" x14ac:dyDescent="0.25">
      <c r="A174" s="26" t="s">
        <v>46</v>
      </c>
      <c r="B174" s="105"/>
      <c r="C174" s="105"/>
      <c r="D174" s="105"/>
      <c r="E174" s="105"/>
      <c r="F174" s="372">
        <v>100</v>
      </c>
      <c r="G174" s="373"/>
    </row>
    <row r="175" spans="1:8" x14ac:dyDescent="0.2">
      <c r="A175" s="393" t="s">
        <v>656</v>
      </c>
      <c r="B175" s="393"/>
      <c r="C175" s="393"/>
      <c r="D175" s="393"/>
      <c r="E175" s="393"/>
      <c r="F175" s="393"/>
      <c r="G175" s="393"/>
    </row>
    <row r="176" spans="1:8" x14ac:dyDescent="0.2">
      <c r="A176" s="393"/>
      <c r="B176" s="393"/>
      <c r="C176" s="393"/>
      <c r="D176" s="393"/>
      <c r="E176" s="393"/>
      <c r="F176" s="393"/>
      <c r="G176" s="393"/>
    </row>
    <row r="179" spans="1:8" ht="17.25" customHeight="1" thickBot="1" x14ac:dyDescent="0.3">
      <c r="A179" s="35" t="s">
        <v>168</v>
      </c>
      <c r="B179" s="36"/>
      <c r="C179" s="37"/>
      <c r="D179" s="38"/>
      <c r="E179" s="38"/>
      <c r="F179" s="371">
        <f>SUM(F180,F186)</f>
        <v>5500</v>
      </c>
      <c r="G179" s="371"/>
      <c r="H179" s="50"/>
    </row>
    <row r="180" spans="1:8" ht="15.75" thickTop="1" x14ac:dyDescent="0.25">
      <c r="A180" s="26" t="s">
        <v>18</v>
      </c>
      <c r="F180" s="372">
        <v>5500</v>
      </c>
      <c r="G180" s="373"/>
    </row>
    <row r="181" spans="1:8" x14ac:dyDescent="0.2">
      <c r="A181" s="393" t="s">
        <v>251</v>
      </c>
      <c r="B181" s="393"/>
      <c r="C181" s="393"/>
      <c r="D181" s="393"/>
      <c r="E181" s="393"/>
      <c r="F181" s="393"/>
      <c r="G181" s="393"/>
    </row>
    <row r="182" spans="1:8" x14ac:dyDescent="0.2">
      <c r="A182" s="393"/>
      <c r="B182" s="393"/>
      <c r="C182" s="393"/>
      <c r="D182" s="393"/>
      <c r="E182" s="393"/>
      <c r="F182" s="393"/>
      <c r="G182" s="393"/>
    </row>
  </sheetData>
  <mergeCells count="61">
    <mergeCell ref="A160:G160"/>
    <mergeCell ref="F162:G162"/>
    <mergeCell ref="A163:G164"/>
    <mergeCell ref="F174:G174"/>
    <mergeCell ref="A171:G172"/>
    <mergeCell ref="F170:G170"/>
    <mergeCell ref="F166:G166"/>
    <mergeCell ref="A175:G176"/>
    <mergeCell ref="F180:G180"/>
    <mergeCell ref="A181:G182"/>
    <mergeCell ref="F96:G96"/>
    <mergeCell ref="F97:G97"/>
    <mergeCell ref="F102:G102"/>
    <mergeCell ref="F103:G103"/>
    <mergeCell ref="A108:G110"/>
    <mergeCell ref="F179:G179"/>
    <mergeCell ref="F167:G167"/>
    <mergeCell ref="A168:G168"/>
    <mergeCell ref="F154:G154"/>
    <mergeCell ref="A98:G100"/>
    <mergeCell ref="F107:G107"/>
    <mergeCell ref="A104:G105"/>
    <mergeCell ref="F112:G112"/>
    <mergeCell ref="F1:G1"/>
    <mergeCell ref="A16:C16"/>
    <mergeCell ref="F20:G20"/>
    <mergeCell ref="A22:G23"/>
    <mergeCell ref="F21:G21"/>
    <mergeCell ref="A17:G17"/>
    <mergeCell ref="F25:G25"/>
    <mergeCell ref="A26:G28"/>
    <mergeCell ref="A136:G146"/>
    <mergeCell ref="F150:G150"/>
    <mergeCell ref="A82:G86"/>
    <mergeCell ref="F92:G92"/>
    <mergeCell ref="A93:G94"/>
    <mergeCell ref="F30:G30"/>
    <mergeCell ref="A32:G34"/>
    <mergeCell ref="A36:G48"/>
    <mergeCell ref="A50:G52"/>
    <mergeCell ref="A88:G90"/>
    <mergeCell ref="A92:B92"/>
    <mergeCell ref="F135:G135"/>
    <mergeCell ref="F127:G127"/>
    <mergeCell ref="F131:G131"/>
    <mergeCell ref="A151:G152"/>
    <mergeCell ref="F159:G159"/>
    <mergeCell ref="A155:G157"/>
    <mergeCell ref="A54:G58"/>
    <mergeCell ref="A60:G64"/>
    <mergeCell ref="A66:G70"/>
    <mergeCell ref="A73:G76"/>
    <mergeCell ref="A78:G80"/>
    <mergeCell ref="F113:G113"/>
    <mergeCell ref="A114:G114"/>
    <mergeCell ref="F116:G116"/>
    <mergeCell ref="A117:G121"/>
    <mergeCell ref="A132:G133"/>
    <mergeCell ref="A128:G129"/>
    <mergeCell ref="A124:G125"/>
    <mergeCell ref="F123:G123"/>
  </mergeCells>
  <pageMargins left="0.70866141732283472" right="0.70866141732283472" top="0.78740157480314965" bottom="0.78740157480314965" header="0.31496062992125984" footer="0.31496062992125984"/>
  <pageSetup paperSize="9" scale="66" firstPageNumber="56"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162"/>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140625" style="17"/>
    <col min="3" max="3" width="57.855468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7" ht="23.25" x14ac:dyDescent="0.35">
      <c r="A1" s="56" t="s">
        <v>0</v>
      </c>
      <c r="F1" s="384" t="s">
        <v>31</v>
      </c>
      <c r="G1" s="384"/>
    </row>
    <row r="3" spans="1:7" x14ac:dyDescent="0.2">
      <c r="A3" s="25" t="s">
        <v>1</v>
      </c>
      <c r="B3" s="25" t="s">
        <v>164</v>
      </c>
    </row>
    <row r="4" spans="1:7" x14ac:dyDescent="0.2">
      <c r="B4" s="25" t="s">
        <v>87</v>
      </c>
    </row>
    <row r="6" spans="1:7" s="2" customFormat="1" ht="15" thickBot="1" x14ac:dyDescent="0.25">
      <c r="A6" s="18"/>
      <c r="B6" s="18"/>
      <c r="D6" s="4"/>
      <c r="E6" s="4"/>
      <c r="F6" s="4"/>
      <c r="G6" s="1" t="s">
        <v>6</v>
      </c>
    </row>
    <row r="7" spans="1:7" s="2" customFormat="1" ht="39" customHeight="1" thickTop="1" thickBot="1" x14ac:dyDescent="0.25">
      <c r="A7" s="39" t="s">
        <v>2</v>
      </c>
      <c r="B7" s="40" t="s">
        <v>3</v>
      </c>
      <c r="C7" s="41" t="s">
        <v>4</v>
      </c>
      <c r="D7" s="42" t="s">
        <v>184</v>
      </c>
      <c r="E7" s="42" t="s">
        <v>338</v>
      </c>
      <c r="F7" s="42" t="s">
        <v>185</v>
      </c>
      <c r="G7" s="43" t="s">
        <v>5</v>
      </c>
    </row>
    <row r="8" spans="1:7" s="5" customFormat="1" ht="12.75" thickTop="1" thickBot="1" x14ac:dyDescent="0.25">
      <c r="A8" s="44">
        <v>1</v>
      </c>
      <c r="B8" s="45">
        <v>2</v>
      </c>
      <c r="C8" s="45">
        <v>3</v>
      </c>
      <c r="D8" s="46">
        <v>4</v>
      </c>
      <c r="E8" s="46">
        <v>5</v>
      </c>
      <c r="F8" s="46">
        <v>6</v>
      </c>
      <c r="G8" s="47" t="s">
        <v>12</v>
      </c>
    </row>
    <row r="9" spans="1:7" ht="18.75" customHeight="1" thickTop="1" x14ac:dyDescent="0.2">
      <c r="A9" s="19">
        <v>6113</v>
      </c>
      <c r="B9" s="20">
        <v>50</v>
      </c>
      <c r="C9" s="13" t="s">
        <v>7</v>
      </c>
      <c r="D9" s="6">
        <v>13772</v>
      </c>
      <c r="E9" s="6">
        <v>15657</v>
      </c>
      <c r="F9" s="6">
        <f>SUM(F18)</f>
        <v>21365</v>
      </c>
      <c r="G9" s="7">
        <f>F9/D9*100</f>
        <v>155.13360441475456</v>
      </c>
    </row>
    <row r="10" spans="1:7" ht="18" customHeight="1" x14ac:dyDescent="0.2">
      <c r="A10" s="21">
        <v>6113</v>
      </c>
      <c r="B10" s="22">
        <v>51</v>
      </c>
      <c r="C10" s="8" t="s">
        <v>8</v>
      </c>
      <c r="D10" s="9">
        <v>7777</v>
      </c>
      <c r="E10" s="9">
        <v>7518</v>
      </c>
      <c r="F10" s="186">
        <f>SUM(F45)</f>
        <v>7326</v>
      </c>
      <c r="G10" s="10">
        <f t="shared" ref="G10:G14" si="0">F10/D10*100</f>
        <v>94.200848656294198</v>
      </c>
    </row>
    <row r="11" spans="1:7" ht="27.75" customHeight="1" x14ac:dyDescent="0.2">
      <c r="A11" s="21">
        <v>6113</v>
      </c>
      <c r="B11" s="22">
        <v>53</v>
      </c>
      <c r="C11" s="14" t="s">
        <v>10</v>
      </c>
      <c r="D11" s="9">
        <v>10</v>
      </c>
      <c r="E11" s="9">
        <v>10</v>
      </c>
      <c r="F11" s="186">
        <f>F144</f>
        <v>4</v>
      </c>
      <c r="G11" s="10">
        <f t="shared" si="0"/>
        <v>40</v>
      </c>
    </row>
    <row r="12" spans="1:7" ht="18" customHeight="1" x14ac:dyDescent="0.2">
      <c r="A12" s="21">
        <v>6113</v>
      </c>
      <c r="B12" s="22">
        <v>54</v>
      </c>
      <c r="C12" s="8" t="s">
        <v>11</v>
      </c>
      <c r="D12" s="9">
        <v>50</v>
      </c>
      <c r="E12" s="9">
        <v>50</v>
      </c>
      <c r="F12" s="186">
        <v>50</v>
      </c>
      <c r="G12" s="10">
        <f t="shared" si="0"/>
        <v>100</v>
      </c>
    </row>
    <row r="13" spans="1:7" ht="27.75" customHeight="1" thickBot="1" x14ac:dyDescent="0.25">
      <c r="A13" s="23">
        <v>6330</v>
      </c>
      <c r="B13" s="24">
        <v>53</v>
      </c>
      <c r="C13" s="15" t="s">
        <v>10</v>
      </c>
      <c r="D13" s="11">
        <v>228</v>
      </c>
      <c r="E13" s="11">
        <v>228</v>
      </c>
      <c r="F13" s="112">
        <f>F158</f>
        <v>273</v>
      </c>
      <c r="G13" s="12">
        <f t="shared" si="0"/>
        <v>119.73684210526316</v>
      </c>
    </row>
    <row r="14" spans="1:7" s="16" customFormat="1" ht="22.5" customHeight="1" thickTop="1" thickBot="1" x14ac:dyDescent="0.3">
      <c r="A14" s="368" t="s">
        <v>9</v>
      </c>
      <c r="B14" s="369"/>
      <c r="C14" s="370"/>
      <c r="D14" s="48">
        <f>SUM(D9:D13)</f>
        <v>21837</v>
      </c>
      <c r="E14" s="48">
        <f>SUM(E9:E13)</f>
        <v>23463</v>
      </c>
      <c r="F14" s="48">
        <f>SUM(F9,F10,F11,F12,F13)</f>
        <v>29018</v>
      </c>
      <c r="G14" s="49">
        <f t="shared" si="0"/>
        <v>132.88455373906672</v>
      </c>
    </row>
    <row r="15" spans="1:7" ht="15" thickTop="1" x14ac:dyDescent="0.2">
      <c r="A15" s="118"/>
      <c r="B15" s="118"/>
      <c r="C15" s="118"/>
      <c r="D15" s="118"/>
      <c r="E15" s="118"/>
      <c r="F15" s="118"/>
      <c r="G15" s="118"/>
    </row>
    <row r="16" spans="1:7" s="184" customFormat="1" x14ac:dyDescent="0.2">
      <c r="A16" s="214"/>
      <c r="B16" s="214"/>
      <c r="C16" s="214"/>
      <c r="D16" s="214"/>
      <c r="E16" s="214"/>
      <c r="F16" s="214"/>
      <c r="G16" s="214"/>
    </row>
    <row r="17" spans="1:8" ht="15" x14ac:dyDescent="0.25">
      <c r="A17" s="27" t="s">
        <v>13</v>
      </c>
    </row>
    <row r="18" spans="1:8" ht="17.25" customHeight="1" thickBot="1" x14ac:dyDescent="0.3">
      <c r="A18" s="35" t="s">
        <v>14</v>
      </c>
      <c r="B18" s="36"/>
      <c r="C18" s="37"/>
      <c r="D18" s="38"/>
      <c r="E18" s="38"/>
      <c r="F18" s="371">
        <f>SUM(F19,F22,F25,F29,F32,F36,F39,F42)</f>
        <v>21365</v>
      </c>
      <c r="G18" s="371"/>
      <c r="H18" s="50">
        <f>F42+F39+F36+F32+F29+F25+F22+F19</f>
        <v>21365</v>
      </c>
    </row>
    <row r="19" spans="1:8" s="16" customFormat="1" ht="15.75" thickTop="1" x14ac:dyDescent="0.25">
      <c r="A19" s="216" t="s">
        <v>15</v>
      </c>
      <c r="B19" s="217"/>
      <c r="C19" s="218"/>
      <c r="D19" s="219"/>
      <c r="E19" s="219"/>
      <c r="F19" s="386">
        <v>100</v>
      </c>
      <c r="G19" s="387"/>
    </row>
    <row r="20" spans="1:8" ht="15" x14ac:dyDescent="0.25">
      <c r="A20" s="380" t="s">
        <v>114</v>
      </c>
      <c r="B20" s="381"/>
      <c r="C20" s="381"/>
      <c r="D20" s="381"/>
      <c r="E20" s="381"/>
      <c r="F20" s="381"/>
      <c r="G20" s="381"/>
    </row>
    <row r="21" spans="1:8" s="184" customFormat="1" ht="15" x14ac:dyDescent="0.25">
      <c r="A21" s="220"/>
      <c r="B21" s="221"/>
      <c r="C21" s="221"/>
      <c r="D21" s="221"/>
      <c r="E21" s="221"/>
      <c r="F21" s="221"/>
      <c r="G21" s="221"/>
    </row>
    <row r="22" spans="1:8" s="184" customFormat="1" ht="15.75" customHeight="1" x14ac:dyDescent="0.25">
      <c r="A22" s="216" t="s">
        <v>32</v>
      </c>
      <c r="B22" s="221"/>
      <c r="C22" s="221"/>
      <c r="D22" s="221"/>
      <c r="E22" s="221"/>
      <c r="F22" s="378">
        <v>4495</v>
      </c>
      <c r="G22" s="379"/>
    </row>
    <row r="23" spans="1:8" s="184" customFormat="1" ht="15" x14ac:dyDescent="0.25">
      <c r="A23" s="380" t="s">
        <v>216</v>
      </c>
      <c r="B23" s="381"/>
      <c r="C23" s="381"/>
      <c r="D23" s="381"/>
      <c r="E23" s="381"/>
      <c r="F23" s="381"/>
      <c r="G23" s="381"/>
    </row>
    <row r="24" spans="1:8" x14ac:dyDescent="0.2">
      <c r="A24" s="222"/>
      <c r="B24" s="223"/>
      <c r="C24" s="224"/>
      <c r="D24" s="225"/>
      <c r="E24" s="225"/>
      <c r="F24" s="226"/>
      <c r="G24" s="227"/>
    </row>
    <row r="25" spans="1:8" ht="15" x14ac:dyDescent="0.25">
      <c r="A25" s="216" t="s">
        <v>33</v>
      </c>
      <c r="B25" s="223"/>
      <c r="C25" s="224"/>
      <c r="D25" s="225"/>
      <c r="E25" s="225"/>
      <c r="F25" s="378">
        <v>11680</v>
      </c>
      <c r="G25" s="379"/>
    </row>
    <row r="26" spans="1:8" x14ac:dyDescent="0.2">
      <c r="A26" s="375" t="s">
        <v>150</v>
      </c>
      <c r="B26" s="376"/>
      <c r="C26" s="376"/>
      <c r="D26" s="376"/>
      <c r="E26" s="376"/>
      <c r="F26" s="376"/>
      <c r="G26" s="376"/>
    </row>
    <row r="27" spans="1:8" x14ac:dyDescent="0.2">
      <c r="A27" s="377"/>
      <c r="B27" s="377"/>
      <c r="C27" s="377"/>
      <c r="D27" s="377"/>
      <c r="E27" s="377"/>
      <c r="F27" s="377"/>
      <c r="G27" s="377"/>
    </row>
    <row r="28" spans="1:8" x14ac:dyDescent="0.2">
      <c r="A28" s="223"/>
      <c r="B28" s="223"/>
      <c r="C28" s="224"/>
      <c r="D28" s="225"/>
      <c r="E28" s="225"/>
      <c r="F28" s="225"/>
      <c r="G28" s="224"/>
    </row>
    <row r="29" spans="1:8" ht="15" x14ac:dyDescent="0.25">
      <c r="A29" s="216" t="s">
        <v>34</v>
      </c>
      <c r="B29" s="223"/>
      <c r="C29" s="224"/>
      <c r="D29" s="225"/>
      <c r="E29" s="225"/>
      <c r="F29" s="378">
        <v>3094</v>
      </c>
      <c r="G29" s="379"/>
    </row>
    <row r="30" spans="1:8" ht="15" x14ac:dyDescent="0.25">
      <c r="A30" s="380" t="s">
        <v>337</v>
      </c>
      <c r="B30" s="381"/>
      <c r="C30" s="381"/>
      <c r="D30" s="381"/>
      <c r="E30" s="381"/>
      <c r="F30" s="381"/>
      <c r="G30" s="381"/>
    </row>
    <row r="31" spans="1:8" x14ac:dyDescent="0.2">
      <c r="A31" s="223"/>
      <c r="B31" s="223"/>
      <c r="C31" s="224"/>
      <c r="D31" s="225"/>
      <c r="E31" s="225"/>
      <c r="F31" s="224"/>
      <c r="G31" s="224"/>
    </row>
    <row r="32" spans="1:8" ht="15" x14ac:dyDescent="0.25">
      <c r="A32" s="216" t="s">
        <v>69</v>
      </c>
      <c r="B32" s="223"/>
      <c r="C32" s="224"/>
      <c r="D32" s="225"/>
      <c r="E32" s="225"/>
      <c r="F32" s="378">
        <v>1000</v>
      </c>
      <c r="G32" s="379"/>
    </row>
    <row r="33" spans="1:8" x14ac:dyDescent="0.2">
      <c r="A33" s="380" t="s">
        <v>151</v>
      </c>
      <c r="B33" s="381"/>
      <c r="C33" s="381"/>
      <c r="D33" s="381"/>
      <c r="E33" s="381"/>
      <c r="F33" s="381"/>
      <c r="G33" s="381"/>
    </row>
    <row r="34" spans="1:8" x14ac:dyDescent="0.2">
      <c r="A34" s="381"/>
      <c r="B34" s="381"/>
      <c r="C34" s="381"/>
      <c r="D34" s="381"/>
      <c r="E34" s="381"/>
      <c r="F34" s="381"/>
      <c r="G34" s="381"/>
    </row>
    <row r="35" spans="1:8" s="184" customFormat="1" ht="15" x14ac:dyDescent="0.25">
      <c r="A35" s="221"/>
      <c r="B35" s="221"/>
      <c r="C35" s="221"/>
      <c r="D35" s="221"/>
      <c r="E35" s="221"/>
      <c r="F35" s="221"/>
      <c r="G35" s="221"/>
    </row>
    <row r="36" spans="1:8" s="184" customFormat="1" ht="15" x14ac:dyDescent="0.25">
      <c r="A36" s="216" t="s">
        <v>69</v>
      </c>
      <c r="B36" s="221"/>
      <c r="C36" s="221"/>
      <c r="D36" s="221"/>
      <c r="E36" s="221"/>
      <c r="F36" s="378">
        <v>430</v>
      </c>
      <c r="G36" s="379"/>
    </row>
    <row r="37" spans="1:8" s="184" customFormat="1" ht="14.25" customHeight="1" x14ac:dyDescent="0.2">
      <c r="A37" s="385" t="s">
        <v>521</v>
      </c>
      <c r="B37" s="385"/>
      <c r="C37" s="385"/>
      <c r="D37" s="385"/>
      <c r="E37" s="385"/>
      <c r="F37" s="385"/>
      <c r="G37" s="385"/>
    </row>
    <row r="38" spans="1:8" ht="14.25" customHeight="1" x14ac:dyDescent="0.25">
      <c r="A38" s="228"/>
      <c r="B38" s="228"/>
      <c r="C38" s="228"/>
      <c r="D38" s="228"/>
      <c r="E38" s="228"/>
      <c r="F38" s="228"/>
      <c r="G38" s="228"/>
    </row>
    <row r="39" spans="1:8" ht="15" x14ac:dyDescent="0.25">
      <c r="A39" s="216" t="s">
        <v>35</v>
      </c>
      <c r="B39" s="217"/>
      <c r="C39" s="218"/>
      <c r="D39" s="225"/>
      <c r="E39" s="225"/>
      <c r="F39" s="378">
        <v>50</v>
      </c>
      <c r="G39" s="379"/>
    </row>
    <row r="40" spans="1:8" ht="15" x14ac:dyDescent="0.25">
      <c r="A40" s="380" t="s">
        <v>152</v>
      </c>
      <c r="B40" s="381"/>
      <c r="C40" s="381"/>
      <c r="D40" s="381"/>
      <c r="E40" s="381"/>
      <c r="F40" s="381"/>
      <c r="G40" s="381"/>
    </row>
    <row r="41" spans="1:8" s="184" customFormat="1" ht="15" x14ac:dyDescent="0.25">
      <c r="A41" s="220"/>
      <c r="B41" s="221"/>
      <c r="C41" s="221"/>
      <c r="D41" s="221"/>
      <c r="E41" s="221"/>
      <c r="F41" s="221"/>
      <c r="G41" s="221"/>
    </row>
    <row r="42" spans="1:8" s="184" customFormat="1" ht="15" x14ac:dyDescent="0.25">
      <c r="A42" s="216" t="s">
        <v>217</v>
      </c>
      <c r="B42" s="221"/>
      <c r="C42" s="221"/>
      <c r="D42" s="221"/>
      <c r="E42" s="221"/>
      <c r="F42" s="378">
        <v>516</v>
      </c>
      <c r="G42" s="379"/>
    </row>
    <row r="43" spans="1:8" ht="15" x14ac:dyDescent="0.25">
      <c r="A43" s="366" t="s">
        <v>522</v>
      </c>
      <c r="B43" s="367"/>
      <c r="C43" s="367"/>
      <c r="D43" s="367"/>
      <c r="E43" s="367"/>
      <c r="F43" s="367"/>
      <c r="G43" s="367"/>
    </row>
    <row r="45" spans="1:8" ht="17.25" customHeight="1" thickBot="1" x14ac:dyDescent="0.3">
      <c r="A45" s="35" t="s">
        <v>24</v>
      </c>
      <c r="B45" s="36"/>
      <c r="C45" s="37"/>
      <c r="D45" s="38"/>
      <c r="E45" s="38"/>
      <c r="F45" s="371">
        <f>SUM(F46,F49,F53,F60,F63,F67,F72,F76,F79,F82,F86,F90,F93,F97,F100,F114,F117,F121,F127,F131,F136,F139)</f>
        <v>7326</v>
      </c>
      <c r="G45" s="371"/>
      <c r="H45" s="50">
        <f>SUM(F46,F49,F53,F60,F63,F67,F72,F76,F79,F82,F86,F90,F93,F97,F100,F114,F117,F121,F127,F131,F136,F139)</f>
        <v>7326</v>
      </c>
    </row>
    <row r="46" spans="1:8" s="16" customFormat="1" ht="15.75" thickTop="1" x14ac:dyDescent="0.25">
      <c r="A46" s="26" t="s">
        <v>16</v>
      </c>
      <c r="B46" s="30"/>
      <c r="D46" s="31"/>
      <c r="E46" s="31"/>
      <c r="F46" s="382">
        <v>63</v>
      </c>
      <c r="G46" s="383"/>
    </row>
    <row r="47" spans="1:8" ht="15" x14ac:dyDescent="0.25">
      <c r="A47" s="366" t="s">
        <v>153</v>
      </c>
      <c r="B47" s="367"/>
      <c r="C47" s="367"/>
      <c r="D47" s="367"/>
      <c r="E47" s="367"/>
      <c r="F47" s="367"/>
      <c r="G47" s="367"/>
    </row>
    <row r="49" spans="1:7" ht="15" x14ac:dyDescent="0.25">
      <c r="A49" s="26" t="s">
        <v>17</v>
      </c>
      <c r="F49" s="372">
        <v>30</v>
      </c>
      <c r="G49" s="373"/>
    </row>
    <row r="50" spans="1:7" x14ac:dyDescent="0.2">
      <c r="A50" s="366" t="s">
        <v>218</v>
      </c>
      <c r="B50" s="367"/>
      <c r="C50" s="367"/>
      <c r="D50" s="367"/>
      <c r="E50" s="367"/>
      <c r="F50" s="367"/>
      <c r="G50" s="367"/>
    </row>
    <row r="51" spans="1:7" x14ac:dyDescent="0.2">
      <c r="A51" s="367"/>
      <c r="B51" s="367"/>
      <c r="C51" s="367"/>
      <c r="D51" s="367"/>
      <c r="E51" s="367"/>
      <c r="F51" s="367"/>
      <c r="G51" s="367"/>
    </row>
    <row r="53" spans="1:7" ht="15" x14ac:dyDescent="0.25">
      <c r="A53" s="26" t="s">
        <v>18</v>
      </c>
      <c r="F53" s="372">
        <v>500</v>
      </c>
      <c r="G53" s="373"/>
    </row>
    <row r="54" spans="1:7" x14ac:dyDescent="0.2">
      <c r="A54" s="366" t="s">
        <v>504</v>
      </c>
      <c r="B54" s="367"/>
      <c r="C54" s="367"/>
      <c r="D54" s="367"/>
      <c r="E54" s="367"/>
      <c r="F54" s="367"/>
      <c r="G54" s="367"/>
    </row>
    <row r="55" spans="1:7" x14ac:dyDescent="0.2">
      <c r="A55" s="367"/>
      <c r="B55" s="367"/>
      <c r="C55" s="367"/>
      <c r="D55" s="367"/>
      <c r="E55" s="367"/>
      <c r="F55" s="367"/>
      <c r="G55" s="367"/>
    </row>
    <row r="56" spans="1:7" x14ac:dyDescent="0.2">
      <c r="A56" s="367"/>
      <c r="B56" s="367"/>
      <c r="C56" s="367"/>
      <c r="D56" s="367"/>
      <c r="E56" s="367"/>
      <c r="F56" s="367"/>
      <c r="G56" s="367"/>
    </row>
    <row r="57" spans="1:7" x14ac:dyDescent="0.2">
      <c r="A57" s="374"/>
      <c r="B57" s="374"/>
      <c r="C57" s="374"/>
      <c r="D57" s="374"/>
      <c r="E57" s="374"/>
      <c r="F57" s="374"/>
      <c r="G57" s="374"/>
    </row>
    <row r="58" spans="1:7" ht="27" customHeight="1" x14ac:dyDescent="0.2">
      <c r="A58" s="374"/>
      <c r="B58" s="374"/>
      <c r="C58" s="374"/>
      <c r="D58" s="374"/>
      <c r="E58" s="374"/>
      <c r="F58" s="374"/>
      <c r="G58" s="374"/>
    </row>
    <row r="60" spans="1:7" ht="15" x14ac:dyDescent="0.25">
      <c r="A60" s="26" t="s">
        <v>36</v>
      </c>
      <c r="F60" s="372">
        <v>3</v>
      </c>
      <c r="G60" s="373"/>
    </row>
    <row r="61" spans="1:7" ht="15" x14ac:dyDescent="0.25">
      <c r="A61" s="366" t="s">
        <v>25</v>
      </c>
      <c r="B61" s="367"/>
      <c r="C61" s="367"/>
      <c r="D61" s="367"/>
      <c r="E61" s="367"/>
      <c r="F61" s="367"/>
      <c r="G61" s="367"/>
    </row>
    <row r="63" spans="1:7" s="16" customFormat="1" ht="15" x14ac:dyDescent="0.25">
      <c r="A63" s="26" t="s">
        <v>37</v>
      </c>
      <c r="B63" s="30"/>
      <c r="D63" s="31"/>
      <c r="E63" s="31"/>
      <c r="F63" s="372">
        <v>40</v>
      </c>
      <c r="G63" s="373"/>
    </row>
    <row r="64" spans="1:7" x14ac:dyDescent="0.2">
      <c r="A64" s="366" t="s">
        <v>154</v>
      </c>
      <c r="B64" s="367"/>
      <c r="C64" s="367"/>
      <c r="D64" s="367"/>
      <c r="E64" s="367"/>
      <c r="F64" s="367"/>
      <c r="G64" s="367"/>
    </row>
    <row r="65" spans="1:16384" ht="12" customHeight="1" x14ac:dyDescent="0.2">
      <c r="A65" s="367"/>
      <c r="B65" s="367"/>
      <c r="C65" s="367"/>
      <c r="D65" s="367"/>
      <c r="E65" s="367"/>
      <c r="F65" s="367"/>
      <c r="G65" s="367"/>
    </row>
    <row r="66" spans="1:16384" x14ac:dyDescent="0.2">
      <c r="A66" s="25"/>
    </row>
    <row r="67" spans="1:16384" ht="15" x14ac:dyDescent="0.25">
      <c r="A67" s="26" t="s">
        <v>38</v>
      </c>
      <c r="F67" s="372">
        <v>300</v>
      </c>
      <c r="G67" s="373"/>
    </row>
    <row r="68" spans="1:16384" x14ac:dyDescent="0.2">
      <c r="A68" s="366" t="s">
        <v>155</v>
      </c>
      <c r="B68" s="367"/>
      <c r="C68" s="367"/>
      <c r="D68" s="367"/>
      <c r="E68" s="367"/>
      <c r="F68" s="367"/>
      <c r="G68" s="367"/>
    </row>
    <row r="69" spans="1:16384" x14ac:dyDescent="0.2">
      <c r="A69" s="367"/>
      <c r="B69" s="367"/>
      <c r="C69" s="367"/>
      <c r="D69" s="367"/>
      <c r="E69" s="367"/>
      <c r="F69" s="367"/>
      <c r="G69" s="367"/>
    </row>
    <row r="70" spans="1:16384" x14ac:dyDescent="0.2">
      <c r="A70" s="25"/>
    </row>
    <row r="71" spans="1:16384" s="184" customFormat="1" x14ac:dyDescent="0.2">
      <c r="A71" s="274"/>
      <c r="B71" s="189"/>
      <c r="D71" s="185"/>
      <c r="E71" s="185"/>
      <c r="F71" s="185"/>
    </row>
    <row r="72" spans="1:16384" s="16" customFormat="1" ht="15" x14ac:dyDescent="0.25">
      <c r="A72" s="26" t="s">
        <v>39</v>
      </c>
      <c r="B72" s="30"/>
      <c r="D72" s="31"/>
      <c r="E72" s="31"/>
      <c r="F72" s="372">
        <v>420</v>
      </c>
      <c r="G72" s="373"/>
    </row>
    <row r="73" spans="1:16384" x14ac:dyDescent="0.2">
      <c r="A73" s="366" t="s">
        <v>156</v>
      </c>
      <c r="B73" s="367"/>
      <c r="C73" s="367"/>
      <c r="D73" s="367"/>
      <c r="E73" s="367"/>
      <c r="F73" s="367"/>
      <c r="G73" s="367"/>
    </row>
    <row r="74" spans="1:16384" x14ac:dyDescent="0.2">
      <c r="A74" s="367"/>
      <c r="B74" s="367"/>
      <c r="C74" s="367"/>
      <c r="D74" s="367"/>
      <c r="E74" s="367"/>
      <c r="F74" s="367"/>
      <c r="G74" s="367"/>
    </row>
    <row r="75" spans="1:16384" x14ac:dyDescent="0.2">
      <c r="A75" s="25"/>
    </row>
    <row r="76" spans="1:16384" ht="15" x14ac:dyDescent="0.25">
      <c r="A76" s="26" t="s">
        <v>40</v>
      </c>
      <c r="F76" s="372">
        <v>500</v>
      </c>
      <c r="G76" s="373"/>
    </row>
    <row r="77" spans="1:16384" ht="15" customHeight="1" x14ac:dyDescent="0.25">
      <c r="A77" s="366" t="s">
        <v>157</v>
      </c>
      <c r="B77" s="367"/>
      <c r="C77" s="367"/>
      <c r="D77" s="367"/>
      <c r="E77" s="367"/>
      <c r="F77" s="367"/>
      <c r="G77" s="367"/>
    </row>
    <row r="78" spans="1:16384" x14ac:dyDescent="0.2">
      <c r="A78" s="25"/>
    </row>
    <row r="79" spans="1:16384" ht="15" x14ac:dyDescent="0.25">
      <c r="A79" s="26" t="s">
        <v>219</v>
      </c>
      <c r="F79" s="372">
        <v>3</v>
      </c>
      <c r="G79" s="373"/>
    </row>
    <row r="80" spans="1:16384" s="195" customFormat="1" ht="30.75" customHeight="1" x14ac:dyDescent="0.25">
      <c r="A80" s="366" t="s">
        <v>220</v>
      </c>
      <c r="B80" s="367"/>
      <c r="C80" s="367"/>
      <c r="D80" s="367"/>
      <c r="E80" s="367"/>
      <c r="F80" s="367"/>
      <c r="G80" s="367"/>
      <c r="H80" s="366"/>
      <c r="I80" s="367"/>
      <c r="J80" s="367"/>
      <c r="K80" s="367"/>
      <c r="L80" s="367"/>
      <c r="M80" s="367"/>
      <c r="N80" s="367"/>
      <c r="O80" s="366"/>
      <c r="P80" s="367"/>
      <c r="Q80" s="367"/>
      <c r="R80" s="367"/>
      <c r="S80" s="367"/>
      <c r="T80" s="367"/>
      <c r="U80" s="367"/>
      <c r="V80" s="366"/>
      <c r="W80" s="367"/>
      <c r="X80" s="367"/>
      <c r="Y80" s="367"/>
      <c r="Z80" s="367"/>
      <c r="AA80" s="367"/>
      <c r="AB80" s="367"/>
      <c r="AC80" s="366"/>
      <c r="AD80" s="367"/>
      <c r="AE80" s="367"/>
      <c r="AF80" s="367"/>
      <c r="AG80" s="367"/>
      <c r="AH80" s="367"/>
      <c r="AI80" s="367"/>
      <c r="AJ80" s="366"/>
      <c r="AK80" s="367"/>
      <c r="AL80" s="367"/>
      <c r="AM80" s="367"/>
      <c r="AN80" s="367"/>
      <c r="AO80" s="367"/>
      <c r="AP80" s="367"/>
      <c r="AQ80" s="366"/>
      <c r="AR80" s="367"/>
      <c r="AS80" s="367"/>
      <c r="AT80" s="367"/>
      <c r="AU80" s="367"/>
      <c r="AV80" s="367"/>
      <c r="AW80" s="367"/>
      <c r="AX80" s="366"/>
      <c r="AY80" s="367"/>
      <c r="AZ80" s="367"/>
      <c r="BA80" s="367"/>
      <c r="BB80" s="367"/>
      <c r="BC80" s="367"/>
      <c r="BD80" s="367"/>
      <c r="BE80" s="366"/>
      <c r="BF80" s="367"/>
      <c r="BG80" s="367"/>
      <c r="BH80" s="367"/>
      <c r="BI80" s="367"/>
      <c r="BJ80" s="367"/>
      <c r="BK80" s="367"/>
      <c r="BL80" s="366"/>
      <c r="BM80" s="367"/>
      <c r="BN80" s="367"/>
      <c r="BO80" s="367"/>
      <c r="BP80" s="367"/>
      <c r="BQ80" s="367"/>
      <c r="BR80" s="367"/>
      <c r="BS80" s="366"/>
      <c r="BT80" s="367"/>
      <c r="BU80" s="367"/>
      <c r="BV80" s="367"/>
      <c r="BW80" s="367"/>
      <c r="BX80" s="367"/>
      <c r="BY80" s="367"/>
      <c r="BZ80" s="366"/>
      <c r="CA80" s="367"/>
      <c r="CB80" s="367"/>
      <c r="CC80" s="367"/>
      <c r="CD80" s="367"/>
      <c r="CE80" s="367"/>
      <c r="CF80" s="367"/>
      <c r="CG80" s="366"/>
      <c r="CH80" s="367"/>
      <c r="CI80" s="367"/>
      <c r="CJ80" s="367"/>
      <c r="CK80" s="367"/>
      <c r="CL80" s="367"/>
      <c r="CM80" s="367"/>
      <c r="CN80" s="366"/>
      <c r="CO80" s="367"/>
      <c r="CP80" s="367"/>
      <c r="CQ80" s="367"/>
      <c r="CR80" s="367"/>
      <c r="CS80" s="367"/>
      <c r="CT80" s="367"/>
      <c r="CU80" s="366"/>
      <c r="CV80" s="367"/>
      <c r="CW80" s="367"/>
      <c r="CX80" s="367"/>
      <c r="CY80" s="367"/>
      <c r="CZ80" s="367"/>
      <c r="DA80" s="367"/>
      <c r="DB80" s="366"/>
      <c r="DC80" s="367"/>
      <c r="DD80" s="367"/>
      <c r="DE80" s="367"/>
      <c r="DF80" s="367"/>
      <c r="DG80" s="367"/>
      <c r="DH80" s="367"/>
      <c r="DI80" s="366"/>
      <c r="DJ80" s="367"/>
      <c r="DK80" s="367"/>
      <c r="DL80" s="367"/>
      <c r="DM80" s="367"/>
      <c r="DN80" s="367"/>
      <c r="DO80" s="367"/>
      <c r="DP80" s="366"/>
      <c r="DQ80" s="367"/>
      <c r="DR80" s="367"/>
      <c r="DS80" s="367"/>
      <c r="DT80" s="367"/>
      <c r="DU80" s="367"/>
      <c r="DV80" s="367"/>
      <c r="DW80" s="366"/>
      <c r="DX80" s="367"/>
      <c r="DY80" s="367"/>
      <c r="DZ80" s="367"/>
      <c r="EA80" s="367"/>
      <c r="EB80" s="367"/>
      <c r="EC80" s="367"/>
      <c r="ED80" s="366"/>
      <c r="EE80" s="367"/>
      <c r="EF80" s="367"/>
      <c r="EG80" s="367"/>
      <c r="EH80" s="367"/>
      <c r="EI80" s="367"/>
      <c r="EJ80" s="367"/>
      <c r="EK80" s="366"/>
      <c r="EL80" s="367"/>
      <c r="EM80" s="367"/>
      <c r="EN80" s="367"/>
      <c r="EO80" s="367"/>
      <c r="EP80" s="367"/>
      <c r="EQ80" s="367"/>
      <c r="ER80" s="366"/>
      <c r="ES80" s="367"/>
      <c r="ET80" s="367"/>
      <c r="EU80" s="367"/>
      <c r="EV80" s="367"/>
      <c r="EW80" s="367"/>
      <c r="EX80" s="367"/>
      <c r="EY80" s="366"/>
      <c r="EZ80" s="367"/>
      <c r="FA80" s="367"/>
      <c r="FB80" s="367"/>
      <c r="FC80" s="367"/>
      <c r="FD80" s="367"/>
      <c r="FE80" s="367"/>
      <c r="FF80" s="366"/>
      <c r="FG80" s="367"/>
      <c r="FH80" s="367"/>
      <c r="FI80" s="367"/>
      <c r="FJ80" s="367"/>
      <c r="FK80" s="367"/>
      <c r="FL80" s="367"/>
      <c r="FM80" s="366"/>
      <c r="FN80" s="367"/>
      <c r="FO80" s="367"/>
      <c r="FP80" s="367"/>
      <c r="FQ80" s="367"/>
      <c r="FR80" s="367"/>
      <c r="FS80" s="367"/>
      <c r="FT80" s="366"/>
      <c r="FU80" s="367"/>
      <c r="FV80" s="367"/>
      <c r="FW80" s="367"/>
      <c r="FX80" s="367"/>
      <c r="FY80" s="367"/>
      <c r="FZ80" s="367"/>
      <c r="GA80" s="366"/>
      <c r="GB80" s="367"/>
      <c r="GC80" s="367"/>
      <c r="GD80" s="367"/>
      <c r="GE80" s="367"/>
      <c r="GF80" s="367"/>
      <c r="GG80" s="367"/>
      <c r="GH80" s="366"/>
      <c r="GI80" s="367"/>
      <c r="GJ80" s="367"/>
      <c r="GK80" s="367"/>
      <c r="GL80" s="367"/>
      <c r="GM80" s="367"/>
      <c r="GN80" s="367"/>
      <c r="GO80" s="366"/>
      <c r="GP80" s="367"/>
      <c r="GQ80" s="367"/>
      <c r="GR80" s="367"/>
      <c r="GS80" s="367"/>
      <c r="GT80" s="367"/>
      <c r="GU80" s="367"/>
      <c r="GV80" s="366"/>
      <c r="GW80" s="367"/>
      <c r="GX80" s="367"/>
      <c r="GY80" s="367"/>
      <c r="GZ80" s="367"/>
      <c r="HA80" s="367"/>
      <c r="HB80" s="367"/>
      <c r="HC80" s="366"/>
      <c r="HD80" s="367"/>
      <c r="HE80" s="367"/>
      <c r="HF80" s="367"/>
      <c r="HG80" s="367"/>
      <c r="HH80" s="367"/>
      <c r="HI80" s="367"/>
      <c r="HJ80" s="366"/>
      <c r="HK80" s="367"/>
      <c r="HL80" s="367"/>
      <c r="HM80" s="367"/>
      <c r="HN80" s="367"/>
      <c r="HO80" s="367"/>
      <c r="HP80" s="367"/>
      <c r="HQ80" s="366"/>
      <c r="HR80" s="367"/>
      <c r="HS80" s="367"/>
      <c r="HT80" s="367"/>
      <c r="HU80" s="367"/>
      <c r="HV80" s="367"/>
      <c r="HW80" s="367"/>
      <c r="HX80" s="366"/>
      <c r="HY80" s="367"/>
      <c r="HZ80" s="367"/>
      <c r="IA80" s="367"/>
      <c r="IB80" s="367"/>
      <c r="IC80" s="367"/>
      <c r="ID80" s="367"/>
      <c r="IE80" s="366"/>
      <c r="IF80" s="367"/>
      <c r="IG80" s="367"/>
      <c r="IH80" s="367"/>
      <c r="II80" s="367"/>
      <c r="IJ80" s="367"/>
      <c r="IK80" s="367"/>
      <c r="IL80" s="366"/>
      <c r="IM80" s="367"/>
      <c r="IN80" s="367"/>
      <c r="IO80" s="367"/>
      <c r="IP80" s="367"/>
      <c r="IQ80" s="367"/>
      <c r="IR80" s="367"/>
      <c r="IS80" s="366"/>
      <c r="IT80" s="367"/>
      <c r="IU80" s="367"/>
      <c r="IV80" s="367"/>
      <c r="IW80" s="367"/>
      <c r="IX80" s="367"/>
      <c r="IY80" s="367"/>
      <c r="IZ80" s="366"/>
      <c r="JA80" s="367"/>
      <c r="JB80" s="367"/>
      <c r="JC80" s="367"/>
      <c r="JD80" s="367"/>
      <c r="JE80" s="367"/>
      <c r="JF80" s="367"/>
      <c r="JG80" s="366"/>
      <c r="JH80" s="367"/>
      <c r="JI80" s="367"/>
      <c r="JJ80" s="367"/>
      <c r="JK80" s="367"/>
      <c r="JL80" s="367"/>
      <c r="JM80" s="367"/>
      <c r="JN80" s="366"/>
      <c r="JO80" s="367"/>
      <c r="JP80" s="367"/>
      <c r="JQ80" s="367"/>
      <c r="JR80" s="367"/>
      <c r="JS80" s="367"/>
      <c r="JT80" s="367"/>
      <c r="JU80" s="366"/>
      <c r="JV80" s="367"/>
      <c r="JW80" s="367"/>
      <c r="JX80" s="367"/>
      <c r="JY80" s="367"/>
      <c r="JZ80" s="367"/>
      <c r="KA80" s="367"/>
      <c r="KB80" s="366"/>
      <c r="KC80" s="367"/>
      <c r="KD80" s="367"/>
      <c r="KE80" s="367"/>
      <c r="KF80" s="367"/>
      <c r="KG80" s="367"/>
      <c r="KH80" s="367"/>
      <c r="KI80" s="366"/>
      <c r="KJ80" s="367"/>
      <c r="KK80" s="367"/>
      <c r="KL80" s="367"/>
      <c r="KM80" s="367"/>
      <c r="KN80" s="367"/>
      <c r="KO80" s="367"/>
      <c r="KP80" s="366"/>
      <c r="KQ80" s="367"/>
      <c r="KR80" s="367"/>
      <c r="KS80" s="367"/>
      <c r="KT80" s="367"/>
      <c r="KU80" s="367"/>
      <c r="KV80" s="367"/>
      <c r="KW80" s="366"/>
      <c r="KX80" s="367"/>
      <c r="KY80" s="367"/>
      <c r="KZ80" s="367"/>
      <c r="LA80" s="367"/>
      <c r="LB80" s="367"/>
      <c r="LC80" s="367"/>
      <c r="LD80" s="366"/>
      <c r="LE80" s="367"/>
      <c r="LF80" s="367"/>
      <c r="LG80" s="367"/>
      <c r="LH80" s="367"/>
      <c r="LI80" s="367"/>
      <c r="LJ80" s="367"/>
      <c r="LK80" s="366"/>
      <c r="LL80" s="367"/>
      <c r="LM80" s="367"/>
      <c r="LN80" s="367"/>
      <c r="LO80" s="367"/>
      <c r="LP80" s="367"/>
      <c r="LQ80" s="367"/>
      <c r="LR80" s="366"/>
      <c r="LS80" s="367"/>
      <c r="LT80" s="367"/>
      <c r="LU80" s="367"/>
      <c r="LV80" s="367"/>
      <c r="LW80" s="367"/>
      <c r="LX80" s="367"/>
      <c r="LY80" s="366"/>
      <c r="LZ80" s="367"/>
      <c r="MA80" s="367"/>
      <c r="MB80" s="367"/>
      <c r="MC80" s="367"/>
      <c r="MD80" s="367"/>
      <c r="ME80" s="367"/>
      <c r="MF80" s="366"/>
      <c r="MG80" s="367"/>
      <c r="MH80" s="367"/>
      <c r="MI80" s="367"/>
      <c r="MJ80" s="367"/>
      <c r="MK80" s="367"/>
      <c r="ML80" s="367"/>
      <c r="MM80" s="366"/>
      <c r="MN80" s="367"/>
      <c r="MO80" s="367"/>
      <c r="MP80" s="367"/>
      <c r="MQ80" s="367"/>
      <c r="MR80" s="367"/>
      <c r="MS80" s="367"/>
      <c r="MT80" s="366"/>
      <c r="MU80" s="367"/>
      <c r="MV80" s="367"/>
      <c r="MW80" s="367"/>
      <c r="MX80" s="367"/>
      <c r="MY80" s="367"/>
      <c r="MZ80" s="367"/>
      <c r="NA80" s="366"/>
      <c r="NB80" s="367"/>
      <c r="NC80" s="367"/>
      <c r="ND80" s="367"/>
      <c r="NE80" s="367"/>
      <c r="NF80" s="367"/>
      <c r="NG80" s="367"/>
      <c r="NH80" s="366"/>
      <c r="NI80" s="367"/>
      <c r="NJ80" s="367"/>
      <c r="NK80" s="367"/>
      <c r="NL80" s="367"/>
      <c r="NM80" s="367"/>
      <c r="NN80" s="367"/>
      <c r="NO80" s="366"/>
      <c r="NP80" s="367"/>
      <c r="NQ80" s="367"/>
      <c r="NR80" s="367"/>
      <c r="NS80" s="367"/>
      <c r="NT80" s="367"/>
      <c r="NU80" s="367"/>
      <c r="NV80" s="366"/>
      <c r="NW80" s="367"/>
      <c r="NX80" s="367"/>
      <c r="NY80" s="367"/>
      <c r="NZ80" s="367"/>
      <c r="OA80" s="367"/>
      <c r="OB80" s="367"/>
      <c r="OC80" s="366"/>
      <c r="OD80" s="367"/>
      <c r="OE80" s="367"/>
      <c r="OF80" s="367"/>
      <c r="OG80" s="367"/>
      <c r="OH80" s="367"/>
      <c r="OI80" s="367"/>
      <c r="OJ80" s="366"/>
      <c r="OK80" s="367"/>
      <c r="OL80" s="367"/>
      <c r="OM80" s="367"/>
      <c r="ON80" s="367"/>
      <c r="OO80" s="367"/>
      <c r="OP80" s="367"/>
      <c r="OQ80" s="366"/>
      <c r="OR80" s="367"/>
      <c r="OS80" s="367"/>
      <c r="OT80" s="367"/>
      <c r="OU80" s="367"/>
      <c r="OV80" s="367"/>
      <c r="OW80" s="367"/>
      <c r="OX80" s="366"/>
      <c r="OY80" s="367"/>
      <c r="OZ80" s="367"/>
      <c r="PA80" s="367"/>
      <c r="PB80" s="367"/>
      <c r="PC80" s="367"/>
      <c r="PD80" s="367"/>
      <c r="PE80" s="366"/>
      <c r="PF80" s="367"/>
      <c r="PG80" s="367"/>
      <c r="PH80" s="367"/>
      <c r="PI80" s="367"/>
      <c r="PJ80" s="367"/>
      <c r="PK80" s="367"/>
      <c r="PL80" s="366"/>
      <c r="PM80" s="367"/>
      <c r="PN80" s="367"/>
      <c r="PO80" s="367"/>
      <c r="PP80" s="367"/>
      <c r="PQ80" s="367"/>
      <c r="PR80" s="367"/>
      <c r="PS80" s="366"/>
      <c r="PT80" s="367"/>
      <c r="PU80" s="367"/>
      <c r="PV80" s="367"/>
      <c r="PW80" s="367"/>
      <c r="PX80" s="367"/>
      <c r="PY80" s="367"/>
      <c r="PZ80" s="366"/>
      <c r="QA80" s="367"/>
      <c r="QB80" s="367"/>
      <c r="QC80" s="367"/>
      <c r="QD80" s="367"/>
      <c r="QE80" s="367"/>
      <c r="QF80" s="367"/>
      <c r="QG80" s="366"/>
      <c r="QH80" s="367"/>
      <c r="QI80" s="367"/>
      <c r="QJ80" s="367"/>
      <c r="QK80" s="367"/>
      <c r="QL80" s="367"/>
      <c r="QM80" s="367"/>
      <c r="QN80" s="366"/>
      <c r="QO80" s="367"/>
      <c r="QP80" s="367"/>
      <c r="QQ80" s="367"/>
      <c r="QR80" s="367"/>
      <c r="QS80" s="367"/>
      <c r="QT80" s="367"/>
      <c r="QU80" s="366"/>
      <c r="QV80" s="367"/>
      <c r="QW80" s="367"/>
      <c r="QX80" s="367"/>
      <c r="QY80" s="367"/>
      <c r="QZ80" s="367"/>
      <c r="RA80" s="367"/>
      <c r="RB80" s="366"/>
      <c r="RC80" s="367"/>
      <c r="RD80" s="367"/>
      <c r="RE80" s="367"/>
      <c r="RF80" s="367"/>
      <c r="RG80" s="367"/>
      <c r="RH80" s="367"/>
      <c r="RI80" s="366"/>
      <c r="RJ80" s="367"/>
      <c r="RK80" s="367"/>
      <c r="RL80" s="367"/>
      <c r="RM80" s="367"/>
      <c r="RN80" s="367"/>
      <c r="RO80" s="367"/>
      <c r="RP80" s="366"/>
      <c r="RQ80" s="367"/>
      <c r="RR80" s="367"/>
      <c r="RS80" s="367"/>
      <c r="RT80" s="367"/>
      <c r="RU80" s="367"/>
      <c r="RV80" s="367"/>
      <c r="RW80" s="366"/>
      <c r="RX80" s="367"/>
      <c r="RY80" s="367"/>
      <c r="RZ80" s="367"/>
      <c r="SA80" s="367"/>
      <c r="SB80" s="367"/>
      <c r="SC80" s="367"/>
      <c r="SD80" s="366"/>
      <c r="SE80" s="367"/>
      <c r="SF80" s="367"/>
      <c r="SG80" s="367"/>
      <c r="SH80" s="367"/>
      <c r="SI80" s="367"/>
      <c r="SJ80" s="367"/>
      <c r="SK80" s="366"/>
      <c r="SL80" s="367"/>
      <c r="SM80" s="367"/>
      <c r="SN80" s="367"/>
      <c r="SO80" s="367"/>
      <c r="SP80" s="367"/>
      <c r="SQ80" s="367"/>
      <c r="SR80" s="366"/>
      <c r="SS80" s="367"/>
      <c r="ST80" s="367"/>
      <c r="SU80" s="367"/>
      <c r="SV80" s="367"/>
      <c r="SW80" s="367"/>
      <c r="SX80" s="367"/>
      <c r="SY80" s="366"/>
      <c r="SZ80" s="367"/>
      <c r="TA80" s="367"/>
      <c r="TB80" s="367"/>
      <c r="TC80" s="367"/>
      <c r="TD80" s="367"/>
      <c r="TE80" s="367"/>
      <c r="TF80" s="366"/>
      <c r="TG80" s="367"/>
      <c r="TH80" s="367"/>
      <c r="TI80" s="367"/>
      <c r="TJ80" s="367"/>
      <c r="TK80" s="367"/>
      <c r="TL80" s="367"/>
      <c r="TM80" s="366"/>
      <c r="TN80" s="367"/>
      <c r="TO80" s="367"/>
      <c r="TP80" s="367"/>
      <c r="TQ80" s="367"/>
      <c r="TR80" s="367"/>
      <c r="TS80" s="367"/>
      <c r="TT80" s="366"/>
      <c r="TU80" s="367"/>
      <c r="TV80" s="367"/>
      <c r="TW80" s="367"/>
      <c r="TX80" s="367"/>
      <c r="TY80" s="367"/>
      <c r="TZ80" s="367"/>
      <c r="UA80" s="366"/>
      <c r="UB80" s="367"/>
      <c r="UC80" s="367"/>
      <c r="UD80" s="367"/>
      <c r="UE80" s="367"/>
      <c r="UF80" s="367"/>
      <c r="UG80" s="367"/>
      <c r="UH80" s="366"/>
      <c r="UI80" s="367"/>
      <c r="UJ80" s="367"/>
      <c r="UK80" s="367"/>
      <c r="UL80" s="367"/>
      <c r="UM80" s="367"/>
      <c r="UN80" s="367"/>
      <c r="UO80" s="366"/>
      <c r="UP80" s="367"/>
      <c r="UQ80" s="367"/>
      <c r="UR80" s="367"/>
      <c r="US80" s="367"/>
      <c r="UT80" s="367"/>
      <c r="UU80" s="367"/>
      <c r="UV80" s="366"/>
      <c r="UW80" s="367"/>
      <c r="UX80" s="367"/>
      <c r="UY80" s="367"/>
      <c r="UZ80" s="367"/>
      <c r="VA80" s="367"/>
      <c r="VB80" s="367"/>
      <c r="VC80" s="366"/>
      <c r="VD80" s="367"/>
      <c r="VE80" s="367"/>
      <c r="VF80" s="367"/>
      <c r="VG80" s="367"/>
      <c r="VH80" s="367"/>
      <c r="VI80" s="367"/>
      <c r="VJ80" s="366"/>
      <c r="VK80" s="367"/>
      <c r="VL80" s="367"/>
      <c r="VM80" s="367"/>
      <c r="VN80" s="367"/>
      <c r="VO80" s="367"/>
      <c r="VP80" s="367"/>
      <c r="VQ80" s="366"/>
      <c r="VR80" s="367"/>
      <c r="VS80" s="367"/>
      <c r="VT80" s="367"/>
      <c r="VU80" s="367"/>
      <c r="VV80" s="367"/>
      <c r="VW80" s="367"/>
      <c r="VX80" s="366"/>
      <c r="VY80" s="367"/>
      <c r="VZ80" s="367"/>
      <c r="WA80" s="367"/>
      <c r="WB80" s="367"/>
      <c r="WC80" s="367"/>
      <c r="WD80" s="367"/>
      <c r="WE80" s="366"/>
      <c r="WF80" s="367"/>
      <c r="WG80" s="367"/>
      <c r="WH80" s="367"/>
      <c r="WI80" s="367"/>
      <c r="WJ80" s="367"/>
      <c r="WK80" s="367"/>
      <c r="WL80" s="366"/>
      <c r="WM80" s="367"/>
      <c r="WN80" s="367"/>
      <c r="WO80" s="367"/>
      <c r="WP80" s="367"/>
      <c r="WQ80" s="367"/>
      <c r="WR80" s="367"/>
      <c r="WS80" s="366"/>
      <c r="WT80" s="367"/>
      <c r="WU80" s="367"/>
      <c r="WV80" s="367"/>
      <c r="WW80" s="367"/>
      <c r="WX80" s="367"/>
      <c r="WY80" s="367"/>
      <c r="WZ80" s="366"/>
      <c r="XA80" s="367"/>
      <c r="XB80" s="367"/>
      <c r="XC80" s="367"/>
      <c r="XD80" s="367"/>
      <c r="XE80" s="367"/>
      <c r="XF80" s="367"/>
      <c r="XG80" s="366"/>
      <c r="XH80" s="367"/>
      <c r="XI80" s="367"/>
      <c r="XJ80" s="367"/>
      <c r="XK80" s="367"/>
      <c r="XL80" s="367"/>
      <c r="XM80" s="367"/>
      <c r="XN80" s="366"/>
      <c r="XO80" s="367"/>
      <c r="XP80" s="367"/>
      <c r="XQ80" s="367"/>
      <c r="XR80" s="367"/>
      <c r="XS80" s="367"/>
      <c r="XT80" s="367"/>
      <c r="XU80" s="366"/>
      <c r="XV80" s="367"/>
      <c r="XW80" s="367"/>
      <c r="XX80" s="367"/>
      <c r="XY80" s="367"/>
      <c r="XZ80" s="367"/>
      <c r="YA80" s="367"/>
      <c r="YB80" s="366"/>
      <c r="YC80" s="367"/>
      <c r="YD80" s="367"/>
      <c r="YE80" s="367"/>
      <c r="YF80" s="367"/>
      <c r="YG80" s="367"/>
      <c r="YH80" s="367"/>
      <c r="YI80" s="366"/>
      <c r="YJ80" s="367"/>
      <c r="YK80" s="367"/>
      <c r="YL80" s="367"/>
      <c r="YM80" s="367"/>
      <c r="YN80" s="367"/>
      <c r="YO80" s="367"/>
      <c r="YP80" s="366"/>
      <c r="YQ80" s="367"/>
      <c r="YR80" s="367"/>
      <c r="YS80" s="367"/>
      <c r="YT80" s="367"/>
      <c r="YU80" s="367"/>
      <c r="YV80" s="367"/>
      <c r="YW80" s="366"/>
      <c r="YX80" s="367"/>
      <c r="YY80" s="367"/>
      <c r="YZ80" s="367"/>
      <c r="ZA80" s="367"/>
      <c r="ZB80" s="367"/>
      <c r="ZC80" s="367"/>
      <c r="ZD80" s="366"/>
      <c r="ZE80" s="367"/>
      <c r="ZF80" s="367"/>
      <c r="ZG80" s="367"/>
      <c r="ZH80" s="367"/>
      <c r="ZI80" s="367"/>
      <c r="ZJ80" s="367"/>
      <c r="ZK80" s="366"/>
      <c r="ZL80" s="367"/>
      <c r="ZM80" s="367"/>
      <c r="ZN80" s="367"/>
      <c r="ZO80" s="367"/>
      <c r="ZP80" s="367"/>
      <c r="ZQ80" s="367"/>
      <c r="ZR80" s="366"/>
      <c r="ZS80" s="367"/>
      <c r="ZT80" s="367"/>
      <c r="ZU80" s="367"/>
      <c r="ZV80" s="367"/>
      <c r="ZW80" s="367"/>
      <c r="ZX80" s="367"/>
      <c r="ZY80" s="366"/>
      <c r="ZZ80" s="367"/>
      <c r="AAA80" s="367"/>
      <c r="AAB80" s="367"/>
      <c r="AAC80" s="367"/>
      <c r="AAD80" s="367"/>
      <c r="AAE80" s="367"/>
      <c r="AAF80" s="366"/>
      <c r="AAG80" s="367"/>
      <c r="AAH80" s="367"/>
      <c r="AAI80" s="367"/>
      <c r="AAJ80" s="367"/>
      <c r="AAK80" s="367"/>
      <c r="AAL80" s="367"/>
      <c r="AAM80" s="366"/>
      <c r="AAN80" s="367"/>
      <c r="AAO80" s="367"/>
      <c r="AAP80" s="367"/>
      <c r="AAQ80" s="367"/>
      <c r="AAR80" s="367"/>
      <c r="AAS80" s="367"/>
      <c r="AAT80" s="366"/>
      <c r="AAU80" s="367"/>
      <c r="AAV80" s="367"/>
      <c r="AAW80" s="367"/>
      <c r="AAX80" s="367"/>
      <c r="AAY80" s="367"/>
      <c r="AAZ80" s="367"/>
      <c r="ABA80" s="366"/>
      <c r="ABB80" s="367"/>
      <c r="ABC80" s="367"/>
      <c r="ABD80" s="367"/>
      <c r="ABE80" s="367"/>
      <c r="ABF80" s="367"/>
      <c r="ABG80" s="367"/>
      <c r="ABH80" s="366"/>
      <c r="ABI80" s="367"/>
      <c r="ABJ80" s="367"/>
      <c r="ABK80" s="367"/>
      <c r="ABL80" s="367"/>
      <c r="ABM80" s="367"/>
      <c r="ABN80" s="367"/>
      <c r="ABO80" s="366"/>
      <c r="ABP80" s="367"/>
      <c r="ABQ80" s="367"/>
      <c r="ABR80" s="367"/>
      <c r="ABS80" s="367"/>
      <c r="ABT80" s="367"/>
      <c r="ABU80" s="367"/>
      <c r="ABV80" s="366"/>
      <c r="ABW80" s="367"/>
      <c r="ABX80" s="367"/>
      <c r="ABY80" s="367"/>
      <c r="ABZ80" s="367"/>
      <c r="ACA80" s="367"/>
      <c r="ACB80" s="367"/>
      <c r="ACC80" s="366"/>
      <c r="ACD80" s="367"/>
      <c r="ACE80" s="367"/>
      <c r="ACF80" s="367"/>
      <c r="ACG80" s="367"/>
      <c r="ACH80" s="367"/>
      <c r="ACI80" s="367"/>
      <c r="ACJ80" s="366"/>
      <c r="ACK80" s="367"/>
      <c r="ACL80" s="367"/>
      <c r="ACM80" s="367"/>
      <c r="ACN80" s="367"/>
      <c r="ACO80" s="367"/>
      <c r="ACP80" s="367"/>
      <c r="ACQ80" s="366"/>
      <c r="ACR80" s="367"/>
      <c r="ACS80" s="367"/>
      <c r="ACT80" s="367"/>
      <c r="ACU80" s="367"/>
      <c r="ACV80" s="367"/>
      <c r="ACW80" s="367"/>
      <c r="ACX80" s="366"/>
      <c r="ACY80" s="367"/>
      <c r="ACZ80" s="367"/>
      <c r="ADA80" s="367"/>
      <c r="ADB80" s="367"/>
      <c r="ADC80" s="367"/>
      <c r="ADD80" s="367"/>
      <c r="ADE80" s="366"/>
      <c r="ADF80" s="367"/>
      <c r="ADG80" s="367"/>
      <c r="ADH80" s="367"/>
      <c r="ADI80" s="367"/>
      <c r="ADJ80" s="367"/>
      <c r="ADK80" s="367"/>
      <c r="ADL80" s="366"/>
      <c r="ADM80" s="367"/>
      <c r="ADN80" s="367"/>
      <c r="ADO80" s="367"/>
      <c r="ADP80" s="367"/>
      <c r="ADQ80" s="367"/>
      <c r="ADR80" s="367"/>
      <c r="ADS80" s="366"/>
      <c r="ADT80" s="367"/>
      <c r="ADU80" s="367"/>
      <c r="ADV80" s="367"/>
      <c r="ADW80" s="367"/>
      <c r="ADX80" s="367"/>
      <c r="ADY80" s="367"/>
      <c r="ADZ80" s="366"/>
      <c r="AEA80" s="367"/>
      <c r="AEB80" s="367"/>
      <c r="AEC80" s="367"/>
      <c r="AED80" s="367"/>
      <c r="AEE80" s="367"/>
      <c r="AEF80" s="367"/>
      <c r="AEG80" s="366"/>
      <c r="AEH80" s="367"/>
      <c r="AEI80" s="367"/>
      <c r="AEJ80" s="367"/>
      <c r="AEK80" s="367"/>
      <c r="AEL80" s="367"/>
      <c r="AEM80" s="367"/>
      <c r="AEN80" s="366"/>
      <c r="AEO80" s="367"/>
      <c r="AEP80" s="367"/>
      <c r="AEQ80" s="367"/>
      <c r="AER80" s="367"/>
      <c r="AES80" s="367"/>
      <c r="AET80" s="367"/>
      <c r="AEU80" s="366"/>
      <c r="AEV80" s="367"/>
      <c r="AEW80" s="367"/>
      <c r="AEX80" s="367"/>
      <c r="AEY80" s="367"/>
      <c r="AEZ80" s="367"/>
      <c r="AFA80" s="367"/>
      <c r="AFB80" s="366"/>
      <c r="AFC80" s="367"/>
      <c r="AFD80" s="367"/>
      <c r="AFE80" s="367"/>
      <c r="AFF80" s="367"/>
      <c r="AFG80" s="367"/>
      <c r="AFH80" s="367"/>
      <c r="AFI80" s="366"/>
      <c r="AFJ80" s="367"/>
      <c r="AFK80" s="367"/>
      <c r="AFL80" s="367"/>
      <c r="AFM80" s="367"/>
      <c r="AFN80" s="367"/>
      <c r="AFO80" s="367"/>
      <c r="AFP80" s="366"/>
      <c r="AFQ80" s="367"/>
      <c r="AFR80" s="367"/>
      <c r="AFS80" s="367"/>
      <c r="AFT80" s="367"/>
      <c r="AFU80" s="367"/>
      <c r="AFV80" s="367"/>
      <c r="AFW80" s="366"/>
      <c r="AFX80" s="367"/>
      <c r="AFY80" s="367"/>
      <c r="AFZ80" s="367"/>
      <c r="AGA80" s="367"/>
      <c r="AGB80" s="367"/>
      <c r="AGC80" s="367"/>
      <c r="AGD80" s="366"/>
      <c r="AGE80" s="367"/>
      <c r="AGF80" s="367"/>
      <c r="AGG80" s="367"/>
      <c r="AGH80" s="367"/>
      <c r="AGI80" s="367"/>
      <c r="AGJ80" s="367"/>
      <c r="AGK80" s="366"/>
      <c r="AGL80" s="367"/>
      <c r="AGM80" s="367"/>
      <c r="AGN80" s="367"/>
      <c r="AGO80" s="367"/>
      <c r="AGP80" s="367"/>
      <c r="AGQ80" s="367"/>
      <c r="AGR80" s="366"/>
      <c r="AGS80" s="367"/>
      <c r="AGT80" s="367"/>
      <c r="AGU80" s="367"/>
      <c r="AGV80" s="367"/>
      <c r="AGW80" s="367"/>
      <c r="AGX80" s="367"/>
      <c r="AGY80" s="366"/>
      <c r="AGZ80" s="367"/>
      <c r="AHA80" s="367"/>
      <c r="AHB80" s="367"/>
      <c r="AHC80" s="367"/>
      <c r="AHD80" s="367"/>
      <c r="AHE80" s="367"/>
      <c r="AHF80" s="366"/>
      <c r="AHG80" s="367"/>
      <c r="AHH80" s="367"/>
      <c r="AHI80" s="367"/>
      <c r="AHJ80" s="367"/>
      <c r="AHK80" s="367"/>
      <c r="AHL80" s="367"/>
      <c r="AHM80" s="366"/>
      <c r="AHN80" s="367"/>
      <c r="AHO80" s="367"/>
      <c r="AHP80" s="367"/>
      <c r="AHQ80" s="367"/>
      <c r="AHR80" s="367"/>
      <c r="AHS80" s="367"/>
      <c r="AHT80" s="366"/>
      <c r="AHU80" s="367"/>
      <c r="AHV80" s="367"/>
      <c r="AHW80" s="367"/>
      <c r="AHX80" s="367"/>
      <c r="AHY80" s="367"/>
      <c r="AHZ80" s="367"/>
      <c r="AIA80" s="366"/>
      <c r="AIB80" s="367"/>
      <c r="AIC80" s="367"/>
      <c r="AID80" s="367"/>
      <c r="AIE80" s="367"/>
      <c r="AIF80" s="367"/>
      <c r="AIG80" s="367"/>
      <c r="AIH80" s="366"/>
      <c r="AII80" s="367"/>
      <c r="AIJ80" s="367"/>
      <c r="AIK80" s="367"/>
      <c r="AIL80" s="367"/>
      <c r="AIM80" s="367"/>
      <c r="AIN80" s="367"/>
      <c r="AIO80" s="366"/>
      <c r="AIP80" s="367"/>
      <c r="AIQ80" s="367"/>
      <c r="AIR80" s="367"/>
      <c r="AIS80" s="367"/>
      <c r="AIT80" s="367"/>
      <c r="AIU80" s="367"/>
      <c r="AIV80" s="366"/>
      <c r="AIW80" s="367"/>
      <c r="AIX80" s="367"/>
      <c r="AIY80" s="367"/>
      <c r="AIZ80" s="367"/>
      <c r="AJA80" s="367"/>
      <c r="AJB80" s="367"/>
      <c r="AJC80" s="366"/>
      <c r="AJD80" s="367"/>
      <c r="AJE80" s="367"/>
      <c r="AJF80" s="367"/>
      <c r="AJG80" s="367"/>
      <c r="AJH80" s="367"/>
      <c r="AJI80" s="367"/>
      <c r="AJJ80" s="366"/>
      <c r="AJK80" s="367"/>
      <c r="AJL80" s="367"/>
      <c r="AJM80" s="367"/>
      <c r="AJN80" s="367"/>
      <c r="AJO80" s="367"/>
      <c r="AJP80" s="367"/>
      <c r="AJQ80" s="366"/>
      <c r="AJR80" s="367"/>
      <c r="AJS80" s="367"/>
      <c r="AJT80" s="367"/>
      <c r="AJU80" s="367"/>
      <c r="AJV80" s="367"/>
      <c r="AJW80" s="367"/>
      <c r="AJX80" s="366"/>
      <c r="AJY80" s="367"/>
      <c r="AJZ80" s="367"/>
      <c r="AKA80" s="367"/>
      <c r="AKB80" s="367"/>
      <c r="AKC80" s="367"/>
      <c r="AKD80" s="367"/>
      <c r="AKE80" s="366"/>
      <c r="AKF80" s="367"/>
      <c r="AKG80" s="367"/>
      <c r="AKH80" s="367"/>
      <c r="AKI80" s="367"/>
      <c r="AKJ80" s="367"/>
      <c r="AKK80" s="367"/>
      <c r="AKL80" s="366"/>
      <c r="AKM80" s="367"/>
      <c r="AKN80" s="367"/>
      <c r="AKO80" s="367"/>
      <c r="AKP80" s="367"/>
      <c r="AKQ80" s="367"/>
      <c r="AKR80" s="367"/>
      <c r="AKS80" s="366"/>
      <c r="AKT80" s="367"/>
      <c r="AKU80" s="367"/>
      <c r="AKV80" s="367"/>
      <c r="AKW80" s="367"/>
      <c r="AKX80" s="367"/>
      <c r="AKY80" s="367"/>
      <c r="AKZ80" s="366"/>
      <c r="ALA80" s="367"/>
      <c r="ALB80" s="367"/>
      <c r="ALC80" s="367"/>
      <c r="ALD80" s="367"/>
      <c r="ALE80" s="367"/>
      <c r="ALF80" s="367"/>
      <c r="ALG80" s="366"/>
      <c r="ALH80" s="367"/>
      <c r="ALI80" s="367"/>
      <c r="ALJ80" s="367"/>
      <c r="ALK80" s="367"/>
      <c r="ALL80" s="367"/>
      <c r="ALM80" s="367"/>
      <c r="ALN80" s="366"/>
      <c r="ALO80" s="367"/>
      <c r="ALP80" s="367"/>
      <c r="ALQ80" s="367"/>
      <c r="ALR80" s="367"/>
      <c r="ALS80" s="367"/>
      <c r="ALT80" s="367"/>
      <c r="ALU80" s="366"/>
      <c r="ALV80" s="367"/>
      <c r="ALW80" s="367"/>
      <c r="ALX80" s="367"/>
      <c r="ALY80" s="367"/>
      <c r="ALZ80" s="367"/>
      <c r="AMA80" s="367"/>
      <c r="AMB80" s="366"/>
      <c r="AMC80" s="367"/>
      <c r="AMD80" s="367"/>
      <c r="AME80" s="367"/>
      <c r="AMF80" s="367"/>
      <c r="AMG80" s="367"/>
      <c r="AMH80" s="367"/>
      <c r="AMI80" s="366"/>
      <c r="AMJ80" s="367"/>
      <c r="AMK80" s="367"/>
      <c r="AML80" s="367"/>
      <c r="AMM80" s="367"/>
      <c r="AMN80" s="367"/>
      <c r="AMO80" s="367"/>
      <c r="AMP80" s="366"/>
      <c r="AMQ80" s="367"/>
      <c r="AMR80" s="367"/>
      <c r="AMS80" s="367"/>
      <c r="AMT80" s="367"/>
      <c r="AMU80" s="367"/>
      <c r="AMV80" s="367"/>
      <c r="AMW80" s="366"/>
      <c r="AMX80" s="367"/>
      <c r="AMY80" s="367"/>
      <c r="AMZ80" s="367"/>
      <c r="ANA80" s="367"/>
      <c r="ANB80" s="367"/>
      <c r="ANC80" s="367"/>
      <c r="AND80" s="366"/>
      <c r="ANE80" s="367"/>
      <c r="ANF80" s="367"/>
      <c r="ANG80" s="367"/>
      <c r="ANH80" s="367"/>
      <c r="ANI80" s="367"/>
      <c r="ANJ80" s="367"/>
      <c r="ANK80" s="366"/>
      <c r="ANL80" s="367"/>
      <c r="ANM80" s="367"/>
      <c r="ANN80" s="367"/>
      <c r="ANO80" s="367"/>
      <c r="ANP80" s="367"/>
      <c r="ANQ80" s="367"/>
      <c r="ANR80" s="366"/>
      <c r="ANS80" s="367"/>
      <c r="ANT80" s="367"/>
      <c r="ANU80" s="367"/>
      <c r="ANV80" s="367"/>
      <c r="ANW80" s="367"/>
      <c r="ANX80" s="367"/>
      <c r="ANY80" s="366"/>
      <c r="ANZ80" s="367"/>
      <c r="AOA80" s="367"/>
      <c r="AOB80" s="367"/>
      <c r="AOC80" s="367"/>
      <c r="AOD80" s="367"/>
      <c r="AOE80" s="367"/>
      <c r="AOF80" s="366"/>
      <c r="AOG80" s="367"/>
      <c r="AOH80" s="367"/>
      <c r="AOI80" s="367"/>
      <c r="AOJ80" s="367"/>
      <c r="AOK80" s="367"/>
      <c r="AOL80" s="367"/>
      <c r="AOM80" s="366"/>
      <c r="AON80" s="367"/>
      <c r="AOO80" s="367"/>
      <c r="AOP80" s="367"/>
      <c r="AOQ80" s="367"/>
      <c r="AOR80" s="367"/>
      <c r="AOS80" s="367"/>
      <c r="AOT80" s="366"/>
      <c r="AOU80" s="367"/>
      <c r="AOV80" s="367"/>
      <c r="AOW80" s="367"/>
      <c r="AOX80" s="367"/>
      <c r="AOY80" s="367"/>
      <c r="AOZ80" s="367"/>
      <c r="APA80" s="366"/>
      <c r="APB80" s="367"/>
      <c r="APC80" s="367"/>
      <c r="APD80" s="367"/>
      <c r="APE80" s="367"/>
      <c r="APF80" s="367"/>
      <c r="APG80" s="367"/>
      <c r="APH80" s="366"/>
      <c r="API80" s="367"/>
      <c r="APJ80" s="367"/>
      <c r="APK80" s="367"/>
      <c r="APL80" s="367"/>
      <c r="APM80" s="367"/>
      <c r="APN80" s="367"/>
      <c r="APO80" s="366"/>
      <c r="APP80" s="367"/>
      <c r="APQ80" s="367"/>
      <c r="APR80" s="367"/>
      <c r="APS80" s="367"/>
      <c r="APT80" s="367"/>
      <c r="APU80" s="367"/>
      <c r="APV80" s="366"/>
      <c r="APW80" s="367"/>
      <c r="APX80" s="367"/>
      <c r="APY80" s="367"/>
      <c r="APZ80" s="367"/>
      <c r="AQA80" s="367"/>
      <c r="AQB80" s="367"/>
      <c r="AQC80" s="366"/>
      <c r="AQD80" s="367"/>
      <c r="AQE80" s="367"/>
      <c r="AQF80" s="367"/>
      <c r="AQG80" s="367"/>
      <c r="AQH80" s="367"/>
      <c r="AQI80" s="367"/>
      <c r="AQJ80" s="366"/>
      <c r="AQK80" s="367"/>
      <c r="AQL80" s="367"/>
      <c r="AQM80" s="367"/>
      <c r="AQN80" s="367"/>
      <c r="AQO80" s="367"/>
      <c r="AQP80" s="367"/>
      <c r="AQQ80" s="366"/>
      <c r="AQR80" s="367"/>
      <c r="AQS80" s="367"/>
      <c r="AQT80" s="367"/>
      <c r="AQU80" s="367"/>
      <c r="AQV80" s="367"/>
      <c r="AQW80" s="367"/>
      <c r="AQX80" s="366"/>
      <c r="AQY80" s="367"/>
      <c r="AQZ80" s="367"/>
      <c r="ARA80" s="367"/>
      <c r="ARB80" s="367"/>
      <c r="ARC80" s="367"/>
      <c r="ARD80" s="367"/>
      <c r="ARE80" s="366"/>
      <c r="ARF80" s="367"/>
      <c r="ARG80" s="367"/>
      <c r="ARH80" s="367"/>
      <c r="ARI80" s="367"/>
      <c r="ARJ80" s="367"/>
      <c r="ARK80" s="367"/>
      <c r="ARL80" s="366"/>
      <c r="ARM80" s="367"/>
      <c r="ARN80" s="367"/>
      <c r="ARO80" s="367"/>
      <c r="ARP80" s="367"/>
      <c r="ARQ80" s="367"/>
      <c r="ARR80" s="367"/>
      <c r="ARS80" s="366"/>
      <c r="ART80" s="367"/>
      <c r="ARU80" s="367"/>
      <c r="ARV80" s="367"/>
      <c r="ARW80" s="367"/>
      <c r="ARX80" s="367"/>
      <c r="ARY80" s="367"/>
      <c r="ARZ80" s="366"/>
      <c r="ASA80" s="367"/>
      <c r="ASB80" s="367"/>
      <c r="ASC80" s="367"/>
      <c r="ASD80" s="367"/>
      <c r="ASE80" s="367"/>
      <c r="ASF80" s="367"/>
      <c r="ASG80" s="366"/>
      <c r="ASH80" s="367"/>
      <c r="ASI80" s="367"/>
      <c r="ASJ80" s="367"/>
      <c r="ASK80" s="367"/>
      <c r="ASL80" s="367"/>
      <c r="ASM80" s="367"/>
      <c r="ASN80" s="366"/>
      <c r="ASO80" s="367"/>
      <c r="ASP80" s="367"/>
      <c r="ASQ80" s="367"/>
      <c r="ASR80" s="367"/>
      <c r="ASS80" s="367"/>
      <c r="AST80" s="367"/>
      <c r="ASU80" s="366"/>
      <c r="ASV80" s="367"/>
      <c r="ASW80" s="367"/>
      <c r="ASX80" s="367"/>
      <c r="ASY80" s="367"/>
      <c r="ASZ80" s="367"/>
      <c r="ATA80" s="367"/>
      <c r="ATB80" s="366"/>
      <c r="ATC80" s="367"/>
      <c r="ATD80" s="367"/>
      <c r="ATE80" s="367"/>
      <c r="ATF80" s="367"/>
      <c r="ATG80" s="367"/>
      <c r="ATH80" s="367"/>
      <c r="ATI80" s="366"/>
      <c r="ATJ80" s="367"/>
      <c r="ATK80" s="367"/>
      <c r="ATL80" s="367"/>
      <c r="ATM80" s="367"/>
      <c r="ATN80" s="367"/>
      <c r="ATO80" s="367"/>
      <c r="ATP80" s="366"/>
      <c r="ATQ80" s="367"/>
      <c r="ATR80" s="367"/>
      <c r="ATS80" s="367"/>
      <c r="ATT80" s="367"/>
      <c r="ATU80" s="367"/>
      <c r="ATV80" s="367"/>
      <c r="ATW80" s="366"/>
      <c r="ATX80" s="367"/>
      <c r="ATY80" s="367"/>
      <c r="ATZ80" s="367"/>
      <c r="AUA80" s="367"/>
      <c r="AUB80" s="367"/>
      <c r="AUC80" s="367"/>
      <c r="AUD80" s="366"/>
      <c r="AUE80" s="367"/>
      <c r="AUF80" s="367"/>
      <c r="AUG80" s="367"/>
      <c r="AUH80" s="367"/>
      <c r="AUI80" s="367"/>
      <c r="AUJ80" s="367"/>
      <c r="AUK80" s="366"/>
      <c r="AUL80" s="367"/>
      <c r="AUM80" s="367"/>
      <c r="AUN80" s="367"/>
      <c r="AUO80" s="367"/>
      <c r="AUP80" s="367"/>
      <c r="AUQ80" s="367"/>
      <c r="AUR80" s="366"/>
      <c r="AUS80" s="367"/>
      <c r="AUT80" s="367"/>
      <c r="AUU80" s="367"/>
      <c r="AUV80" s="367"/>
      <c r="AUW80" s="367"/>
      <c r="AUX80" s="367"/>
      <c r="AUY80" s="366"/>
      <c r="AUZ80" s="367"/>
      <c r="AVA80" s="367"/>
      <c r="AVB80" s="367"/>
      <c r="AVC80" s="367"/>
      <c r="AVD80" s="367"/>
      <c r="AVE80" s="367"/>
      <c r="AVF80" s="366"/>
      <c r="AVG80" s="367"/>
      <c r="AVH80" s="367"/>
      <c r="AVI80" s="367"/>
      <c r="AVJ80" s="367"/>
      <c r="AVK80" s="367"/>
      <c r="AVL80" s="367"/>
      <c r="AVM80" s="366"/>
      <c r="AVN80" s="367"/>
      <c r="AVO80" s="367"/>
      <c r="AVP80" s="367"/>
      <c r="AVQ80" s="367"/>
      <c r="AVR80" s="367"/>
      <c r="AVS80" s="367"/>
      <c r="AVT80" s="366"/>
      <c r="AVU80" s="367"/>
      <c r="AVV80" s="367"/>
      <c r="AVW80" s="367"/>
      <c r="AVX80" s="367"/>
      <c r="AVY80" s="367"/>
      <c r="AVZ80" s="367"/>
      <c r="AWA80" s="366"/>
      <c r="AWB80" s="367"/>
      <c r="AWC80" s="367"/>
      <c r="AWD80" s="367"/>
      <c r="AWE80" s="367"/>
      <c r="AWF80" s="367"/>
      <c r="AWG80" s="367"/>
      <c r="AWH80" s="366"/>
      <c r="AWI80" s="367"/>
      <c r="AWJ80" s="367"/>
      <c r="AWK80" s="367"/>
      <c r="AWL80" s="367"/>
      <c r="AWM80" s="367"/>
      <c r="AWN80" s="367"/>
      <c r="AWO80" s="366"/>
      <c r="AWP80" s="367"/>
      <c r="AWQ80" s="367"/>
      <c r="AWR80" s="367"/>
      <c r="AWS80" s="367"/>
      <c r="AWT80" s="367"/>
      <c r="AWU80" s="367"/>
      <c r="AWV80" s="366"/>
      <c r="AWW80" s="367"/>
      <c r="AWX80" s="367"/>
      <c r="AWY80" s="367"/>
      <c r="AWZ80" s="367"/>
      <c r="AXA80" s="367"/>
      <c r="AXB80" s="367"/>
      <c r="AXC80" s="366"/>
      <c r="AXD80" s="367"/>
      <c r="AXE80" s="367"/>
      <c r="AXF80" s="367"/>
      <c r="AXG80" s="367"/>
      <c r="AXH80" s="367"/>
      <c r="AXI80" s="367"/>
      <c r="AXJ80" s="366"/>
      <c r="AXK80" s="367"/>
      <c r="AXL80" s="367"/>
      <c r="AXM80" s="367"/>
      <c r="AXN80" s="367"/>
      <c r="AXO80" s="367"/>
      <c r="AXP80" s="367"/>
      <c r="AXQ80" s="366"/>
      <c r="AXR80" s="367"/>
      <c r="AXS80" s="367"/>
      <c r="AXT80" s="367"/>
      <c r="AXU80" s="367"/>
      <c r="AXV80" s="367"/>
      <c r="AXW80" s="367"/>
      <c r="AXX80" s="366"/>
      <c r="AXY80" s="367"/>
      <c r="AXZ80" s="367"/>
      <c r="AYA80" s="367"/>
      <c r="AYB80" s="367"/>
      <c r="AYC80" s="367"/>
      <c r="AYD80" s="367"/>
      <c r="AYE80" s="366"/>
      <c r="AYF80" s="367"/>
      <c r="AYG80" s="367"/>
      <c r="AYH80" s="367"/>
      <c r="AYI80" s="367"/>
      <c r="AYJ80" s="367"/>
      <c r="AYK80" s="367"/>
      <c r="AYL80" s="366"/>
      <c r="AYM80" s="367"/>
      <c r="AYN80" s="367"/>
      <c r="AYO80" s="367"/>
      <c r="AYP80" s="367"/>
      <c r="AYQ80" s="367"/>
      <c r="AYR80" s="367"/>
      <c r="AYS80" s="366"/>
      <c r="AYT80" s="367"/>
      <c r="AYU80" s="367"/>
      <c r="AYV80" s="367"/>
      <c r="AYW80" s="367"/>
      <c r="AYX80" s="367"/>
      <c r="AYY80" s="367"/>
      <c r="AYZ80" s="366"/>
      <c r="AZA80" s="367"/>
      <c r="AZB80" s="367"/>
      <c r="AZC80" s="367"/>
      <c r="AZD80" s="367"/>
      <c r="AZE80" s="367"/>
      <c r="AZF80" s="367"/>
      <c r="AZG80" s="366"/>
      <c r="AZH80" s="367"/>
      <c r="AZI80" s="367"/>
      <c r="AZJ80" s="367"/>
      <c r="AZK80" s="367"/>
      <c r="AZL80" s="367"/>
      <c r="AZM80" s="367"/>
      <c r="AZN80" s="366"/>
      <c r="AZO80" s="367"/>
      <c r="AZP80" s="367"/>
      <c r="AZQ80" s="367"/>
      <c r="AZR80" s="367"/>
      <c r="AZS80" s="367"/>
      <c r="AZT80" s="367"/>
      <c r="AZU80" s="366"/>
      <c r="AZV80" s="367"/>
      <c r="AZW80" s="367"/>
      <c r="AZX80" s="367"/>
      <c r="AZY80" s="367"/>
      <c r="AZZ80" s="367"/>
      <c r="BAA80" s="367"/>
      <c r="BAB80" s="366"/>
      <c r="BAC80" s="367"/>
      <c r="BAD80" s="367"/>
      <c r="BAE80" s="367"/>
      <c r="BAF80" s="367"/>
      <c r="BAG80" s="367"/>
      <c r="BAH80" s="367"/>
      <c r="BAI80" s="366"/>
      <c r="BAJ80" s="367"/>
      <c r="BAK80" s="367"/>
      <c r="BAL80" s="367"/>
      <c r="BAM80" s="367"/>
      <c r="BAN80" s="367"/>
      <c r="BAO80" s="367"/>
      <c r="BAP80" s="366"/>
      <c r="BAQ80" s="367"/>
      <c r="BAR80" s="367"/>
      <c r="BAS80" s="367"/>
      <c r="BAT80" s="367"/>
      <c r="BAU80" s="367"/>
      <c r="BAV80" s="367"/>
      <c r="BAW80" s="366"/>
      <c r="BAX80" s="367"/>
      <c r="BAY80" s="367"/>
      <c r="BAZ80" s="367"/>
      <c r="BBA80" s="367"/>
      <c r="BBB80" s="367"/>
      <c r="BBC80" s="367"/>
      <c r="BBD80" s="366"/>
      <c r="BBE80" s="367"/>
      <c r="BBF80" s="367"/>
      <c r="BBG80" s="367"/>
      <c r="BBH80" s="367"/>
      <c r="BBI80" s="367"/>
      <c r="BBJ80" s="367"/>
      <c r="BBK80" s="366"/>
      <c r="BBL80" s="367"/>
      <c r="BBM80" s="367"/>
      <c r="BBN80" s="367"/>
      <c r="BBO80" s="367"/>
      <c r="BBP80" s="367"/>
      <c r="BBQ80" s="367"/>
      <c r="BBR80" s="366"/>
      <c r="BBS80" s="367"/>
      <c r="BBT80" s="367"/>
      <c r="BBU80" s="367"/>
      <c r="BBV80" s="367"/>
      <c r="BBW80" s="367"/>
      <c r="BBX80" s="367"/>
      <c r="BBY80" s="366"/>
      <c r="BBZ80" s="367"/>
      <c r="BCA80" s="367"/>
      <c r="BCB80" s="367"/>
      <c r="BCC80" s="367"/>
      <c r="BCD80" s="367"/>
      <c r="BCE80" s="367"/>
      <c r="BCF80" s="366"/>
      <c r="BCG80" s="367"/>
      <c r="BCH80" s="367"/>
      <c r="BCI80" s="367"/>
      <c r="BCJ80" s="367"/>
      <c r="BCK80" s="367"/>
      <c r="BCL80" s="367"/>
      <c r="BCM80" s="366"/>
      <c r="BCN80" s="367"/>
      <c r="BCO80" s="367"/>
      <c r="BCP80" s="367"/>
      <c r="BCQ80" s="367"/>
      <c r="BCR80" s="367"/>
      <c r="BCS80" s="367"/>
      <c r="BCT80" s="366"/>
      <c r="BCU80" s="367"/>
      <c r="BCV80" s="367"/>
      <c r="BCW80" s="367"/>
      <c r="BCX80" s="367"/>
      <c r="BCY80" s="367"/>
      <c r="BCZ80" s="367"/>
      <c r="BDA80" s="366"/>
      <c r="BDB80" s="367"/>
      <c r="BDC80" s="367"/>
      <c r="BDD80" s="367"/>
      <c r="BDE80" s="367"/>
      <c r="BDF80" s="367"/>
      <c r="BDG80" s="367"/>
      <c r="BDH80" s="366"/>
      <c r="BDI80" s="367"/>
      <c r="BDJ80" s="367"/>
      <c r="BDK80" s="367"/>
      <c r="BDL80" s="367"/>
      <c r="BDM80" s="367"/>
      <c r="BDN80" s="367"/>
      <c r="BDO80" s="366"/>
      <c r="BDP80" s="367"/>
      <c r="BDQ80" s="367"/>
      <c r="BDR80" s="367"/>
      <c r="BDS80" s="367"/>
      <c r="BDT80" s="367"/>
      <c r="BDU80" s="367"/>
      <c r="BDV80" s="366"/>
      <c r="BDW80" s="367"/>
      <c r="BDX80" s="367"/>
      <c r="BDY80" s="367"/>
      <c r="BDZ80" s="367"/>
      <c r="BEA80" s="367"/>
      <c r="BEB80" s="367"/>
      <c r="BEC80" s="366"/>
      <c r="BED80" s="367"/>
      <c r="BEE80" s="367"/>
      <c r="BEF80" s="367"/>
      <c r="BEG80" s="367"/>
      <c r="BEH80" s="367"/>
      <c r="BEI80" s="367"/>
      <c r="BEJ80" s="366"/>
      <c r="BEK80" s="367"/>
      <c r="BEL80" s="367"/>
      <c r="BEM80" s="367"/>
      <c r="BEN80" s="367"/>
      <c r="BEO80" s="367"/>
      <c r="BEP80" s="367"/>
      <c r="BEQ80" s="366"/>
      <c r="BER80" s="367"/>
      <c r="BES80" s="367"/>
      <c r="BET80" s="367"/>
      <c r="BEU80" s="367"/>
      <c r="BEV80" s="367"/>
      <c r="BEW80" s="367"/>
      <c r="BEX80" s="366"/>
      <c r="BEY80" s="367"/>
      <c r="BEZ80" s="367"/>
      <c r="BFA80" s="367"/>
      <c r="BFB80" s="367"/>
      <c r="BFC80" s="367"/>
      <c r="BFD80" s="367"/>
      <c r="BFE80" s="366"/>
      <c r="BFF80" s="367"/>
      <c r="BFG80" s="367"/>
      <c r="BFH80" s="367"/>
      <c r="BFI80" s="367"/>
      <c r="BFJ80" s="367"/>
      <c r="BFK80" s="367"/>
      <c r="BFL80" s="366"/>
      <c r="BFM80" s="367"/>
      <c r="BFN80" s="367"/>
      <c r="BFO80" s="367"/>
      <c r="BFP80" s="367"/>
      <c r="BFQ80" s="367"/>
      <c r="BFR80" s="367"/>
      <c r="BFS80" s="366"/>
      <c r="BFT80" s="367"/>
      <c r="BFU80" s="367"/>
      <c r="BFV80" s="367"/>
      <c r="BFW80" s="367"/>
      <c r="BFX80" s="367"/>
      <c r="BFY80" s="367"/>
      <c r="BFZ80" s="366"/>
      <c r="BGA80" s="367"/>
      <c r="BGB80" s="367"/>
      <c r="BGC80" s="367"/>
      <c r="BGD80" s="367"/>
      <c r="BGE80" s="367"/>
      <c r="BGF80" s="367"/>
      <c r="BGG80" s="366"/>
      <c r="BGH80" s="367"/>
      <c r="BGI80" s="367"/>
      <c r="BGJ80" s="367"/>
      <c r="BGK80" s="367"/>
      <c r="BGL80" s="367"/>
      <c r="BGM80" s="367"/>
      <c r="BGN80" s="366"/>
      <c r="BGO80" s="367"/>
      <c r="BGP80" s="367"/>
      <c r="BGQ80" s="367"/>
      <c r="BGR80" s="367"/>
      <c r="BGS80" s="367"/>
      <c r="BGT80" s="367"/>
      <c r="BGU80" s="366"/>
      <c r="BGV80" s="367"/>
      <c r="BGW80" s="367"/>
      <c r="BGX80" s="367"/>
      <c r="BGY80" s="367"/>
      <c r="BGZ80" s="367"/>
      <c r="BHA80" s="367"/>
      <c r="BHB80" s="366"/>
      <c r="BHC80" s="367"/>
      <c r="BHD80" s="367"/>
      <c r="BHE80" s="367"/>
      <c r="BHF80" s="367"/>
      <c r="BHG80" s="367"/>
      <c r="BHH80" s="367"/>
      <c r="BHI80" s="366"/>
      <c r="BHJ80" s="367"/>
      <c r="BHK80" s="367"/>
      <c r="BHL80" s="367"/>
      <c r="BHM80" s="367"/>
      <c r="BHN80" s="367"/>
      <c r="BHO80" s="367"/>
      <c r="BHP80" s="366"/>
      <c r="BHQ80" s="367"/>
      <c r="BHR80" s="367"/>
      <c r="BHS80" s="367"/>
      <c r="BHT80" s="367"/>
      <c r="BHU80" s="367"/>
      <c r="BHV80" s="367"/>
      <c r="BHW80" s="366"/>
      <c r="BHX80" s="367"/>
      <c r="BHY80" s="367"/>
      <c r="BHZ80" s="367"/>
      <c r="BIA80" s="367"/>
      <c r="BIB80" s="367"/>
      <c r="BIC80" s="367"/>
      <c r="BID80" s="366"/>
      <c r="BIE80" s="367"/>
      <c r="BIF80" s="367"/>
      <c r="BIG80" s="367"/>
      <c r="BIH80" s="367"/>
      <c r="BII80" s="367"/>
      <c r="BIJ80" s="367"/>
      <c r="BIK80" s="366"/>
      <c r="BIL80" s="367"/>
      <c r="BIM80" s="367"/>
      <c r="BIN80" s="367"/>
      <c r="BIO80" s="367"/>
      <c r="BIP80" s="367"/>
      <c r="BIQ80" s="367"/>
      <c r="BIR80" s="366"/>
      <c r="BIS80" s="367"/>
      <c r="BIT80" s="367"/>
      <c r="BIU80" s="367"/>
      <c r="BIV80" s="367"/>
      <c r="BIW80" s="367"/>
      <c r="BIX80" s="367"/>
      <c r="BIY80" s="366"/>
      <c r="BIZ80" s="367"/>
      <c r="BJA80" s="367"/>
      <c r="BJB80" s="367"/>
      <c r="BJC80" s="367"/>
      <c r="BJD80" s="367"/>
      <c r="BJE80" s="367"/>
      <c r="BJF80" s="366"/>
      <c r="BJG80" s="367"/>
      <c r="BJH80" s="367"/>
      <c r="BJI80" s="367"/>
      <c r="BJJ80" s="367"/>
      <c r="BJK80" s="367"/>
      <c r="BJL80" s="367"/>
      <c r="BJM80" s="366"/>
      <c r="BJN80" s="367"/>
      <c r="BJO80" s="367"/>
      <c r="BJP80" s="367"/>
      <c r="BJQ80" s="367"/>
      <c r="BJR80" s="367"/>
      <c r="BJS80" s="367"/>
      <c r="BJT80" s="366"/>
      <c r="BJU80" s="367"/>
      <c r="BJV80" s="367"/>
      <c r="BJW80" s="367"/>
      <c r="BJX80" s="367"/>
      <c r="BJY80" s="367"/>
      <c r="BJZ80" s="367"/>
      <c r="BKA80" s="366"/>
      <c r="BKB80" s="367"/>
      <c r="BKC80" s="367"/>
      <c r="BKD80" s="367"/>
      <c r="BKE80" s="367"/>
      <c r="BKF80" s="367"/>
      <c r="BKG80" s="367"/>
      <c r="BKH80" s="366"/>
      <c r="BKI80" s="367"/>
      <c r="BKJ80" s="367"/>
      <c r="BKK80" s="367"/>
      <c r="BKL80" s="367"/>
      <c r="BKM80" s="367"/>
      <c r="BKN80" s="367"/>
      <c r="BKO80" s="366"/>
      <c r="BKP80" s="367"/>
      <c r="BKQ80" s="367"/>
      <c r="BKR80" s="367"/>
      <c r="BKS80" s="367"/>
      <c r="BKT80" s="367"/>
      <c r="BKU80" s="367"/>
      <c r="BKV80" s="366"/>
      <c r="BKW80" s="367"/>
      <c r="BKX80" s="367"/>
      <c r="BKY80" s="367"/>
      <c r="BKZ80" s="367"/>
      <c r="BLA80" s="367"/>
      <c r="BLB80" s="367"/>
      <c r="BLC80" s="366"/>
      <c r="BLD80" s="367"/>
      <c r="BLE80" s="367"/>
      <c r="BLF80" s="367"/>
      <c r="BLG80" s="367"/>
      <c r="BLH80" s="367"/>
      <c r="BLI80" s="367"/>
      <c r="BLJ80" s="366"/>
      <c r="BLK80" s="367"/>
      <c r="BLL80" s="367"/>
      <c r="BLM80" s="367"/>
      <c r="BLN80" s="367"/>
      <c r="BLO80" s="367"/>
      <c r="BLP80" s="367"/>
      <c r="BLQ80" s="366"/>
      <c r="BLR80" s="367"/>
      <c r="BLS80" s="367"/>
      <c r="BLT80" s="367"/>
      <c r="BLU80" s="367"/>
      <c r="BLV80" s="367"/>
      <c r="BLW80" s="367"/>
      <c r="BLX80" s="366"/>
      <c r="BLY80" s="367"/>
      <c r="BLZ80" s="367"/>
      <c r="BMA80" s="367"/>
      <c r="BMB80" s="367"/>
      <c r="BMC80" s="367"/>
      <c r="BMD80" s="367"/>
      <c r="BME80" s="366"/>
      <c r="BMF80" s="367"/>
      <c r="BMG80" s="367"/>
      <c r="BMH80" s="367"/>
      <c r="BMI80" s="367"/>
      <c r="BMJ80" s="367"/>
      <c r="BMK80" s="367"/>
      <c r="BML80" s="366"/>
      <c r="BMM80" s="367"/>
      <c r="BMN80" s="367"/>
      <c r="BMO80" s="367"/>
      <c r="BMP80" s="367"/>
      <c r="BMQ80" s="367"/>
      <c r="BMR80" s="367"/>
      <c r="BMS80" s="366"/>
      <c r="BMT80" s="367"/>
      <c r="BMU80" s="367"/>
      <c r="BMV80" s="367"/>
      <c r="BMW80" s="367"/>
      <c r="BMX80" s="367"/>
      <c r="BMY80" s="367"/>
      <c r="BMZ80" s="366"/>
      <c r="BNA80" s="367"/>
      <c r="BNB80" s="367"/>
      <c r="BNC80" s="367"/>
      <c r="BND80" s="367"/>
      <c r="BNE80" s="367"/>
      <c r="BNF80" s="367"/>
      <c r="BNG80" s="366"/>
      <c r="BNH80" s="367"/>
      <c r="BNI80" s="367"/>
      <c r="BNJ80" s="367"/>
      <c r="BNK80" s="367"/>
      <c r="BNL80" s="367"/>
      <c r="BNM80" s="367"/>
      <c r="BNN80" s="366"/>
      <c r="BNO80" s="367"/>
      <c r="BNP80" s="367"/>
      <c r="BNQ80" s="367"/>
      <c r="BNR80" s="367"/>
      <c r="BNS80" s="367"/>
      <c r="BNT80" s="367"/>
      <c r="BNU80" s="366"/>
      <c r="BNV80" s="367"/>
      <c r="BNW80" s="367"/>
      <c r="BNX80" s="367"/>
      <c r="BNY80" s="367"/>
      <c r="BNZ80" s="367"/>
      <c r="BOA80" s="367"/>
      <c r="BOB80" s="366"/>
      <c r="BOC80" s="367"/>
      <c r="BOD80" s="367"/>
      <c r="BOE80" s="367"/>
      <c r="BOF80" s="367"/>
      <c r="BOG80" s="367"/>
      <c r="BOH80" s="367"/>
      <c r="BOI80" s="366"/>
      <c r="BOJ80" s="367"/>
      <c r="BOK80" s="367"/>
      <c r="BOL80" s="367"/>
      <c r="BOM80" s="367"/>
      <c r="BON80" s="367"/>
      <c r="BOO80" s="367"/>
      <c r="BOP80" s="366"/>
      <c r="BOQ80" s="367"/>
      <c r="BOR80" s="367"/>
      <c r="BOS80" s="367"/>
      <c r="BOT80" s="367"/>
      <c r="BOU80" s="367"/>
      <c r="BOV80" s="367"/>
      <c r="BOW80" s="366"/>
      <c r="BOX80" s="367"/>
      <c r="BOY80" s="367"/>
      <c r="BOZ80" s="367"/>
      <c r="BPA80" s="367"/>
      <c r="BPB80" s="367"/>
      <c r="BPC80" s="367"/>
      <c r="BPD80" s="366"/>
      <c r="BPE80" s="367"/>
      <c r="BPF80" s="367"/>
      <c r="BPG80" s="367"/>
      <c r="BPH80" s="367"/>
      <c r="BPI80" s="367"/>
      <c r="BPJ80" s="367"/>
      <c r="BPK80" s="366"/>
      <c r="BPL80" s="367"/>
      <c r="BPM80" s="367"/>
      <c r="BPN80" s="367"/>
      <c r="BPO80" s="367"/>
      <c r="BPP80" s="367"/>
      <c r="BPQ80" s="367"/>
      <c r="BPR80" s="366"/>
      <c r="BPS80" s="367"/>
      <c r="BPT80" s="367"/>
      <c r="BPU80" s="367"/>
      <c r="BPV80" s="367"/>
      <c r="BPW80" s="367"/>
      <c r="BPX80" s="367"/>
      <c r="BPY80" s="366"/>
      <c r="BPZ80" s="367"/>
      <c r="BQA80" s="367"/>
      <c r="BQB80" s="367"/>
      <c r="BQC80" s="367"/>
      <c r="BQD80" s="367"/>
      <c r="BQE80" s="367"/>
      <c r="BQF80" s="366"/>
      <c r="BQG80" s="367"/>
      <c r="BQH80" s="367"/>
      <c r="BQI80" s="367"/>
      <c r="BQJ80" s="367"/>
      <c r="BQK80" s="367"/>
      <c r="BQL80" s="367"/>
      <c r="BQM80" s="366"/>
      <c r="BQN80" s="367"/>
      <c r="BQO80" s="367"/>
      <c r="BQP80" s="367"/>
      <c r="BQQ80" s="367"/>
      <c r="BQR80" s="367"/>
      <c r="BQS80" s="367"/>
      <c r="BQT80" s="366"/>
      <c r="BQU80" s="367"/>
      <c r="BQV80" s="367"/>
      <c r="BQW80" s="367"/>
      <c r="BQX80" s="367"/>
      <c r="BQY80" s="367"/>
      <c r="BQZ80" s="367"/>
      <c r="BRA80" s="366"/>
      <c r="BRB80" s="367"/>
      <c r="BRC80" s="367"/>
      <c r="BRD80" s="367"/>
      <c r="BRE80" s="367"/>
      <c r="BRF80" s="367"/>
      <c r="BRG80" s="367"/>
      <c r="BRH80" s="366"/>
      <c r="BRI80" s="367"/>
      <c r="BRJ80" s="367"/>
      <c r="BRK80" s="367"/>
      <c r="BRL80" s="367"/>
      <c r="BRM80" s="367"/>
      <c r="BRN80" s="367"/>
      <c r="BRO80" s="366"/>
      <c r="BRP80" s="367"/>
      <c r="BRQ80" s="367"/>
      <c r="BRR80" s="367"/>
      <c r="BRS80" s="367"/>
      <c r="BRT80" s="367"/>
      <c r="BRU80" s="367"/>
      <c r="BRV80" s="366"/>
      <c r="BRW80" s="367"/>
      <c r="BRX80" s="367"/>
      <c r="BRY80" s="367"/>
      <c r="BRZ80" s="367"/>
      <c r="BSA80" s="367"/>
      <c r="BSB80" s="367"/>
      <c r="BSC80" s="366"/>
      <c r="BSD80" s="367"/>
      <c r="BSE80" s="367"/>
      <c r="BSF80" s="367"/>
      <c r="BSG80" s="367"/>
      <c r="BSH80" s="367"/>
      <c r="BSI80" s="367"/>
      <c r="BSJ80" s="366"/>
      <c r="BSK80" s="367"/>
      <c r="BSL80" s="367"/>
      <c r="BSM80" s="367"/>
      <c r="BSN80" s="367"/>
      <c r="BSO80" s="367"/>
      <c r="BSP80" s="367"/>
      <c r="BSQ80" s="366"/>
      <c r="BSR80" s="367"/>
      <c r="BSS80" s="367"/>
      <c r="BST80" s="367"/>
      <c r="BSU80" s="367"/>
      <c r="BSV80" s="367"/>
      <c r="BSW80" s="367"/>
      <c r="BSX80" s="366"/>
      <c r="BSY80" s="367"/>
      <c r="BSZ80" s="367"/>
      <c r="BTA80" s="367"/>
      <c r="BTB80" s="367"/>
      <c r="BTC80" s="367"/>
      <c r="BTD80" s="367"/>
      <c r="BTE80" s="366"/>
      <c r="BTF80" s="367"/>
      <c r="BTG80" s="367"/>
      <c r="BTH80" s="367"/>
      <c r="BTI80" s="367"/>
      <c r="BTJ80" s="367"/>
      <c r="BTK80" s="367"/>
      <c r="BTL80" s="366"/>
      <c r="BTM80" s="367"/>
      <c r="BTN80" s="367"/>
      <c r="BTO80" s="367"/>
      <c r="BTP80" s="367"/>
      <c r="BTQ80" s="367"/>
      <c r="BTR80" s="367"/>
      <c r="BTS80" s="366"/>
      <c r="BTT80" s="367"/>
      <c r="BTU80" s="367"/>
      <c r="BTV80" s="367"/>
      <c r="BTW80" s="367"/>
      <c r="BTX80" s="367"/>
      <c r="BTY80" s="367"/>
      <c r="BTZ80" s="366"/>
      <c r="BUA80" s="367"/>
      <c r="BUB80" s="367"/>
      <c r="BUC80" s="367"/>
      <c r="BUD80" s="367"/>
      <c r="BUE80" s="367"/>
      <c r="BUF80" s="367"/>
      <c r="BUG80" s="366"/>
      <c r="BUH80" s="367"/>
      <c r="BUI80" s="367"/>
      <c r="BUJ80" s="367"/>
      <c r="BUK80" s="367"/>
      <c r="BUL80" s="367"/>
      <c r="BUM80" s="367"/>
      <c r="BUN80" s="366"/>
      <c r="BUO80" s="367"/>
      <c r="BUP80" s="367"/>
      <c r="BUQ80" s="367"/>
      <c r="BUR80" s="367"/>
      <c r="BUS80" s="367"/>
      <c r="BUT80" s="367"/>
      <c r="BUU80" s="366"/>
      <c r="BUV80" s="367"/>
      <c r="BUW80" s="367"/>
      <c r="BUX80" s="367"/>
      <c r="BUY80" s="367"/>
      <c r="BUZ80" s="367"/>
      <c r="BVA80" s="367"/>
      <c r="BVB80" s="366"/>
      <c r="BVC80" s="367"/>
      <c r="BVD80" s="367"/>
      <c r="BVE80" s="367"/>
      <c r="BVF80" s="367"/>
      <c r="BVG80" s="367"/>
      <c r="BVH80" s="367"/>
      <c r="BVI80" s="366"/>
      <c r="BVJ80" s="367"/>
      <c r="BVK80" s="367"/>
      <c r="BVL80" s="367"/>
      <c r="BVM80" s="367"/>
      <c r="BVN80" s="367"/>
      <c r="BVO80" s="367"/>
      <c r="BVP80" s="366"/>
      <c r="BVQ80" s="367"/>
      <c r="BVR80" s="367"/>
      <c r="BVS80" s="367"/>
      <c r="BVT80" s="367"/>
      <c r="BVU80" s="367"/>
      <c r="BVV80" s="367"/>
      <c r="BVW80" s="366"/>
      <c r="BVX80" s="367"/>
      <c r="BVY80" s="367"/>
      <c r="BVZ80" s="367"/>
      <c r="BWA80" s="367"/>
      <c r="BWB80" s="367"/>
      <c r="BWC80" s="367"/>
      <c r="BWD80" s="366"/>
      <c r="BWE80" s="367"/>
      <c r="BWF80" s="367"/>
      <c r="BWG80" s="367"/>
      <c r="BWH80" s="367"/>
      <c r="BWI80" s="367"/>
      <c r="BWJ80" s="367"/>
      <c r="BWK80" s="366"/>
      <c r="BWL80" s="367"/>
      <c r="BWM80" s="367"/>
      <c r="BWN80" s="367"/>
      <c r="BWO80" s="367"/>
      <c r="BWP80" s="367"/>
      <c r="BWQ80" s="367"/>
      <c r="BWR80" s="366"/>
      <c r="BWS80" s="367"/>
      <c r="BWT80" s="367"/>
      <c r="BWU80" s="367"/>
      <c r="BWV80" s="367"/>
      <c r="BWW80" s="367"/>
      <c r="BWX80" s="367"/>
      <c r="BWY80" s="366"/>
      <c r="BWZ80" s="367"/>
      <c r="BXA80" s="367"/>
      <c r="BXB80" s="367"/>
      <c r="BXC80" s="367"/>
      <c r="BXD80" s="367"/>
      <c r="BXE80" s="367"/>
      <c r="BXF80" s="366"/>
      <c r="BXG80" s="367"/>
      <c r="BXH80" s="367"/>
      <c r="BXI80" s="367"/>
      <c r="BXJ80" s="367"/>
      <c r="BXK80" s="367"/>
      <c r="BXL80" s="367"/>
      <c r="BXM80" s="366"/>
      <c r="BXN80" s="367"/>
      <c r="BXO80" s="367"/>
      <c r="BXP80" s="367"/>
      <c r="BXQ80" s="367"/>
      <c r="BXR80" s="367"/>
      <c r="BXS80" s="367"/>
      <c r="BXT80" s="366"/>
      <c r="BXU80" s="367"/>
      <c r="BXV80" s="367"/>
      <c r="BXW80" s="367"/>
      <c r="BXX80" s="367"/>
      <c r="BXY80" s="367"/>
      <c r="BXZ80" s="367"/>
      <c r="BYA80" s="366"/>
      <c r="BYB80" s="367"/>
      <c r="BYC80" s="367"/>
      <c r="BYD80" s="367"/>
      <c r="BYE80" s="367"/>
      <c r="BYF80" s="367"/>
      <c r="BYG80" s="367"/>
      <c r="BYH80" s="366"/>
      <c r="BYI80" s="367"/>
      <c r="BYJ80" s="367"/>
      <c r="BYK80" s="367"/>
      <c r="BYL80" s="367"/>
      <c r="BYM80" s="367"/>
      <c r="BYN80" s="367"/>
      <c r="BYO80" s="366"/>
      <c r="BYP80" s="367"/>
      <c r="BYQ80" s="367"/>
      <c r="BYR80" s="367"/>
      <c r="BYS80" s="367"/>
      <c r="BYT80" s="367"/>
      <c r="BYU80" s="367"/>
      <c r="BYV80" s="366"/>
      <c r="BYW80" s="367"/>
      <c r="BYX80" s="367"/>
      <c r="BYY80" s="367"/>
      <c r="BYZ80" s="367"/>
      <c r="BZA80" s="367"/>
      <c r="BZB80" s="367"/>
      <c r="BZC80" s="366"/>
      <c r="BZD80" s="367"/>
      <c r="BZE80" s="367"/>
      <c r="BZF80" s="367"/>
      <c r="BZG80" s="367"/>
      <c r="BZH80" s="367"/>
      <c r="BZI80" s="367"/>
      <c r="BZJ80" s="366"/>
      <c r="BZK80" s="367"/>
      <c r="BZL80" s="367"/>
      <c r="BZM80" s="367"/>
      <c r="BZN80" s="367"/>
      <c r="BZO80" s="367"/>
      <c r="BZP80" s="367"/>
      <c r="BZQ80" s="366"/>
      <c r="BZR80" s="367"/>
      <c r="BZS80" s="367"/>
      <c r="BZT80" s="367"/>
      <c r="BZU80" s="367"/>
      <c r="BZV80" s="367"/>
      <c r="BZW80" s="367"/>
      <c r="BZX80" s="366"/>
      <c r="BZY80" s="367"/>
      <c r="BZZ80" s="367"/>
      <c r="CAA80" s="367"/>
      <c r="CAB80" s="367"/>
      <c r="CAC80" s="367"/>
      <c r="CAD80" s="367"/>
      <c r="CAE80" s="366"/>
      <c r="CAF80" s="367"/>
      <c r="CAG80" s="367"/>
      <c r="CAH80" s="367"/>
      <c r="CAI80" s="367"/>
      <c r="CAJ80" s="367"/>
      <c r="CAK80" s="367"/>
      <c r="CAL80" s="366"/>
      <c r="CAM80" s="367"/>
      <c r="CAN80" s="367"/>
      <c r="CAO80" s="367"/>
      <c r="CAP80" s="367"/>
      <c r="CAQ80" s="367"/>
      <c r="CAR80" s="367"/>
      <c r="CAS80" s="366"/>
      <c r="CAT80" s="367"/>
      <c r="CAU80" s="367"/>
      <c r="CAV80" s="367"/>
      <c r="CAW80" s="367"/>
      <c r="CAX80" s="367"/>
      <c r="CAY80" s="367"/>
      <c r="CAZ80" s="366"/>
      <c r="CBA80" s="367"/>
      <c r="CBB80" s="367"/>
      <c r="CBC80" s="367"/>
      <c r="CBD80" s="367"/>
      <c r="CBE80" s="367"/>
      <c r="CBF80" s="367"/>
      <c r="CBG80" s="366"/>
      <c r="CBH80" s="367"/>
      <c r="CBI80" s="367"/>
      <c r="CBJ80" s="367"/>
      <c r="CBK80" s="367"/>
      <c r="CBL80" s="367"/>
      <c r="CBM80" s="367"/>
      <c r="CBN80" s="366"/>
      <c r="CBO80" s="367"/>
      <c r="CBP80" s="367"/>
      <c r="CBQ80" s="367"/>
      <c r="CBR80" s="367"/>
      <c r="CBS80" s="367"/>
      <c r="CBT80" s="367"/>
      <c r="CBU80" s="366"/>
      <c r="CBV80" s="367"/>
      <c r="CBW80" s="367"/>
      <c r="CBX80" s="367"/>
      <c r="CBY80" s="367"/>
      <c r="CBZ80" s="367"/>
      <c r="CCA80" s="367"/>
      <c r="CCB80" s="366"/>
      <c r="CCC80" s="367"/>
      <c r="CCD80" s="367"/>
      <c r="CCE80" s="367"/>
      <c r="CCF80" s="367"/>
      <c r="CCG80" s="367"/>
      <c r="CCH80" s="367"/>
      <c r="CCI80" s="366"/>
      <c r="CCJ80" s="367"/>
      <c r="CCK80" s="367"/>
      <c r="CCL80" s="367"/>
      <c r="CCM80" s="367"/>
      <c r="CCN80" s="367"/>
      <c r="CCO80" s="367"/>
      <c r="CCP80" s="366"/>
      <c r="CCQ80" s="367"/>
      <c r="CCR80" s="367"/>
      <c r="CCS80" s="367"/>
      <c r="CCT80" s="367"/>
      <c r="CCU80" s="367"/>
      <c r="CCV80" s="367"/>
      <c r="CCW80" s="366"/>
      <c r="CCX80" s="367"/>
      <c r="CCY80" s="367"/>
      <c r="CCZ80" s="367"/>
      <c r="CDA80" s="367"/>
      <c r="CDB80" s="367"/>
      <c r="CDC80" s="367"/>
      <c r="CDD80" s="366"/>
      <c r="CDE80" s="367"/>
      <c r="CDF80" s="367"/>
      <c r="CDG80" s="367"/>
      <c r="CDH80" s="367"/>
      <c r="CDI80" s="367"/>
      <c r="CDJ80" s="367"/>
      <c r="CDK80" s="366"/>
      <c r="CDL80" s="367"/>
      <c r="CDM80" s="367"/>
      <c r="CDN80" s="367"/>
      <c r="CDO80" s="367"/>
      <c r="CDP80" s="367"/>
      <c r="CDQ80" s="367"/>
      <c r="CDR80" s="366"/>
      <c r="CDS80" s="367"/>
      <c r="CDT80" s="367"/>
      <c r="CDU80" s="367"/>
      <c r="CDV80" s="367"/>
      <c r="CDW80" s="367"/>
      <c r="CDX80" s="367"/>
      <c r="CDY80" s="366"/>
      <c r="CDZ80" s="367"/>
      <c r="CEA80" s="367"/>
      <c r="CEB80" s="367"/>
      <c r="CEC80" s="367"/>
      <c r="CED80" s="367"/>
      <c r="CEE80" s="367"/>
      <c r="CEF80" s="366"/>
      <c r="CEG80" s="367"/>
      <c r="CEH80" s="367"/>
      <c r="CEI80" s="367"/>
      <c r="CEJ80" s="367"/>
      <c r="CEK80" s="367"/>
      <c r="CEL80" s="367"/>
      <c r="CEM80" s="366"/>
      <c r="CEN80" s="367"/>
      <c r="CEO80" s="367"/>
      <c r="CEP80" s="367"/>
      <c r="CEQ80" s="367"/>
      <c r="CER80" s="367"/>
      <c r="CES80" s="367"/>
      <c r="CET80" s="366"/>
      <c r="CEU80" s="367"/>
      <c r="CEV80" s="367"/>
      <c r="CEW80" s="367"/>
      <c r="CEX80" s="367"/>
      <c r="CEY80" s="367"/>
      <c r="CEZ80" s="367"/>
      <c r="CFA80" s="366"/>
      <c r="CFB80" s="367"/>
      <c r="CFC80" s="367"/>
      <c r="CFD80" s="367"/>
      <c r="CFE80" s="367"/>
      <c r="CFF80" s="367"/>
      <c r="CFG80" s="367"/>
      <c r="CFH80" s="366"/>
      <c r="CFI80" s="367"/>
      <c r="CFJ80" s="367"/>
      <c r="CFK80" s="367"/>
      <c r="CFL80" s="367"/>
      <c r="CFM80" s="367"/>
      <c r="CFN80" s="367"/>
      <c r="CFO80" s="366"/>
      <c r="CFP80" s="367"/>
      <c r="CFQ80" s="367"/>
      <c r="CFR80" s="367"/>
      <c r="CFS80" s="367"/>
      <c r="CFT80" s="367"/>
      <c r="CFU80" s="367"/>
      <c r="CFV80" s="366"/>
      <c r="CFW80" s="367"/>
      <c r="CFX80" s="367"/>
      <c r="CFY80" s="367"/>
      <c r="CFZ80" s="367"/>
      <c r="CGA80" s="367"/>
      <c r="CGB80" s="367"/>
      <c r="CGC80" s="366"/>
      <c r="CGD80" s="367"/>
      <c r="CGE80" s="367"/>
      <c r="CGF80" s="367"/>
      <c r="CGG80" s="367"/>
      <c r="CGH80" s="367"/>
      <c r="CGI80" s="367"/>
      <c r="CGJ80" s="366"/>
      <c r="CGK80" s="367"/>
      <c r="CGL80" s="367"/>
      <c r="CGM80" s="367"/>
      <c r="CGN80" s="367"/>
      <c r="CGO80" s="367"/>
      <c r="CGP80" s="367"/>
      <c r="CGQ80" s="366"/>
      <c r="CGR80" s="367"/>
      <c r="CGS80" s="367"/>
      <c r="CGT80" s="367"/>
      <c r="CGU80" s="367"/>
      <c r="CGV80" s="367"/>
      <c r="CGW80" s="367"/>
      <c r="CGX80" s="366"/>
      <c r="CGY80" s="367"/>
      <c r="CGZ80" s="367"/>
      <c r="CHA80" s="367"/>
      <c r="CHB80" s="367"/>
      <c r="CHC80" s="367"/>
      <c r="CHD80" s="367"/>
      <c r="CHE80" s="366"/>
      <c r="CHF80" s="367"/>
      <c r="CHG80" s="367"/>
      <c r="CHH80" s="367"/>
      <c r="CHI80" s="367"/>
      <c r="CHJ80" s="367"/>
      <c r="CHK80" s="367"/>
      <c r="CHL80" s="366"/>
      <c r="CHM80" s="367"/>
      <c r="CHN80" s="367"/>
      <c r="CHO80" s="367"/>
      <c r="CHP80" s="367"/>
      <c r="CHQ80" s="367"/>
      <c r="CHR80" s="367"/>
      <c r="CHS80" s="366"/>
      <c r="CHT80" s="367"/>
      <c r="CHU80" s="367"/>
      <c r="CHV80" s="367"/>
      <c r="CHW80" s="367"/>
      <c r="CHX80" s="367"/>
      <c r="CHY80" s="367"/>
      <c r="CHZ80" s="366"/>
      <c r="CIA80" s="367"/>
      <c r="CIB80" s="367"/>
      <c r="CIC80" s="367"/>
      <c r="CID80" s="367"/>
      <c r="CIE80" s="367"/>
      <c r="CIF80" s="367"/>
      <c r="CIG80" s="366"/>
      <c r="CIH80" s="367"/>
      <c r="CII80" s="367"/>
      <c r="CIJ80" s="367"/>
      <c r="CIK80" s="367"/>
      <c r="CIL80" s="367"/>
      <c r="CIM80" s="367"/>
      <c r="CIN80" s="366"/>
      <c r="CIO80" s="367"/>
      <c r="CIP80" s="367"/>
      <c r="CIQ80" s="367"/>
      <c r="CIR80" s="367"/>
      <c r="CIS80" s="367"/>
      <c r="CIT80" s="367"/>
      <c r="CIU80" s="366"/>
      <c r="CIV80" s="367"/>
      <c r="CIW80" s="367"/>
      <c r="CIX80" s="367"/>
      <c r="CIY80" s="367"/>
      <c r="CIZ80" s="367"/>
      <c r="CJA80" s="367"/>
      <c r="CJB80" s="366"/>
      <c r="CJC80" s="367"/>
      <c r="CJD80" s="367"/>
      <c r="CJE80" s="367"/>
      <c r="CJF80" s="367"/>
      <c r="CJG80" s="367"/>
      <c r="CJH80" s="367"/>
      <c r="CJI80" s="366"/>
      <c r="CJJ80" s="367"/>
      <c r="CJK80" s="367"/>
      <c r="CJL80" s="367"/>
      <c r="CJM80" s="367"/>
      <c r="CJN80" s="367"/>
      <c r="CJO80" s="367"/>
      <c r="CJP80" s="366"/>
      <c r="CJQ80" s="367"/>
      <c r="CJR80" s="367"/>
      <c r="CJS80" s="367"/>
      <c r="CJT80" s="367"/>
      <c r="CJU80" s="367"/>
      <c r="CJV80" s="367"/>
      <c r="CJW80" s="366"/>
      <c r="CJX80" s="367"/>
      <c r="CJY80" s="367"/>
      <c r="CJZ80" s="367"/>
      <c r="CKA80" s="367"/>
      <c r="CKB80" s="367"/>
      <c r="CKC80" s="367"/>
      <c r="CKD80" s="366"/>
      <c r="CKE80" s="367"/>
      <c r="CKF80" s="367"/>
      <c r="CKG80" s="367"/>
      <c r="CKH80" s="367"/>
      <c r="CKI80" s="367"/>
      <c r="CKJ80" s="367"/>
      <c r="CKK80" s="366"/>
      <c r="CKL80" s="367"/>
      <c r="CKM80" s="367"/>
      <c r="CKN80" s="367"/>
      <c r="CKO80" s="367"/>
      <c r="CKP80" s="367"/>
      <c r="CKQ80" s="367"/>
      <c r="CKR80" s="366"/>
      <c r="CKS80" s="367"/>
      <c r="CKT80" s="367"/>
      <c r="CKU80" s="367"/>
      <c r="CKV80" s="367"/>
      <c r="CKW80" s="367"/>
      <c r="CKX80" s="367"/>
      <c r="CKY80" s="366"/>
      <c r="CKZ80" s="367"/>
      <c r="CLA80" s="367"/>
      <c r="CLB80" s="367"/>
      <c r="CLC80" s="367"/>
      <c r="CLD80" s="367"/>
      <c r="CLE80" s="367"/>
      <c r="CLF80" s="366"/>
      <c r="CLG80" s="367"/>
      <c r="CLH80" s="367"/>
      <c r="CLI80" s="367"/>
      <c r="CLJ80" s="367"/>
      <c r="CLK80" s="367"/>
      <c r="CLL80" s="367"/>
      <c r="CLM80" s="366"/>
      <c r="CLN80" s="367"/>
      <c r="CLO80" s="367"/>
      <c r="CLP80" s="367"/>
      <c r="CLQ80" s="367"/>
      <c r="CLR80" s="367"/>
      <c r="CLS80" s="367"/>
      <c r="CLT80" s="366"/>
      <c r="CLU80" s="367"/>
      <c r="CLV80" s="367"/>
      <c r="CLW80" s="367"/>
      <c r="CLX80" s="367"/>
      <c r="CLY80" s="367"/>
      <c r="CLZ80" s="367"/>
      <c r="CMA80" s="366"/>
      <c r="CMB80" s="367"/>
      <c r="CMC80" s="367"/>
      <c r="CMD80" s="367"/>
      <c r="CME80" s="367"/>
      <c r="CMF80" s="367"/>
      <c r="CMG80" s="367"/>
      <c r="CMH80" s="366"/>
      <c r="CMI80" s="367"/>
      <c r="CMJ80" s="367"/>
      <c r="CMK80" s="367"/>
      <c r="CML80" s="367"/>
      <c r="CMM80" s="367"/>
      <c r="CMN80" s="367"/>
      <c r="CMO80" s="366"/>
      <c r="CMP80" s="367"/>
      <c r="CMQ80" s="367"/>
      <c r="CMR80" s="367"/>
      <c r="CMS80" s="367"/>
      <c r="CMT80" s="367"/>
      <c r="CMU80" s="367"/>
      <c r="CMV80" s="366"/>
      <c r="CMW80" s="367"/>
      <c r="CMX80" s="367"/>
      <c r="CMY80" s="367"/>
      <c r="CMZ80" s="367"/>
      <c r="CNA80" s="367"/>
      <c r="CNB80" s="367"/>
      <c r="CNC80" s="366"/>
      <c r="CND80" s="367"/>
      <c r="CNE80" s="367"/>
      <c r="CNF80" s="367"/>
      <c r="CNG80" s="367"/>
      <c r="CNH80" s="367"/>
      <c r="CNI80" s="367"/>
      <c r="CNJ80" s="366"/>
      <c r="CNK80" s="367"/>
      <c r="CNL80" s="367"/>
      <c r="CNM80" s="367"/>
      <c r="CNN80" s="367"/>
      <c r="CNO80" s="367"/>
      <c r="CNP80" s="367"/>
      <c r="CNQ80" s="366"/>
      <c r="CNR80" s="367"/>
      <c r="CNS80" s="367"/>
      <c r="CNT80" s="367"/>
      <c r="CNU80" s="367"/>
      <c r="CNV80" s="367"/>
      <c r="CNW80" s="367"/>
      <c r="CNX80" s="366"/>
      <c r="CNY80" s="367"/>
      <c r="CNZ80" s="367"/>
      <c r="COA80" s="367"/>
      <c r="COB80" s="367"/>
      <c r="COC80" s="367"/>
      <c r="COD80" s="367"/>
      <c r="COE80" s="366"/>
      <c r="COF80" s="367"/>
      <c r="COG80" s="367"/>
      <c r="COH80" s="367"/>
      <c r="COI80" s="367"/>
      <c r="COJ80" s="367"/>
      <c r="COK80" s="367"/>
      <c r="COL80" s="366"/>
      <c r="COM80" s="367"/>
      <c r="CON80" s="367"/>
      <c r="COO80" s="367"/>
      <c r="COP80" s="367"/>
      <c r="COQ80" s="367"/>
      <c r="COR80" s="367"/>
      <c r="COS80" s="366"/>
      <c r="COT80" s="367"/>
      <c r="COU80" s="367"/>
      <c r="COV80" s="367"/>
      <c r="COW80" s="367"/>
      <c r="COX80" s="367"/>
      <c r="COY80" s="367"/>
      <c r="COZ80" s="366"/>
      <c r="CPA80" s="367"/>
      <c r="CPB80" s="367"/>
      <c r="CPC80" s="367"/>
      <c r="CPD80" s="367"/>
      <c r="CPE80" s="367"/>
      <c r="CPF80" s="367"/>
      <c r="CPG80" s="366"/>
      <c r="CPH80" s="367"/>
      <c r="CPI80" s="367"/>
      <c r="CPJ80" s="367"/>
      <c r="CPK80" s="367"/>
      <c r="CPL80" s="367"/>
      <c r="CPM80" s="367"/>
      <c r="CPN80" s="366"/>
      <c r="CPO80" s="367"/>
      <c r="CPP80" s="367"/>
      <c r="CPQ80" s="367"/>
      <c r="CPR80" s="367"/>
      <c r="CPS80" s="367"/>
      <c r="CPT80" s="367"/>
      <c r="CPU80" s="366"/>
      <c r="CPV80" s="367"/>
      <c r="CPW80" s="367"/>
      <c r="CPX80" s="367"/>
      <c r="CPY80" s="367"/>
      <c r="CPZ80" s="367"/>
      <c r="CQA80" s="367"/>
      <c r="CQB80" s="366"/>
      <c r="CQC80" s="367"/>
      <c r="CQD80" s="367"/>
      <c r="CQE80" s="367"/>
      <c r="CQF80" s="367"/>
      <c r="CQG80" s="367"/>
      <c r="CQH80" s="367"/>
      <c r="CQI80" s="366"/>
      <c r="CQJ80" s="367"/>
      <c r="CQK80" s="367"/>
      <c r="CQL80" s="367"/>
      <c r="CQM80" s="367"/>
      <c r="CQN80" s="367"/>
      <c r="CQO80" s="367"/>
      <c r="CQP80" s="366"/>
      <c r="CQQ80" s="367"/>
      <c r="CQR80" s="367"/>
      <c r="CQS80" s="367"/>
      <c r="CQT80" s="367"/>
      <c r="CQU80" s="367"/>
      <c r="CQV80" s="367"/>
      <c r="CQW80" s="366"/>
      <c r="CQX80" s="367"/>
      <c r="CQY80" s="367"/>
      <c r="CQZ80" s="367"/>
      <c r="CRA80" s="367"/>
      <c r="CRB80" s="367"/>
      <c r="CRC80" s="367"/>
      <c r="CRD80" s="366"/>
      <c r="CRE80" s="367"/>
      <c r="CRF80" s="367"/>
      <c r="CRG80" s="367"/>
      <c r="CRH80" s="367"/>
      <c r="CRI80" s="367"/>
      <c r="CRJ80" s="367"/>
      <c r="CRK80" s="366"/>
      <c r="CRL80" s="367"/>
      <c r="CRM80" s="367"/>
      <c r="CRN80" s="367"/>
      <c r="CRO80" s="367"/>
      <c r="CRP80" s="367"/>
      <c r="CRQ80" s="367"/>
      <c r="CRR80" s="366"/>
      <c r="CRS80" s="367"/>
      <c r="CRT80" s="367"/>
      <c r="CRU80" s="367"/>
      <c r="CRV80" s="367"/>
      <c r="CRW80" s="367"/>
      <c r="CRX80" s="367"/>
      <c r="CRY80" s="366"/>
      <c r="CRZ80" s="367"/>
      <c r="CSA80" s="367"/>
      <c r="CSB80" s="367"/>
      <c r="CSC80" s="367"/>
      <c r="CSD80" s="367"/>
      <c r="CSE80" s="367"/>
      <c r="CSF80" s="366"/>
      <c r="CSG80" s="367"/>
      <c r="CSH80" s="367"/>
      <c r="CSI80" s="367"/>
      <c r="CSJ80" s="367"/>
      <c r="CSK80" s="367"/>
      <c r="CSL80" s="367"/>
      <c r="CSM80" s="366"/>
      <c r="CSN80" s="367"/>
      <c r="CSO80" s="367"/>
      <c r="CSP80" s="367"/>
      <c r="CSQ80" s="367"/>
      <c r="CSR80" s="367"/>
      <c r="CSS80" s="367"/>
      <c r="CST80" s="366"/>
      <c r="CSU80" s="367"/>
      <c r="CSV80" s="367"/>
      <c r="CSW80" s="367"/>
      <c r="CSX80" s="367"/>
      <c r="CSY80" s="367"/>
      <c r="CSZ80" s="367"/>
      <c r="CTA80" s="366"/>
      <c r="CTB80" s="367"/>
      <c r="CTC80" s="367"/>
      <c r="CTD80" s="367"/>
      <c r="CTE80" s="367"/>
      <c r="CTF80" s="367"/>
      <c r="CTG80" s="367"/>
      <c r="CTH80" s="366"/>
      <c r="CTI80" s="367"/>
      <c r="CTJ80" s="367"/>
      <c r="CTK80" s="367"/>
      <c r="CTL80" s="367"/>
      <c r="CTM80" s="367"/>
      <c r="CTN80" s="367"/>
      <c r="CTO80" s="366"/>
      <c r="CTP80" s="367"/>
      <c r="CTQ80" s="367"/>
      <c r="CTR80" s="367"/>
      <c r="CTS80" s="367"/>
      <c r="CTT80" s="367"/>
      <c r="CTU80" s="367"/>
      <c r="CTV80" s="366"/>
      <c r="CTW80" s="367"/>
      <c r="CTX80" s="367"/>
      <c r="CTY80" s="367"/>
      <c r="CTZ80" s="367"/>
      <c r="CUA80" s="367"/>
      <c r="CUB80" s="367"/>
      <c r="CUC80" s="366"/>
      <c r="CUD80" s="367"/>
      <c r="CUE80" s="367"/>
      <c r="CUF80" s="367"/>
      <c r="CUG80" s="367"/>
      <c r="CUH80" s="367"/>
      <c r="CUI80" s="367"/>
      <c r="CUJ80" s="366"/>
      <c r="CUK80" s="367"/>
      <c r="CUL80" s="367"/>
      <c r="CUM80" s="367"/>
      <c r="CUN80" s="367"/>
      <c r="CUO80" s="367"/>
      <c r="CUP80" s="367"/>
      <c r="CUQ80" s="366"/>
      <c r="CUR80" s="367"/>
      <c r="CUS80" s="367"/>
      <c r="CUT80" s="367"/>
      <c r="CUU80" s="367"/>
      <c r="CUV80" s="367"/>
      <c r="CUW80" s="367"/>
      <c r="CUX80" s="366"/>
      <c r="CUY80" s="367"/>
      <c r="CUZ80" s="367"/>
      <c r="CVA80" s="367"/>
      <c r="CVB80" s="367"/>
      <c r="CVC80" s="367"/>
      <c r="CVD80" s="367"/>
      <c r="CVE80" s="366"/>
      <c r="CVF80" s="367"/>
      <c r="CVG80" s="367"/>
      <c r="CVH80" s="367"/>
      <c r="CVI80" s="367"/>
      <c r="CVJ80" s="367"/>
      <c r="CVK80" s="367"/>
      <c r="CVL80" s="366"/>
      <c r="CVM80" s="367"/>
      <c r="CVN80" s="367"/>
      <c r="CVO80" s="367"/>
      <c r="CVP80" s="367"/>
      <c r="CVQ80" s="367"/>
      <c r="CVR80" s="367"/>
      <c r="CVS80" s="366"/>
      <c r="CVT80" s="367"/>
      <c r="CVU80" s="367"/>
      <c r="CVV80" s="367"/>
      <c r="CVW80" s="367"/>
      <c r="CVX80" s="367"/>
      <c r="CVY80" s="367"/>
      <c r="CVZ80" s="366"/>
      <c r="CWA80" s="367"/>
      <c r="CWB80" s="367"/>
      <c r="CWC80" s="367"/>
      <c r="CWD80" s="367"/>
      <c r="CWE80" s="367"/>
      <c r="CWF80" s="367"/>
      <c r="CWG80" s="366"/>
      <c r="CWH80" s="367"/>
      <c r="CWI80" s="367"/>
      <c r="CWJ80" s="367"/>
      <c r="CWK80" s="367"/>
      <c r="CWL80" s="367"/>
      <c r="CWM80" s="367"/>
      <c r="CWN80" s="366"/>
      <c r="CWO80" s="367"/>
      <c r="CWP80" s="367"/>
      <c r="CWQ80" s="367"/>
      <c r="CWR80" s="367"/>
      <c r="CWS80" s="367"/>
      <c r="CWT80" s="367"/>
      <c r="CWU80" s="366"/>
      <c r="CWV80" s="367"/>
      <c r="CWW80" s="367"/>
      <c r="CWX80" s="367"/>
      <c r="CWY80" s="367"/>
      <c r="CWZ80" s="367"/>
      <c r="CXA80" s="367"/>
      <c r="CXB80" s="366"/>
      <c r="CXC80" s="367"/>
      <c r="CXD80" s="367"/>
      <c r="CXE80" s="367"/>
      <c r="CXF80" s="367"/>
      <c r="CXG80" s="367"/>
      <c r="CXH80" s="367"/>
      <c r="CXI80" s="366"/>
      <c r="CXJ80" s="367"/>
      <c r="CXK80" s="367"/>
      <c r="CXL80" s="367"/>
      <c r="CXM80" s="367"/>
      <c r="CXN80" s="367"/>
      <c r="CXO80" s="367"/>
      <c r="CXP80" s="366"/>
      <c r="CXQ80" s="367"/>
      <c r="CXR80" s="367"/>
      <c r="CXS80" s="367"/>
      <c r="CXT80" s="367"/>
      <c r="CXU80" s="367"/>
      <c r="CXV80" s="367"/>
      <c r="CXW80" s="366"/>
      <c r="CXX80" s="367"/>
      <c r="CXY80" s="367"/>
      <c r="CXZ80" s="367"/>
      <c r="CYA80" s="367"/>
      <c r="CYB80" s="367"/>
      <c r="CYC80" s="367"/>
      <c r="CYD80" s="366"/>
      <c r="CYE80" s="367"/>
      <c r="CYF80" s="367"/>
      <c r="CYG80" s="367"/>
      <c r="CYH80" s="367"/>
      <c r="CYI80" s="367"/>
      <c r="CYJ80" s="367"/>
      <c r="CYK80" s="366"/>
      <c r="CYL80" s="367"/>
      <c r="CYM80" s="367"/>
      <c r="CYN80" s="367"/>
      <c r="CYO80" s="367"/>
      <c r="CYP80" s="367"/>
      <c r="CYQ80" s="367"/>
      <c r="CYR80" s="366"/>
      <c r="CYS80" s="367"/>
      <c r="CYT80" s="367"/>
      <c r="CYU80" s="367"/>
      <c r="CYV80" s="367"/>
      <c r="CYW80" s="367"/>
      <c r="CYX80" s="367"/>
      <c r="CYY80" s="366"/>
      <c r="CYZ80" s="367"/>
      <c r="CZA80" s="367"/>
      <c r="CZB80" s="367"/>
      <c r="CZC80" s="367"/>
      <c r="CZD80" s="367"/>
      <c r="CZE80" s="367"/>
      <c r="CZF80" s="366"/>
      <c r="CZG80" s="367"/>
      <c r="CZH80" s="367"/>
      <c r="CZI80" s="367"/>
      <c r="CZJ80" s="367"/>
      <c r="CZK80" s="367"/>
      <c r="CZL80" s="367"/>
      <c r="CZM80" s="366"/>
      <c r="CZN80" s="367"/>
      <c r="CZO80" s="367"/>
      <c r="CZP80" s="367"/>
      <c r="CZQ80" s="367"/>
      <c r="CZR80" s="367"/>
      <c r="CZS80" s="367"/>
      <c r="CZT80" s="366"/>
      <c r="CZU80" s="367"/>
      <c r="CZV80" s="367"/>
      <c r="CZW80" s="367"/>
      <c r="CZX80" s="367"/>
      <c r="CZY80" s="367"/>
      <c r="CZZ80" s="367"/>
      <c r="DAA80" s="366"/>
      <c r="DAB80" s="367"/>
      <c r="DAC80" s="367"/>
      <c r="DAD80" s="367"/>
      <c r="DAE80" s="367"/>
      <c r="DAF80" s="367"/>
      <c r="DAG80" s="367"/>
      <c r="DAH80" s="366"/>
      <c r="DAI80" s="367"/>
      <c r="DAJ80" s="367"/>
      <c r="DAK80" s="367"/>
      <c r="DAL80" s="367"/>
      <c r="DAM80" s="367"/>
      <c r="DAN80" s="367"/>
      <c r="DAO80" s="366"/>
      <c r="DAP80" s="367"/>
      <c r="DAQ80" s="367"/>
      <c r="DAR80" s="367"/>
      <c r="DAS80" s="367"/>
      <c r="DAT80" s="367"/>
      <c r="DAU80" s="367"/>
      <c r="DAV80" s="366"/>
      <c r="DAW80" s="367"/>
      <c r="DAX80" s="367"/>
      <c r="DAY80" s="367"/>
      <c r="DAZ80" s="367"/>
      <c r="DBA80" s="367"/>
      <c r="DBB80" s="367"/>
      <c r="DBC80" s="366"/>
      <c r="DBD80" s="367"/>
      <c r="DBE80" s="367"/>
      <c r="DBF80" s="367"/>
      <c r="DBG80" s="367"/>
      <c r="DBH80" s="367"/>
      <c r="DBI80" s="367"/>
      <c r="DBJ80" s="366"/>
      <c r="DBK80" s="367"/>
      <c r="DBL80" s="367"/>
      <c r="DBM80" s="367"/>
      <c r="DBN80" s="367"/>
      <c r="DBO80" s="367"/>
      <c r="DBP80" s="367"/>
      <c r="DBQ80" s="366"/>
      <c r="DBR80" s="367"/>
      <c r="DBS80" s="367"/>
      <c r="DBT80" s="367"/>
      <c r="DBU80" s="367"/>
      <c r="DBV80" s="367"/>
      <c r="DBW80" s="367"/>
      <c r="DBX80" s="366"/>
      <c r="DBY80" s="367"/>
      <c r="DBZ80" s="367"/>
      <c r="DCA80" s="367"/>
      <c r="DCB80" s="367"/>
      <c r="DCC80" s="367"/>
      <c r="DCD80" s="367"/>
      <c r="DCE80" s="366"/>
      <c r="DCF80" s="367"/>
      <c r="DCG80" s="367"/>
      <c r="DCH80" s="367"/>
      <c r="DCI80" s="367"/>
      <c r="DCJ80" s="367"/>
      <c r="DCK80" s="367"/>
      <c r="DCL80" s="366"/>
      <c r="DCM80" s="367"/>
      <c r="DCN80" s="367"/>
      <c r="DCO80" s="367"/>
      <c r="DCP80" s="367"/>
      <c r="DCQ80" s="367"/>
      <c r="DCR80" s="367"/>
      <c r="DCS80" s="366"/>
      <c r="DCT80" s="367"/>
      <c r="DCU80" s="367"/>
      <c r="DCV80" s="367"/>
      <c r="DCW80" s="367"/>
      <c r="DCX80" s="367"/>
      <c r="DCY80" s="367"/>
      <c r="DCZ80" s="366"/>
      <c r="DDA80" s="367"/>
      <c r="DDB80" s="367"/>
      <c r="DDC80" s="367"/>
      <c r="DDD80" s="367"/>
      <c r="DDE80" s="367"/>
      <c r="DDF80" s="367"/>
      <c r="DDG80" s="366"/>
      <c r="DDH80" s="367"/>
      <c r="DDI80" s="367"/>
      <c r="DDJ80" s="367"/>
      <c r="DDK80" s="367"/>
      <c r="DDL80" s="367"/>
      <c r="DDM80" s="367"/>
      <c r="DDN80" s="366"/>
      <c r="DDO80" s="367"/>
      <c r="DDP80" s="367"/>
      <c r="DDQ80" s="367"/>
      <c r="DDR80" s="367"/>
      <c r="DDS80" s="367"/>
      <c r="DDT80" s="367"/>
      <c r="DDU80" s="366"/>
      <c r="DDV80" s="367"/>
      <c r="DDW80" s="367"/>
      <c r="DDX80" s="367"/>
      <c r="DDY80" s="367"/>
      <c r="DDZ80" s="367"/>
      <c r="DEA80" s="367"/>
      <c r="DEB80" s="366"/>
      <c r="DEC80" s="367"/>
      <c r="DED80" s="367"/>
      <c r="DEE80" s="367"/>
      <c r="DEF80" s="367"/>
      <c r="DEG80" s="367"/>
      <c r="DEH80" s="367"/>
      <c r="DEI80" s="366"/>
      <c r="DEJ80" s="367"/>
      <c r="DEK80" s="367"/>
      <c r="DEL80" s="367"/>
      <c r="DEM80" s="367"/>
      <c r="DEN80" s="367"/>
      <c r="DEO80" s="367"/>
      <c r="DEP80" s="366"/>
      <c r="DEQ80" s="367"/>
      <c r="DER80" s="367"/>
      <c r="DES80" s="367"/>
      <c r="DET80" s="367"/>
      <c r="DEU80" s="367"/>
      <c r="DEV80" s="367"/>
      <c r="DEW80" s="366"/>
      <c r="DEX80" s="367"/>
      <c r="DEY80" s="367"/>
      <c r="DEZ80" s="367"/>
      <c r="DFA80" s="367"/>
      <c r="DFB80" s="367"/>
      <c r="DFC80" s="367"/>
      <c r="DFD80" s="366"/>
      <c r="DFE80" s="367"/>
      <c r="DFF80" s="367"/>
      <c r="DFG80" s="367"/>
      <c r="DFH80" s="367"/>
      <c r="DFI80" s="367"/>
      <c r="DFJ80" s="367"/>
      <c r="DFK80" s="366"/>
      <c r="DFL80" s="367"/>
      <c r="DFM80" s="367"/>
      <c r="DFN80" s="367"/>
      <c r="DFO80" s="367"/>
      <c r="DFP80" s="367"/>
      <c r="DFQ80" s="367"/>
      <c r="DFR80" s="366"/>
      <c r="DFS80" s="367"/>
      <c r="DFT80" s="367"/>
      <c r="DFU80" s="367"/>
      <c r="DFV80" s="367"/>
      <c r="DFW80" s="367"/>
      <c r="DFX80" s="367"/>
      <c r="DFY80" s="366"/>
      <c r="DFZ80" s="367"/>
      <c r="DGA80" s="367"/>
      <c r="DGB80" s="367"/>
      <c r="DGC80" s="367"/>
      <c r="DGD80" s="367"/>
      <c r="DGE80" s="367"/>
      <c r="DGF80" s="366"/>
      <c r="DGG80" s="367"/>
      <c r="DGH80" s="367"/>
      <c r="DGI80" s="367"/>
      <c r="DGJ80" s="367"/>
      <c r="DGK80" s="367"/>
      <c r="DGL80" s="367"/>
      <c r="DGM80" s="366"/>
      <c r="DGN80" s="367"/>
      <c r="DGO80" s="367"/>
      <c r="DGP80" s="367"/>
      <c r="DGQ80" s="367"/>
      <c r="DGR80" s="367"/>
      <c r="DGS80" s="367"/>
      <c r="DGT80" s="366"/>
      <c r="DGU80" s="367"/>
      <c r="DGV80" s="367"/>
      <c r="DGW80" s="367"/>
      <c r="DGX80" s="367"/>
      <c r="DGY80" s="367"/>
      <c r="DGZ80" s="367"/>
      <c r="DHA80" s="366"/>
      <c r="DHB80" s="367"/>
      <c r="DHC80" s="367"/>
      <c r="DHD80" s="367"/>
      <c r="DHE80" s="367"/>
      <c r="DHF80" s="367"/>
      <c r="DHG80" s="367"/>
      <c r="DHH80" s="366"/>
      <c r="DHI80" s="367"/>
      <c r="DHJ80" s="367"/>
      <c r="DHK80" s="367"/>
      <c r="DHL80" s="367"/>
      <c r="DHM80" s="367"/>
      <c r="DHN80" s="367"/>
      <c r="DHO80" s="366"/>
      <c r="DHP80" s="367"/>
      <c r="DHQ80" s="367"/>
      <c r="DHR80" s="367"/>
      <c r="DHS80" s="367"/>
      <c r="DHT80" s="367"/>
      <c r="DHU80" s="367"/>
      <c r="DHV80" s="366"/>
      <c r="DHW80" s="367"/>
      <c r="DHX80" s="367"/>
      <c r="DHY80" s="367"/>
      <c r="DHZ80" s="367"/>
      <c r="DIA80" s="367"/>
      <c r="DIB80" s="367"/>
      <c r="DIC80" s="366"/>
      <c r="DID80" s="367"/>
      <c r="DIE80" s="367"/>
      <c r="DIF80" s="367"/>
      <c r="DIG80" s="367"/>
      <c r="DIH80" s="367"/>
      <c r="DII80" s="367"/>
      <c r="DIJ80" s="366"/>
      <c r="DIK80" s="367"/>
      <c r="DIL80" s="367"/>
      <c r="DIM80" s="367"/>
      <c r="DIN80" s="367"/>
      <c r="DIO80" s="367"/>
      <c r="DIP80" s="367"/>
      <c r="DIQ80" s="366"/>
      <c r="DIR80" s="367"/>
      <c r="DIS80" s="367"/>
      <c r="DIT80" s="367"/>
      <c r="DIU80" s="367"/>
      <c r="DIV80" s="367"/>
      <c r="DIW80" s="367"/>
      <c r="DIX80" s="366"/>
      <c r="DIY80" s="367"/>
      <c r="DIZ80" s="367"/>
      <c r="DJA80" s="367"/>
      <c r="DJB80" s="367"/>
      <c r="DJC80" s="367"/>
      <c r="DJD80" s="367"/>
      <c r="DJE80" s="366"/>
      <c r="DJF80" s="367"/>
      <c r="DJG80" s="367"/>
      <c r="DJH80" s="367"/>
      <c r="DJI80" s="367"/>
      <c r="DJJ80" s="367"/>
      <c r="DJK80" s="367"/>
      <c r="DJL80" s="366"/>
      <c r="DJM80" s="367"/>
      <c r="DJN80" s="367"/>
      <c r="DJO80" s="367"/>
      <c r="DJP80" s="367"/>
      <c r="DJQ80" s="367"/>
      <c r="DJR80" s="367"/>
      <c r="DJS80" s="366"/>
      <c r="DJT80" s="367"/>
      <c r="DJU80" s="367"/>
      <c r="DJV80" s="367"/>
      <c r="DJW80" s="367"/>
      <c r="DJX80" s="367"/>
      <c r="DJY80" s="367"/>
      <c r="DJZ80" s="366"/>
      <c r="DKA80" s="367"/>
      <c r="DKB80" s="367"/>
      <c r="DKC80" s="367"/>
      <c r="DKD80" s="367"/>
      <c r="DKE80" s="367"/>
      <c r="DKF80" s="367"/>
      <c r="DKG80" s="366"/>
      <c r="DKH80" s="367"/>
      <c r="DKI80" s="367"/>
      <c r="DKJ80" s="367"/>
      <c r="DKK80" s="367"/>
      <c r="DKL80" s="367"/>
      <c r="DKM80" s="367"/>
      <c r="DKN80" s="366"/>
      <c r="DKO80" s="367"/>
      <c r="DKP80" s="367"/>
      <c r="DKQ80" s="367"/>
      <c r="DKR80" s="367"/>
      <c r="DKS80" s="367"/>
      <c r="DKT80" s="367"/>
      <c r="DKU80" s="366"/>
      <c r="DKV80" s="367"/>
      <c r="DKW80" s="367"/>
      <c r="DKX80" s="367"/>
      <c r="DKY80" s="367"/>
      <c r="DKZ80" s="367"/>
      <c r="DLA80" s="367"/>
      <c r="DLB80" s="366"/>
      <c r="DLC80" s="367"/>
      <c r="DLD80" s="367"/>
      <c r="DLE80" s="367"/>
      <c r="DLF80" s="367"/>
      <c r="DLG80" s="367"/>
      <c r="DLH80" s="367"/>
      <c r="DLI80" s="366"/>
      <c r="DLJ80" s="367"/>
      <c r="DLK80" s="367"/>
      <c r="DLL80" s="367"/>
      <c r="DLM80" s="367"/>
      <c r="DLN80" s="367"/>
      <c r="DLO80" s="367"/>
      <c r="DLP80" s="366"/>
      <c r="DLQ80" s="367"/>
      <c r="DLR80" s="367"/>
      <c r="DLS80" s="367"/>
      <c r="DLT80" s="367"/>
      <c r="DLU80" s="367"/>
      <c r="DLV80" s="367"/>
      <c r="DLW80" s="366"/>
      <c r="DLX80" s="367"/>
      <c r="DLY80" s="367"/>
      <c r="DLZ80" s="367"/>
      <c r="DMA80" s="367"/>
      <c r="DMB80" s="367"/>
      <c r="DMC80" s="367"/>
      <c r="DMD80" s="366"/>
      <c r="DME80" s="367"/>
      <c r="DMF80" s="367"/>
      <c r="DMG80" s="367"/>
      <c r="DMH80" s="367"/>
      <c r="DMI80" s="367"/>
      <c r="DMJ80" s="367"/>
      <c r="DMK80" s="366"/>
      <c r="DML80" s="367"/>
      <c r="DMM80" s="367"/>
      <c r="DMN80" s="367"/>
      <c r="DMO80" s="367"/>
      <c r="DMP80" s="367"/>
      <c r="DMQ80" s="367"/>
      <c r="DMR80" s="366"/>
      <c r="DMS80" s="367"/>
      <c r="DMT80" s="367"/>
      <c r="DMU80" s="367"/>
      <c r="DMV80" s="367"/>
      <c r="DMW80" s="367"/>
      <c r="DMX80" s="367"/>
      <c r="DMY80" s="366"/>
      <c r="DMZ80" s="367"/>
      <c r="DNA80" s="367"/>
      <c r="DNB80" s="367"/>
      <c r="DNC80" s="367"/>
      <c r="DND80" s="367"/>
      <c r="DNE80" s="367"/>
      <c r="DNF80" s="366"/>
      <c r="DNG80" s="367"/>
      <c r="DNH80" s="367"/>
      <c r="DNI80" s="367"/>
      <c r="DNJ80" s="367"/>
      <c r="DNK80" s="367"/>
      <c r="DNL80" s="367"/>
      <c r="DNM80" s="366"/>
      <c r="DNN80" s="367"/>
      <c r="DNO80" s="367"/>
      <c r="DNP80" s="367"/>
      <c r="DNQ80" s="367"/>
      <c r="DNR80" s="367"/>
      <c r="DNS80" s="367"/>
      <c r="DNT80" s="366"/>
      <c r="DNU80" s="367"/>
      <c r="DNV80" s="367"/>
      <c r="DNW80" s="367"/>
      <c r="DNX80" s="367"/>
      <c r="DNY80" s="367"/>
      <c r="DNZ80" s="367"/>
      <c r="DOA80" s="366"/>
      <c r="DOB80" s="367"/>
      <c r="DOC80" s="367"/>
      <c r="DOD80" s="367"/>
      <c r="DOE80" s="367"/>
      <c r="DOF80" s="367"/>
      <c r="DOG80" s="367"/>
      <c r="DOH80" s="366"/>
      <c r="DOI80" s="367"/>
      <c r="DOJ80" s="367"/>
      <c r="DOK80" s="367"/>
      <c r="DOL80" s="367"/>
      <c r="DOM80" s="367"/>
      <c r="DON80" s="367"/>
      <c r="DOO80" s="366"/>
      <c r="DOP80" s="367"/>
      <c r="DOQ80" s="367"/>
      <c r="DOR80" s="367"/>
      <c r="DOS80" s="367"/>
      <c r="DOT80" s="367"/>
      <c r="DOU80" s="367"/>
      <c r="DOV80" s="366"/>
      <c r="DOW80" s="367"/>
      <c r="DOX80" s="367"/>
      <c r="DOY80" s="367"/>
      <c r="DOZ80" s="367"/>
      <c r="DPA80" s="367"/>
      <c r="DPB80" s="367"/>
      <c r="DPC80" s="366"/>
      <c r="DPD80" s="367"/>
      <c r="DPE80" s="367"/>
      <c r="DPF80" s="367"/>
      <c r="DPG80" s="367"/>
      <c r="DPH80" s="367"/>
      <c r="DPI80" s="367"/>
      <c r="DPJ80" s="366"/>
      <c r="DPK80" s="367"/>
      <c r="DPL80" s="367"/>
      <c r="DPM80" s="367"/>
      <c r="DPN80" s="367"/>
      <c r="DPO80" s="367"/>
      <c r="DPP80" s="367"/>
      <c r="DPQ80" s="366"/>
      <c r="DPR80" s="367"/>
      <c r="DPS80" s="367"/>
      <c r="DPT80" s="367"/>
      <c r="DPU80" s="367"/>
      <c r="DPV80" s="367"/>
      <c r="DPW80" s="367"/>
      <c r="DPX80" s="366"/>
      <c r="DPY80" s="367"/>
      <c r="DPZ80" s="367"/>
      <c r="DQA80" s="367"/>
      <c r="DQB80" s="367"/>
      <c r="DQC80" s="367"/>
      <c r="DQD80" s="367"/>
      <c r="DQE80" s="366"/>
      <c r="DQF80" s="367"/>
      <c r="DQG80" s="367"/>
      <c r="DQH80" s="367"/>
      <c r="DQI80" s="367"/>
      <c r="DQJ80" s="367"/>
      <c r="DQK80" s="367"/>
      <c r="DQL80" s="366"/>
      <c r="DQM80" s="367"/>
      <c r="DQN80" s="367"/>
      <c r="DQO80" s="367"/>
      <c r="DQP80" s="367"/>
      <c r="DQQ80" s="367"/>
      <c r="DQR80" s="367"/>
      <c r="DQS80" s="366"/>
      <c r="DQT80" s="367"/>
      <c r="DQU80" s="367"/>
      <c r="DQV80" s="367"/>
      <c r="DQW80" s="367"/>
      <c r="DQX80" s="367"/>
      <c r="DQY80" s="367"/>
      <c r="DQZ80" s="366"/>
      <c r="DRA80" s="367"/>
      <c r="DRB80" s="367"/>
      <c r="DRC80" s="367"/>
      <c r="DRD80" s="367"/>
      <c r="DRE80" s="367"/>
      <c r="DRF80" s="367"/>
      <c r="DRG80" s="366"/>
      <c r="DRH80" s="367"/>
      <c r="DRI80" s="367"/>
      <c r="DRJ80" s="367"/>
      <c r="DRK80" s="367"/>
      <c r="DRL80" s="367"/>
      <c r="DRM80" s="367"/>
      <c r="DRN80" s="366"/>
      <c r="DRO80" s="367"/>
      <c r="DRP80" s="367"/>
      <c r="DRQ80" s="367"/>
      <c r="DRR80" s="367"/>
      <c r="DRS80" s="367"/>
      <c r="DRT80" s="367"/>
      <c r="DRU80" s="366"/>
      <c r="DRV80" s="367"/>
      <c r="DRW80" s="367"/>
      <c r="DRX80" s="367"/>
      <c r="DRY80" s="367"/>
      <c r="DRZ80" s="367"/>
      <c r="DSA80" s="367"/>
      <c r="DSB80" s="366"/>
      <c r="DSC80" s="367"/>
      <c r="DSD80" s="367"/>
      <c r="DSE80" s="367"/>
      <c r="DSF80" s="367"/>
      <c r="DSG80" s="367"/>
      <c r="DSH80" s="367"/>
      <c r="DSI80" s="366"/>
      <c r="DSJ80" s="367"/>
      <c r="DSK80" s="367"/>
      <c r="DSL80" s="367"/>
      <c r="DSM80" s="367"/>
      <c r="DSN80" s="367"/>
      <c r="DSO80" s="367"/>
      <c r="DSP80" s="366"/>
      <c r="DSQ80" s="367"/>
      <c r="DSR80" s="367"/>
      <c r="DSS80" s="367"/>
      <c r="DST80" s="367"/>
      <c r="DSU80" s="367"/>
      <c r="DSV80" s="367"/>
      <c r="DSW80" s="366"/>
      <c r="DSX80" s="367"/>
      <c r="DSY80" s="367"/>
      <c r="DSZ80" s="367"/>
      <c r="DTA80" s="367"/>
      <c r="DTB80" s="367"/>
      <c r="DTC80" s="367"/>
      <c r="DTD80" s="366"/>
      <c r="DTE80" s="367"/>
      <c r="DTF80" s="367"/>
      <c r="DTG80" s="367"/>
      <c r="DTH80" s="367"/>
      <c r="DTI80" s="367"/>
      <c r="DTJ80" s="367"/>
      <c r="DTK80" s="366"/>
      <c r="DTL80" s="367"/>
      <c r="DTM80" s="367"/>
      <c r="DTN80" s="367"/>
      <c r="DTO80" s="367"/>
      <c r="DTP80" s="367"/>
      <c r="DTQ80" s="367"/>
      <c r="DTR80" s="366"/>
      <c r="DTS80" s="367"/>
      <c r="DTT80" s="367"/>
      <c r="DTU80" s="367"/>
      <c r="DTV80" s="367"/>
      <c r="DTW80" s="367"/>
      <c r="DTX80" s="367"/>
      <c r="DTY80" s="366"/>
      <c r="DTZ80" s="367"/>
      <c r="DUA80" s="367"/>
      <c r="DUB80" s="367"/>
      <c r="DUC80" s="367"/>
      <c r="DUD80" s="367"/>
      <c r="DUE80" s="367"/>
      <c r="DUF80" s="366"/>
      <c r="DUG80" s="367"/>
      <c r="DUH80" s="367"/>
      <c r="DUI80" s="367"/>
      <c r="DUJ80" s="367"/>
      <c r="DUK80" s="367"/>
      <c r="DUL80" s="367"/>
      <c r="DUM80" s="366"/>
      <c r="DUN80" s="367"/>
      <c r="DUO80" s="367"/>
      <c r="DUP80" s="367"/>
      <c r="DUQ80" s="367"/>
      <c r="DUR80" s="367"/>
      <c r="DUS80" s="367"/>
      <c r="DUT80" s="366"/>
      <c r="DUU80" s="367"/>
      <c r="DUV80" s="367"/>
      <c r="DUW80" s="367"/>
      <c r="DUX80" s="367"/>
      <c r="DUY80" s="367"/>
      <c r="DUZ80" s="367"/>
      <c r="DVA80" s="366"/>
      <c r="DVB80" s="367"/>
      <c r="DVC80" s="367"/>
      <c r="DVD80" s="367"/>
      <c r="DVE80" s="367"/>
      <c r="DVF80" s="367"/>
      <c r="DVG80" s="367"/>
      <c r="DVH80" s="366"/>
      <c r="DVI80" s="367"/>
      <c r="DVJ80" s="367"/>
      <c r="DVK80" s="367"/>
      <c r="DVL80" s="367"/>
      <c r="DVM80" s="367"/>
      <c r="DVN80" s="367"/>
      <c r="DVO80" s="366"/>
      <c r="DVP80" s="367"/>
      <c r="DVQ80" s="367"/>
      <c r="DVR80" s="367"/>
      <c r="DVS80" s="367"/>
      <c r="DVT80" s="367"/>
      <c r="DVU80" s="367"/>
      <c r="DVV80" s="366"/>
      <c r="DVW80" s="367"/>
      <c r="DVX80" s="367"/>
      <c r="DVY80" s="367"/>
      <c r="DVZ80" s="367"/>
      <c r="DWA80" s="367"/>
      <c r="DWB80" s="367"/>
      <c r="DWC80" s="366"/>
      <c r="DWD80" s="367"/>
      <c r="DWE80" s="367"/>
      <c r="DWF80" s="367"/>
      <c r="DWG80" s="367"/>
      <c r="DWH80" s="367"/>
      <c r="DWI80" s="367"/>
      <c r="DWJ80" s="366"/>
      <c r="DWK80" s="367"/>
      <c r="DWL80" s="367"/>
      <c r="DWM80" s="367"/>
      <c r="DWN80" s="367"/>
      <c r="DWO80" s="367"/>
      <c r="DWP80" s="367"/>
      <c r="DWQ80" s="366"/>
      <c r="DWR80" s="367"/>
      <c r="DWS80" s="367"/>
      <c r="DWT80" s="367"/>
      <c r="DWU80" s="367"/>
      <c r="DWV80" s="367"/>
      <c r="DWW80" s="367"/>
      <c r="DWX80" s="366"/>
      <c r="DWY80" s="367"/>
      <c r="DWZ80" s="367"/>
      <c r="DXA80" s="367"/>
      <c r="DXB80" s="367"/>
      <c r="DXC80" s="367"/>
      <c r="DXD80" s="367"/>
      <c r="DXE80" s="366"/>
      <c r="DXF80" s="367"/>
      <c r="DXG80" s="367"/>
      <c r="DXH80" s="367"/>
      <c r="DXI80" s="367"/>
      <c r="DXJ80" s="367"/>
      <c r="DXK80" s="367"/>
      <c r="DXL80" s="366"/>
      <c r="DXM80" s="367"/>
      <c r="DXN80" s="367"/>
      <c r="DXO80" s="367"/>
      <c r="DXP80" s="367"/>
      <c r="DXQ80" s="367"/>
      <c r="DXR80" s="367"/>
      <c r="DXS80" s="366"/>
      <c r="DXT80" s="367"/>
      <c r="DXU80" s="367"/>
      <c r="DXV80" s="367"/>
      <c r="DXW80" s="367"/>
      <c r="DXX80" s="367"/>
      <c r="DXY80" s="367"/>
      <c r="DXZ80" s="366"/>
      <c r="DYA80" s="367"/>
      <c r="DYB80" s="367"/>
      <c r="DYC80" s="367"/>
      <c r="DYD80" s="367"/>
      <c r="DYE80" s="367"/>
      <c r="DYF80" s="367"/>
      <c r="DYG80" s="366"/>
      <c r="DYH80" s="367"/>
      <c r="DYI80" s="367"/>
      <c r="DYJ80" s="367"/>
      <c r="DYK80" s="367"/>
      <c r="DYL80" s="367"/>
      <c r="DYM80" s="367"/>
      <c r="DYN80" s="366"/>
      <c r="DYO80" s="367"/>
      <c r="DYP80" s="367"/>
      <c r="DYQ80" s="367"/>
      <c r="DYR80" s="367"/>
      <c r="DYS80" s="367"/>
      <c r="DYT80" s="367"/>
      <c r="DYU80" s="366"/>
      <c r="DYV80" s="367"/>
      <c r="DYW80" s="367"/>
      <c r="DYX80" s="367"/>
      <c r="DYY80" s="367"/>
      <c r="DYZ80" s="367"/>
      <c r="DZA80" s="367"/>
      <c r="DZB80" s="366"/>
      <c r="DZC80" s="367"/>
      <c r="DZD80" s="367"/>
      <c r="DZE80" s="367"/>
      <c r="DZF80" s="367"/>
      <c r="DZG80" s="367"/>
      <c r="DZH80" s="367"/>
      <c r="DZI80" s="366"/>
      <c r="DZJ80" s="367"/>
      <c r="DZK80" s="367"/>
      <c r="DZL80" s="367"/>
      <c r="DZM80" s="367"/>
      <c r="DZN80" s="367"/>
      <c r="DZO80" s="367"/>
      <c r="DZP80" s="366"/>
      <c r="DZQ80" s="367"/>
      <c r="DZR80" s="367"/>
      <c r="DZS80" s="367"/>
      <c r="DZT80" s="367"/>
      <c r="DZU80" s="367"/>
      <c r="DZV80" s="367"/>
      <c r="DZW80" s="366"/>
      <c r="DZX80" s="367"/>
      <c r="DZY80" s="367"/>
      <c r="DZZ80" s="367"/>
      <c r="EAA80" s="367"/>
      <c r="EAB80" s="367"/>
      <c r="EAC80" s="367"/>
      <c r="EAD80" s="366"/>
      <c r="EAE80" s="367"/>
      <c r="EAF80" s="367"/>
      <c r="EAG80" s="367"/>
      <c r="EAH80" s="367"/>
      <c r="EAI80" s="367"/>
      <c r="EAJ80" s="367"/>
      <c r="EAK80" s="366"/>
      <c r="EAL80" s="367"/>
      <c r="EAM80" s="367"/>
      <c r="EAN80" s="367"/>
      <c r="EAO80" s="367"/>
      <c r="EAP80" s="367"/>
      <c r="EAQ80" s="367"/>
      <c r="EAR80" s="366"/>
      <c r="EAS80" s="367"/>
      <c r="EAT80" s="367"/>
      <c r="EAU80" s="367"/>
      <c r="EAV80" s="367"/>
      <c r="EAW80" s="367"/>
      <c r="EAX80" s="367"/>
      <c r="EAY80" s="366"/>
      <c r="EAZ80" s="367"/>
      <c r="EBA80" s="367"/>
      <c r="EBB80" s="367"/>
      <c r="EBC80" s="367"/>
      <c r="EBD80" s="367"/>
      <c r="EBE80" s="367"/>
      <c r="EBF80" s="366"/>
      <c r="EBG80" s="367"/>
      <c r="EBH80" s="367"/>
      <c r="EBI80" s="367"/>
      <c r="EBJ80" s="367"/>
      <c r="EBK80" s="367"/>
      <c r="EBL80" s="367"/>
      <c r="EBM80" s="366"/>
      <c r="EBN80" s="367"/>
      <c r="EBO80" s="367"/>
      <c r="EBP80" s="367"/>
      <c r="EBQ80" s="367"/>
      <c r="EBR80" s="367"/>
      <c r="EBS80" s="367"/>
      <c r="EBT80" s="366"/>
      <c r="EBU80" s="367"/>
      <c r="EBV80" s="367"/>
      <c r="EBW80" s="367"/>
      <c r="EBX80" s="367"/>
      <c r="EBY80" s="367"/>
      <c r="EBZ80" s="367"/>
      <c r="ECA80" s="366"/>
      <c r="ECB80" s="367"/>
      <c r="ECC80" s="367"/>
      <c r="ECD80" s="367"/>
      <c r="ECE80" s="367"/>
      <c r="ECF80" s="367"/>
      <c r="ECG80" s="367"/>
      <c r="ECH80" s="366"/>
      <c r="ECI80" s="367"/>
      <c r="ECJ80" s="367"/>
      <c r="ECK80" s="367"/>
      <c r="ECL80" s="367"/>
      <c r="ECM80" s="367"/>
      <c r="ECN80" s="367"/>
      <c r="ECO80" s="366"/>
      <c r="ECP80" s="367"/>
      <c r="ECQ80" s="367"/>
      <c r="ECR80" s="367"/>
      <c r="ECS80" s="367"/>
      <c r="ECT80" s="367"/>
      <c r="ECU80" s="367"/>
      <c r="ECV80" s="366"/>
      <c r="ECW80" s="367"/>
      <c r="ECX80" s="367"/>
      <c r="ECY80" s="367"/>
      <c r="ECZ80" s="367"/>
      <c r="EDA80" s="367"/>
      <c r="EDB80" s="367"/>
      <c r="EDC80" s="366"/>
      <c r="EDD80" s="367"/>
      <c r="EDE80" s="367"/>
      <c r="EDF80" s="367"/>
      <c r="EDG80" s="367"/>
      <c r="EDH80" s="367"/>
      <c r="EDI80" s="367"/>
      <c r="EDJ80" s="366"/>
      <c r="EDK80" s="367"/>
      <c r="EDL80" s="367"/>
      <c r="EDM80" s="367"/>
      <c r="EDN80" s="367"/>
      <c r="EDO80" s="367"/>
      <c r="EDP80" s="367"/>
      <c r="EDQ80" s="366"/>
      <c r="EDR80" s="367"/>
      <c r="EDS80" s="367"/>
      <c r="EDT80" s="367"/>
      <c r="EDU80" s="367"/>
      <c r="EDV80" s="367"/>
      <c r="EDW80" s="367"/>
      <c r="EDX80" s="366"/>
      <c r="EDY80" s="367"/>
      <c r="EDZ80" s="367"/>
      <c r="EEA80" s="367"/>
      <c r="EEB80" s="367"/>
      <c r="EEC80" s="367"/>
      <c r="EED80" s="367"/>
      <c r="EEE80" s="366"/>
      <c r="EEF80" s="367"/>
      <c r="EEG80" s="367"/>
      <c r="EEH80" s="367"/>
      <c r="EEI80" s="367"/>
      <c r="EEJ80" s="367"/>
      <c r="EEK80" s="367"/>
      <c r="EEL80" s="366"/>
      <c r="EEM80" s="367"/>
      <c r="EEN80" s="367"/>
      <c r="EEO80" s="367"/>
      <c r="EEP80" s="367"/>
      <c r="EEQ80" s="367"/>
      <c r="EER80" s="367"/>
      <c r="EES80" s="366"/>
      <c r="EET80" s="367"/>
      <c r="EEU80" s="367"/>
      <c r="EEV80" s="367"/>
      <c r="EEW80" s="367"/>
      <c r="EEX80" s="367"/>
      <c r="EEY80" s="367"/>
      <c r="EEZ80" s="366"/>
      <c r="EFA80" s="367"/>
      <c r="EFB80" s="367"/>
      <c r="EFC80" s="367"/>
      <c r="EFD80" s="367"/>
      <c r="EFE80" s="367"/>
      <c r="EFF80" s="367"/>
      <c r="EFG80" s="366"/>
      <c r="EFH80" s="367"/>
      <c r="EFI80" s="367"/>
      <c r="EFJ80" s="367"/>
      <c r="EFK80" s="367"/>
      <c r="EFL80" s="367"/>
      <c r="EFM80" s="367"/>
      <c r="EFN80" s="366"/>
      <c r="EFO80" s="367"/>
      <c r="EFP80" s="367"/>
      <c r="EFQ80" s="367"/>
      <c r="EFR80" s="367"/>
      <c r="EFS80" s="367"/>
      <c r="EFT80" s="367"/>
      <c r="EFU80" s="366"/>
      <c r="EFV80" s="367"/>
      <c r="EFW80" s="367"/>
      <c r="EFX80" s="367"/>
      <c r="EFY80" s="367"/>
      <c r="EFZ80" s="367"/>
      <c r="EGA80" s="367"/>
      <c r="EGB80" s="366"/>
      <c r="EGC80" s="367"/>
      <c r="EGD80" s="367"/>
      <c r="EGE80" s="367"/>
      <c r="EGF80" s="367"/>
      <c r="EGG80" s="367"/>
      <c r="EGH80" s="367"/>
      <c r="EGI80" s="366"/>
      <c r="EGJ80" s="367"/>
      <c r="EGK80" s="367"/>
      <c r="EGL80" s="367"/>
      <c r="EGM80" s="367"/>
      <c r="EGN80" s="367"/>
      <c r="EGO80" s="367"/>
      <c r="EGP80" s="366"/>
      <c r="EGQ80" s="367"/>
      <c r="EGR80" s="367"/>
      <c r="EGS80" s="367"/>
      <c r="EGT80" s="367"/>
      <c r="EGU80" s="367"/>
      <c r="EGV80" s="367"/>
      <c r="EGW80" s="366"/>
      <c r="EGX80" s="367"/>
      <c r="EGY80" s="367"/>
      <c r="EGZ80" s="367"/>
      <c r="EHA80" s="367"/>
      <c r="EHB80" s="367"/>
      <c r="EHC80" s="367"/>
      <c r="EHD80" s="366"/>
      <c r="EHE80" s="367"/>
      <c r="EHF80" s="367"/>
      <c r="EHG80" s="367"/>
      <c r="EHH80" s="367"/>
      <c r="EHI80" s="367"/>
      <c r="EHJ80" s="367"/>
      <c r="EHK80" s="366"/>
      <c r="EHL80" s="367"/>
      <c r="EHM80" s="367"/>
      <c r="EHN80" s="367"/>
      <c r="EHO80" s="367"/>
      <c r="EHP80" s="367"/>
      <c r="EHQ80" s="367"/>
      <c r="EHR80" s="366"/>
      <c r="EHS80" s="367"/>
      <c r="EHT80" s="367"/>
      <c r="EHU80" s="367"/>
      <c r="EHV80" s="367"/>
      <c r="EHW80" s="367"/>
      <c r="EHX80" s="367"/>
      <c r="EHY80" s="366"/>
      <c r="EHZ80" s="367"/>
      <c r="EIA80" s="367"/>
      <c r="EIB80" s="367"/>
      <c r="EIC80" s="367"/>
      <c r="EID80" s="367"/>
      <c r="EIE80" s="367"/>
      <c r="EIF80" s="366"/>
      <c r="EIG80" s="367"/>
      <c r="EIH80" s="367"/>
      <c r="EII80" s="367"/>
      <c r="EIJ80" s="367"/>
      <c r="EIK80" s="367"/>
      <c r="EIL80" s="367"/>
      <c r="EIM80" s="366"/>
      <c r="EIN80" s="367"/>
      <c r="EIO80" s="367"/>
      <c r="EIP80" s="367"/>
      <c r="EIQ80" s="367"/>
      <c r="EIR80" s="367"/>
      <c r="EIS80" s="367"/>
      <c r="EIT80" s="366"/>
      <c r="EIU80" s="367"/>
      <c r="EIV80" s="367"/>
      <c r="EIW80" s="367"/>
      <c r="EIX80" s="367"/>
      <c r="EIY80" s="367"/>
      <c r="EIZ80" s="367"/>
      <c r="EJA80" s="366"/>
      <c r="EJB80" s="367"/>
      <c r="EJC80" s="367"/>
      <c r="EJD80" s="367"/>
      <c r="EJE80" s="367"/>
      <c r="EJF80" s="367"/>
      <c r="EJG80" s="367"/>
      <c r="EJH80" s="366"/>
      <c r="EJI80" s="367"/>
      <c r="EJJ80" s="367"/>
      <c r="EJK80" s="367"/>
      <c r="EJL80" s="367"/>
      <c r="EJM80" s="367"/>
      <c r="EJN80" s="367"/>
      <c r="EJO80" s="366"/>
      <c r="EJP80" s="367"/>
      <c r="EJQ80" s="367"/>
      <c r="EJR80" s="367"/>
      <c r="EJS80" s="367"/>
      <c r="EJT80" s="367"/>
      <c r="EJU80" s="367"/>
      <c r="EJV80" s="366"/>
      <c r="EJW80" s="367"/>
      <c r="EJX80" s="367"/>
      <c r="EJY80" s="367"/>
      <c r="EJZ80" s="367"/>
      <c r="EKA80" s="367"/>
      <c r="EKB80" s="367"/>
      <c r="EKC80" s="366"/>
      <c r="EKD80" s="367"/>
      <c r="EKE80" s="367"/>
      <c r="EKF80" s="367"/>
      <c r="EKG80" s="367"/>
      <c r="EKH80" s="367"/>
      <c r="EKI80" s="367"/>
      <c r="EKJ80" s="366"/>
      <c r="EKK80" s="367"/>
      <c r="EKL80" s="367"/>
      <c r="EKM80" s="367"/>
      <c r="EKN80" s="367"/>
      <c r="EKO80" s="367"/>
      <c r="EKP80" s="367"/>
      <c r="EKQ80" s="366"/>
      <c r="EKR80" s="367"/>
      <c r="EKS80" s="367"/>
      <c r="EKT80" s="367"/>
      <c r="EKU80" s="367"/>
      <c r="EKV80" s="367"/>
      <c r="EKW80" s="367"/>
      <c r="EKX80" s="366"/>
      <c r="EKY80" s="367"/>
      <c r="EKZ80" s="367"/>
      <c r="ELA80" s="367"/>
      <c r="ELB80" s="367"/>
      <c r="ELC80" s="367"/>
      <c r="ELD80" s="367"/>
      <c r="ELE80" s="366"/>
      <c r="ELF80" s="367"/>
      <c r="ELG80" s="367"/>
      <c r="ELH80" s="367"/>
      <c r="ELI80" s="367"/>
      <c r="ELJ80" s="367"/>
      <c r="ELK80" s="367"/>
      <c r="ELL80" s="366"/>
      <c r="ELM80" s="367"/>
      <c r="ELN80" s="367"/>
      <c r="ELO80" s="367"/>
      <c r="ELP80" s="367"/>
      <c r="ELQ80" s="367"/>
      <c r="ELR80" s="367"/>
      <c r="ELS80" s="366"/>
      <c r="ELT80" s="367"/>
      <c r="ELU80" s="367"/>
      <c r="ELV80" s="367"/>
      <c r="ELW80" s="367"/>
      <c r="ELX80" s="367"/>
      <c r="ELY80" s="367"/>
      <c r="ELZ80" s="366"/>
      <c r="EMA80" s="367"/>
      <c r="EMB80" s="367"/>
      <c r="EMC80" s="367"/>
      <c r="EMD80" s="367"/>
      <c r="EME80" s="367"/>
      <c r="EMF80" s="367"/>
      <c r="EMG80" s="366"/>
      <c r="EMH80" s="367"/>
      <c r="EMI80" s="367"/>
      <c r="EMJ80" s="367"/>
      <c r="EMK80" s="367"/>
      <c r="EML80" s="367"/>
      <c r="EMM80" s="367"/>
      <c r="EMN80" s="366"/>
      <c r="EMO80" s="367"/>
      <c r="EMP80" s="367"/>
      <c r="EMQ80" s="367"/>
      <c r="EMR80" s="367"/>
      <c r="EMS80" s="367"/>
      <c r="EMT80" s="367"/>
      <c r="EMU80" s="366"/>
      <c r="EMV80" s="367"/>
      <c r="EMW80" s="367"/>
      <c r="EMX80" s="367"/>
      <c r="EMY80" s="367"/>
      <c r="EMZ80" s="367"/>
      <c r="ENA80" s="367"/>
      <c r="ENB80" s="366"/>
      <c r="ENC80" s="367"/>
      <c r="END80" s="367"/>
      <c r="ENE80" s="367"/>
      <c r="ENF80" s="367"/>
      <c r="ENG80" s="367"/>
      <c r="ENH80" s="367"/>
      <c r="ENI80" s="366"/>
      <c r="ENJ80" s="367"/>
      <c r="ENK80" s="367"/>
      <c r="ENL80" s="367"/>
      <c r="ENM80" s="367"/>
      <c r="ENN80" s="367"/>
      <c r="ENO80" s="367"/>
      <c r="ENP80" s="366"/>
      <c r="ENQ80" s="367"/>
      <c r="ENR80" s="367"/>
      <c r="ENS80" s="367"/>
      <c r="ENT80" s="367"/>
      <c r="ENU80" s="367"/>
      <c r="ENV80" s="367"/>
      <c r="ENW80" s="366"/>
      <c r="ENX80" s="367"/>
      <c r="ENY80" s="367"/>
      <c r="ENZ80" s="367"/>
      <c r="EOA80" s="367"/>
      <c r="EOB80" s="367"/>
      <c r="EOC80" s="367"/>
      <c r="EOD80" s="366"/>
      <c r="EOE80" s="367"/>
      <c r="EOF80" s="367"/>
      <c r="EOG80" s="367"/>
      <c r="EOH80" s="367"/>
      <c r="EOI80" s="367"/>
      <c r="EOJ80" s="367"/>
      <c r="EOK80" s="366"/>
      <c r="EOL80" s="367"/>
      <c r="EOM80" s="367"/>
      <c r="EON80" s="367"/>
      <c r="EOO80" s="367"/>
      <c r="EOP80" s="367"/>
      <c r="EOQ80" s="367"/>
      <c r="EOR80" s="366"/>
      <c r="EOS80" s="367"/>
      <c r="EOT80" s="367"/>
      <c r="EOU80" s="367"/>
      <c r="EOV80" s="367"/>
      <c r="EOW80" s="367"/>
      <c r="EOX80" s="367"/>
      <c r="EOY80" s="366"/>
      <c r="EOZ80" s="367"/>
      <c r="EPA80" s="367"/>
      <c r="EPB80" s="367"/>
      <c r="EPC80" s="367"/>
      <c r="EPD80" s="367"/>
      <c r="EPE80" s="367"/>
      <c r="EPF80" s="366"/>
      <c r="EPG80" s="367"/>
      <c r="EPH80" s="367"/>
      <c r="EPI80" s="367"/>
      <c r="EPJ80" s="367"/>
      <c r="EPK80" s="367"/>
      <c r="EPL80" s="367"/>
      <c r="EPM80" s="366"/>
      <c r="EPN80" s="367"/>
      <c r="EPO80" s="367"/>
      <c r="EPP80" s="367"/>
      <c r="EPQ80" s="367"/>
      <c r="EPR80" s="367"/>
      <c r="EPS80" s="367"/>
      <c r="EPT80" s="366"/>
      <c r="EPU80" s="367"/>
      <c r="EPV80" s="367"/>
      <c r="EPW80" s="367"/>
      <c r="EPX80" s="367"/>
      <c r="EPY80" s="367"/>
      <c r="EPZ80" s="367"/>
      <c r="EQA80" s="366"/>
      <c r="EQB80" s="367"/>
      <c r="EQC80" s="367"/>
      <c r="EQD80" s="367"/>
      <c r="EQE80" s="367"/>
      <c r="EQF80" s="367"/>
      <c r="EQG80" s="367"/>
      <c r="EQH80" s="366"/>
      <c r="EQI80" s="367"/>
      <c r="EQJ80" s="367"/>
      <c r="EQK80" s="367"/>
      <c r="EQL80" s="367"/>
      <c r="EQM80" s="367"/>
      <c r="EQN80" s="367"/>
      <c r="EQO80" s="366"/>
      <c r="EQP80" s="367"/>
      <c r="EQQ80" s="367"/>
      <c r="EQR80" s="367"/>
      <c r="EQS80" s="367"/>
      <c r="EQT80" s="367"/>
      <c r="EQU80" s="367"/>
      <c r="EQV80" s="366"/>
      <c r="EQW80" s="367"/>
      <c r="EQX80" s="367"/>
      <c r="EQY80" s="367"/>
      <c r="EQZ80" s="367"/>
      <c r="ERA80" s="367"/>
      <c r="ERB80" s="367"/>
      <c r="ERC80" s="366"/>
      <c r="ERD80" s="367"/>
      <c r="ERE80" s="367"/>
      <c r="ERF80" s="367"/>
      <c r="ERG80" s="367"/>
      <c r="ERH80" s="367"/>
      <c r="ERI80" s="367"/>
      <c r="ERJ80" s="366"/>
      <c r="ERK80" s="367"/>
      <c r="ERL80" s="367"/>
      <c r="ERM80" s="367"/>
      <c r="ERN80" s="367"/>
      <c r="ERO80" s="367"/>
      <c r="ERP80" s="367"/>
      <c r="ERQ80" s="366"/>
      <c r="ERR80" s="367"/>
      <c r="ERS80" s="367"/>
      <c r="ERT80" s="367"/>
      <c r="ERU80" s="367"/>
      <c r="ERV80" s="367"/>
      <c r="ERW80" s="367"/>
      <c r="ERX80" s="366"/>
      <c r="ERY80" s="367"/>
      <c r="ERZ80" s="367"/>
      <c r="ESA80" s="367"/>
      <c r="ESB80" s="367"/>
      <c r="ESC80" s="367"/>
      <c r="ESD80" s="367"/>
      <c r="ESE80" s="366"/>
      <c r="ESF80" s="367"/>
      <c r="ESG80" s="367"/>
      <c r="ESH80" s="367"/>
      <c r="ESI80" s="367"/>
      <c r="ESJ80" s="367"/>
      <c r="ESK80" s="367"/>
      <c r="ESL80" s="366"/>
      <c r="ESM80" s="367"/>
      <c r="ESN80" s="367"/>
      <c r="ESO80" s="367"/>
      <c r="ESP80" s="367"/>
      <c r="ESQ80" s="367"/>
      <c r="ESR80" s="367"/>
      <c r="ESS80" s="366"/>
      <c r="EST80" s="367"/>
      <c r="ESU80" s="367"/>
      <c r="ESV80" s="367"/>
      <c r="ESW80" s="367"/>
      <c r="ESX80" s="367"/>
      <c r="ESY80" s="367"/>
      <c r="ESZ80" s="366"/>
      <c r="ETA80" s="367"/>
      <c r="ETB80" s="367"/>
      <c r="ETC80" s="367"/>
      <c r="ETD80" s="367"/>
      <c r="ETE80" s="367"/>
      <c r="ETF80" s="367"/>
      <c r="ETG80" s="366"/>
      <c r="ETH80" s="367"/>
      <c r="ETI80" s="367"/>
      <c r="ETJ80" s="367"/>
      <c r="ETK80" s="367"/>
      <c r="ETL80" s="367"/>
      <c r="ETM80" s="367"/>
      <c r="ETN80" s="366"/>
      <c r="ETO80" s="367"/>
      <c r="ETP80" s="367"/>
      <c r="ETQ80" s="367"/>
      <c r="ETR80" s="367"/>
      <c r="ETS80" s="367"/>
      <c r="ETT80" s="367"/>
      <c r="ETU80" s="366"/>
      <c r="ETV80" s="367"/>
      <c r="ETW80" s="367"/>
      <c r="ETX80" s="367"/>
      <c r="ETY80" s="367"/>
      <c r="ETZ80" s="367"/>
      <c r="EUA80" s="367"/>
      <c r="EUB80" s="366"/>
      <c r="EUC80" s="367"/>
      <c r="EUD80" s="367"/>
      <c r="EUE80" s="367"/>
      <c r="EUF80" s="367"/>
      <c r="EUG80" s="367"/>
      <c r="EUH80" s="367"/>
      <c r="EUI80" s="366"/>
      <c r="EUJ80" s="367"/>
      <c r="EUK80" s="367"/>
      <c r="EUL80" s="367"/>
      <c r="EUM80" s="367"/>
      <c r="EUN80" s="367"/>
      <c r="EUO80" s="367"/>
      <c r="EUP80" s="366"/>
      <c r="EUQ80" s="367"/>
      <c r="EUR80" s="367"/>
      <c r="EUS80" s="367"/>
      <c r="EUT80" s="367"/>
      <c r="EUU80" s="367"/>
      <c r="EUV80" s="367"/>
      <c r="EUW80" s="366"/>
      <c r="EUX80" s="367"/>
      <c r="EUY80" s="367"/>
      <c r="EUZ80" s="367"/>
      <c r="EVA80" s="367"/>
      <c r="EVB80" s="367"/>
      <c r="EVC80" s="367"/>
      <c r="EVD80" s="366"/>
      <c r="EVE80" s="367"/>
      <c r="EVF80" s="367"/>
      <c r="EVG80" s="367"/>
      <c r="EVH80" s="367"/>
      <c r="EVI80" s="367"/>
      <c r="EVJ80" s="367"/>
      <c r="EVK80" s="366"/>
      <c r="EVL80" s="367"/>
      <c r="EVM80" s="367"/>
      <c r="EVN80" s="367"/>
      <c r="EVO80" s="367"/>
      <c r="EVP80" s="367"/>
      <c r="EVQ80" s="367"/>
      <c r="EVR80" s="366"/>
      <c r="EVS80" s="367"/>
      <c r="EVT80" s="367"/>
      <c r="EVU80" s="367"/>
      <c r="EVV80" s="367"/>
      <c r="EVW80" s="367"/>
      <c r="EVX80" s="367"/>
      <c r="EVY80" s="366"/>
      <c r="EVZ80" s="367"/>
      <c r="EWA80" s="367"/>
      <c r="EWB80" s="367"/>
      <c r="EWC80" s="367"/>
      <c r="EWD80" s="367"/>
      <c r="EWE80" s="367"/>
      <c r="EWF80" s="366"/>
      <c r="EWG80" s="367"/>
      <c r="EWH80" s="367"/>
      <c r="EWI80" s="367"/>
      <c r="EWJ80" s="367"/>
      <c r="EWK80" s="367"/>
      <c r="EWL80" s="367"/>
      <c r="EWM80" s="366"/>
      <c r="EWN80" s="367"/>
      <c r="EWO80" s="367"/>
      <c r="EWP80" s="367"/>
      <c r="EWQ80" s="367"/>
      <c r="EWR80" s="367"/>
      <c r="EWS80" s="367"/>
      <c r="EWT80" s="366"/>
      <c r="EWU80" s="367"/>
      <c r="EWV80" s="367"/>
      <c r="EWW80" s="367"/>
      <c r="EWX80" s="367"/>
      <c r="EWY80" s="367"/>
      <c r="EWZ80" s="367"/>
      <c r="EXA80" s="366"/>
      <c r="EXB80" s="367"/>
      <c r="EXC80" s="367"/>
      <c r="EXD80" s="367"/>
      <c r="EXE80" s="367"/>
      <c r="EXF80" s="367"/>
      <c r="EXG80" s="367"/>
      <c r="EXH80" s="366"/>
      <c r="EXI80" s="367"/>
      <c r="EXJ80" s="367"/>
      <c r="EXK80" s="367"/>
      <c r="EXL80" s="367"/>
      <c r="EXM80" s="367"/>
      <c r="EXN80" s="367"/>
      <c r="EXO80" s="366"/>
      <c r="EXP80" s="367"/>
      <c r="EXQ80" s="367"/>
      <c r="EXR80" s="367"/>
      <c r="EXS80" s="367"/>
      <c r="EXT80" s="367"/>
      <c r="EXU80" s="367"/>
      <c r="EXV80" s="366"/>
      <c r="EXW80" s="367"/>
      <c r="EXX80" s="367"/>
      <c r="EXY80" s="367"/>
      <c r="EXZ80" s="367"/>
      <c r="EYA80" s="367"/>
      <c r="EYB80" s="367"/>
      <c r="EYC80" s="366"/>
      <c r="EYD80" s="367"/>
      <c r="EYE80" s="367"/>
      <c r="EYF80" s="367"/>
      <c r="EYG80" s="367"/>
      <c r="EYH80" s="367"/>
      <c r="EYI80" s="367"/>
      <c r="EYJ80" s="366"/>
      <c r="EYK80" s="367"/>
      <c r="EYL80" s="367"/>
      <c r="EYM80" s="367"/>
      <c r="EYN80" s="367"/>
      <c r="EYO80" s="367"/>
      <c r="EYP80" s="367"/>
      <c r="EYQ80" s="366"/>
      <c r="EYR80" s="367"/>
      <c r="EYS80" s="367"/>
      <c r="EYT80" s="367"/>
      <c r="EYU80" s="367"/>
      <c r="EYV80" s="367"/>
      <c r="EYW80" s="367"/>
      <c r="EYX80" s="366"/>
      <c r="EYY80" s="367"/>
      <c r="EYZ80" s="367"/>
      <c r="EZA80" s="367"/>
      <c r="EZB80" s="367"/>
      <c r="EZC80" s="367"/>
      <c r="EZD80" s="367"/>
      <c r="EZE80" s="366"/>
      <c r="EZF80" s="367"/>
      <c r="EZG80" s="367"/>
      <c r="EZH80" s="367"/>
      <c r="EZI80" s="367"/>
      <c r="EZJ80" s="367"/>
      <c r="EZK80" s="367"/>
      <c r="EZL80" s="366"/>
      <c r="EZM80" s="367"/>
      <c r="EZN80" s="367"/>
      <c r="EZO80" s="367"/>
      <c r="EZP80" s="367"/>
      <c r="EZQ80" s="367"/>
      <c r="EZR80" s="367"/>
      <c r="EZS80" s="366"/>
      <c r="EZT80" s="367"/>
      <c r="EZU80" s="367"/>
      <c r="EZV80" s="367"/>
      <c r="EZW80" s="367"/>
      <c r="EZX80" s="367"/>
      <c r="EZY80" s="367"/>
      <c r="EZZ80" s="366"/>
      <c r="FAA80" s="367"/>
      <c r="FAB80" s="367"/>
      <c r="FAC80" s="367"/>
      <c r="FAD80" s="367"/>
      <c r="FAE80" s="367"/>
      <c r="FAF80" s="367"/>
      <c r="FAG80" s="366"/>
      <c r="FAH80" s="367"/>
      <c r="FAI80" s="367"/>
      <c r="FAJ80" s="367"/>
      <c r="FAK80" s="367"/>
      <c r="FAL80" s="367"/>
      <c r="FAM80" s="367"/>
      <c r="FAN80" s="366"/>
      <c r="FAO80" s="367"/>
      <c r="FAP80" s="367"/>
      <c r="FAQ80" s="367"/>
      <c r="FAR80" s="367"/>
      <c r="FAS80" s="367"/>
      <c r="FAT80" s="367"/>
      <c r="FAU80" s="366"/>
      <c r="FAV80" s="367"/>
      <c r="FAW80" s="367"/>
      <c r="FAX80" s="367"/>
      <c r="FAY80" s="367"/>
      <c r="FAZ80" s="367"/>
      <c r="FBA80" s="367"/>
      <c r="FBB80" s="366"/>
      <c r="FBC80" s="367"/>
      <c r="FBD80" s="367"/>
      <c r="FBE80" s="367"/>
      <c r="FBF80" s="367"/>
      <c r="FBG80" s="367"/>
      <c r="FBH80" s="367"/>
      <c r="FBI80" s="366"/>
      <c r="FBJ80" s="367"/>
      <c r="FBK80" s="367"/>
      <c r="FBL80" s="367"/>
      <c r="FBM80" s="367"/>
      <c r="FBN80" s="367"/>
      <c r="FBO80" s="367"/>
      <c r="FBP80" s="366"/>
      <c r="FBQ80" s="367"/>
      <c r="FBR80" s="367"/>
      <c r="FBS80" s="367"/>
      <c r="FBT80" s="367"/>
      <c r="FBU80" s="367"/>
      <c r="FBV80" s="367"/>
      <c r="FBW80" s="366"/>
      <c r="FBX80" s="367"/>
      <c r="FBY80" s="367"/>
      <c r="FBZ80" s="367"/>
      <c r="FCA80" s="367"/>
      <c r="FCB80" s="367"/>
      <c r="FCC80" s="367"/>
      <c r="FCD80" s="366"/>
      <c r="FCE80" s="367"/>
      <c r="FCF80" s="367"/>
      <c r="FCG80" s="367"/>
      <c r="FCH80" s="367"/>
      <c r="FCI80" s="367"/>
      <c r="FCJ80" s="367"/>
      <c r="FCK80" s="366"/>
      <c r="FCL80" s="367"/>
      <c r="FCM80" s="367"/>
      <c r="FCN80" s="367"/>
      <c r="FCO80" s="367"/>
      <c r="FCP80" s="367"/>
      <c r="FCQ80" s="367"/>
      <c r="FCR80" s="366"/>
      <c r="FCS80" s="367"/>
      <c r="FCT80" s="367"/>
      <c r="FCU80" s="367"/>
      <c r="FCV80" s="367"/>
      <c r="FCW80" s="367"/>
      <c r="FCX80" s="367"/>
      <c r="FCY80" s="366"/>
      <c r="FCZ80" s="367"/>
      <c r="FDA80" s="367"/>
      <c r="FDB80" s="367"/>
      <c r="FDC80" s="367"/>
      <c r="FDD80" s="367"/>
      <c r="FDE80" s="367"/>
      <c r="FDF80" s="366"/>
      <c r="FDG80" s="367"/>
      <c r="FDH80" s="367"/>
      <c r="FDI80" s="367"/>
      <c r="FDJ80" s="367"/>
      <c r="FDK80" s="367"/>
      <c r="FDL80" s="367"/>
      <c r="FDM80" s="366"/>
      <c r="FDN80" s="367"/>
      <c r="FDO80" s="367"/>
      <c r="FDP80" s="367"/>
      <c r="FDQ80" s="367"/>
      <c r="FDR80" s="367"/>
      <c r="FDS80" s="367"/>
      <c r="FDT80" s="366"/>
      <c r="FDU80" s="367"/>
      <c r="FDV80" s="367"/>
      <c r="FDW80" s="367"/>
      <c r="FDX80" s="367"/>
      <c r="FDY80" s="367"/>
      <c r="FDZ80" s="367"/>
      <c r="FEA80" s="366"/>
      <c r="FEB80" s="367"/>
      <c r="FEC80" s="367"/>
      <c r="FED80" s="367"/>
      <c r="FEE80" s="367"/>
      <c r="FEF80" s="367"/>
      <c r="FEG80" s="367"/>
      <c r="FEH80" s="366"/>
      <c r="FEI80" s="367"/>
      <c r="FEJ80" s="367"/>
      <c r="FEK80" s="367"/>
      <c r="FEL80" s="367"/>
      <c r="FEM80" s="367"/>
      <c r="FEN80" s="367"/>
      <c r="FEO80" s="366"/>
      <c r="FEP80" s="367"/>
      <c r="FEQ80" s="367"/>
      <c r="FER80" s="367"/>
      <c r="FES80" s="367"/>
      <c r="FET80" s="367"/>
      <c r="FEU80" s="367"/>
      <c r="FEV80" s="366"/>
      <c r="FEW80" s="367"/>
      <c r="FEX80" s="367"/>
      <c r="FEY80" s="367"/>
      <c r="FEZ80" s="367"/>
      <c r="FFA80" s="367"/>
      <c r="FFB80" s="367"/>
      <c r="FFC80" s="366"/>
      <c r="FFD80" s="367"/>
      <c r="FFE80" s="367"/>
      <c r="FFF80" s="367"/>
      <c r="FFG80" s="367"/>
      <c r="FFH80" s="367"/>
      <c r="FFI80" s="367"/>
      <c r="FFJ80" s="366"/>
      <c r="FFK80" s="367"/>
      <c r="FFL80" s="367"/>
      <c r="FFM80" s="367"/>
      <c r="FFN80" s="367"/>
      <c r="FFO80" s="367"/>
      <c r="FFP80" s="367"/>
      <c r="FFQ80" s="366"/>
      <c r="FFR80" s="367"/>
      <c r="FFS80" s="367"/>
      <c r="FFT80" s="367"/>
      <c r="FFU80" s="367"/>
      <c r="FFV80" s="367"/>
      <c r="FFW80" s="367"/>
      <c r="FFX80" s="366"/>
      <c r="FFY80" s="367"/>
      <c r="FFZ80" s="367"/>
      <c r="FGA80" s="367"/>
      <c r="FGB80" s="367"/>
      <c r="FGC80" s="367"/>
      <c r="FGD80" s="367"/>
      <c r="FGE80" s="366"/>
      <c r="FGF80" s="367"/>
      <c r="FGG80" s="367"/>
      <c r="FGH80" s="367"/>
      <c r="FGI80" s="367"/>
      <c r="FGJ80" s="367"/>
      <c r="FGK80" s="367"/>
      <c r="FGL80" s="366"/>
      <c r="FGM80" s="367"/>
      <c r="FGN80" s="367"/>
      <c r="FGO80" s="367"/>
      <c r="FGP80" s="367"/>
      <c r="FGQ80" s="367"/>
      <c r="FGR80" s="367"/>
      <c r="FGS80" s="366"/>
      <c r="FGT80" s="367"/>
      <c r="FGU80" s="367"/>
      <c r="FGV80" s="367"/>
      <c r="FGW80" s="367"/>
      <c r="FGX80" s="367"/>
      <c r="FGY80" s="367"/>
      <c r="FGZ80" s="366"/>
      <c r="FHA80" s="367"/>
      <c r="FHB80" s="367"/>
      <c r="FHC80" s="367"/>
      <c r="FHD80" s="367"/>
      <c r="FHE80" s="367"/>
      <c r="FHF80" s="367"/>
      <c r="FHG80" s="366"/>
      <c r="FHH80" s="367"/>
      <c r="FHI80" s="367"/>
      <c r="FHJ80" s="367"/>
      <c r="FHK80" s="367"/>
      <c r="FHL80" s="367"/>
      <c r="FHM80" s="367"/>
      <c r="FHN80" s="366"/>
      <c r="FHO80" s="367"/>
      <c r="FHP80" s="367"/>
      <c r="FHQ80" s="367"/>
      <c r="FHR80" s="367"/>
      <c r="FHS80" s="367"/>
      <c r="FHT80" s="367"/>
      <c r="FHU80" s="366"/>
      <c r="FHV80" s="367"/>
      <c r="FHW80" s="367"/>
      <c r="FHX80" s="367"/>
      <c r="FHY80" s="367"/>
      <c r="FHZ80" s="367"/>
      <c r="FIA80" s="367"/>
      <c r="FIB80" s="366"/>
      <c r="FIC80" s="367"/>
      <c r="FID80" s="367"/>
      <c r="FIE80" s="367"/>
      <c r="FIF80" s="367"/>
      <c r="FIG80" s="367"/>
      <c r="FIH80" s="367"/>
      <c r="FII80" s="366"/>
      <c r="FIJ80" s="367"/>
      <c r="FIK80" s="367"/>
      <c r="FIL80" s="367"/>
      <c r="FIM80" s="367"/>
      <c r="FIN80" s="367"/>
      <c r="FIO80" s="367"/>
      <c r="FIP80" s="366"/>
      <c r="FIQ80" s="367"/>
      <c r="FIR80" s="367"/>
      <c r="FIS80" s="367"/>
      <c r="FIT80" s="367"/>
      <c r="FIU80" s="367"/>
      <c r="FIV80" s="367"/>
      <c r="FIW80" s="366"/>
      <c r="FIX80" s="367"/>
      <c r="FIY80" s="367"/>
      <c r="FIZ80" s="367"/>
      <c r="FJA80" s="367"/>
      <c r="FJB80" s="367"/>
      <c r="FJC80" s="367"/>
      <c r="FJD80" s="366"/>
      <c r="FJE80" s="367"/>
      <c r="FJF80" s="367"/>
      <c r="FJG80" s="367"/>
      <c r="FJH80" s="367"/>
      <c r="FJI80" s="367"/>
      <c r="FJJ80" s="367"/>
      <c r="FJK80" s="366"/>
      <c r="FJL80" s="367"/>
      <c r="FJM80" s="367"/>
      <c r="FJN80" s="367"/>
      <c r="FJO80" s="367"/>
      <c r="FJP80" s="367"/>
      <c r="FJQ80" s="367"/>
      <c r="FJR80" s="366"/>
      <c r="FJS80" s="367"/>
      <c r="FJT80" s="367"/>
      <c r="FJU80" s="367"/>
      <c r="FJV80" s="367"/>
      <c r="FJW80" s="367"/>
      <c r="FJX80" s="367"/>
      <c r="FJY80" s="366"/>
      <c r="FJZ80" s="367"/>
      <c r="FKA80" s="367"/>
      <c r="FKB80" s="367"/>
      <c r="FKC80" s="367"/>
      <c r="FKD80" s="367"/>
      <c r="FKE80" s="367"/>
      <c r="FKF80" s="366"/>
      <c r="FKG80" s="367"/>
      <c r="FKH80" s="367"/>
      <c r="FKI80" s="367"/>
      <c r="FKJ80" s="367"/>
      <c r="FKK80" s="367"/>
      <c r="FKL80" s="367"/>
      <c r="FKM80" s="366"/>
      <c r="FKN80" s="367"/>
      <c r="FKO80" s="367"/>
      <c r="FKP80" s="367"/>
      <c r="FKQ80" s="367"/>
      <c r="FKR80" s="367"/>
      <c r="FKS80" s="367"/>
      <c r="FKT80" s="366"/>
      <c r="FKU80" s="367"/>
      <c r="FKV80" s="367"/>
      <c r="FKW80" s="367"/>
      <c r="FKX80" s="367"/>
      <c r="FKY80" s="367"/>
      <c r="FKZ80" s="367"/>
      <c r="FLA80" s="366"/>
      <c r="FLB80" s="367"/>
      <c r="FLC80" s="367"/>
      <c r="FLD80" s="367"/>
      <c r="FLE80" s="367"/>
      <c r="FLF80" s="367"/>
      <c r="FLG80" s="367"/>
      <c r="FLH80" s="366"/>
      <c r="FLI80" s="367"/>
      <c r="FLJ80" s="367"/>
      <c r="FLK80" s="367"/>
      <c r="FLL80" s="367"/>
      <c r="FLM80" s="367"/>
      <c r="FLN80" s="367"/>
      <c r="FLO80" s="366"/>
      <c r="FLP80" s="367"/>
      <c r="FLQ80" s="367"/>
      <c r="FLR80" s="367"/>
      <c r="FLS80" s="367"/>
      <c r="FLT80" s="367"/>
      <c r="FLU80" s="367"/>
      <c r="FLV80" s="366"/>
      <c r="FLW80" s="367"/>
      <c r="FLX80" s="367"/>
      <c r="FLY80" s="367"/>
      <c r="FLZ80" s="367"/>
      <c r="FMA80" s="367"/>
      <c r="FMB80" s="367"/>
      <c r="FMC80" s="366"/>
      <c r="FMD80" s="367"/>
      <c r="FME80" s="367"/>
      <c r="FMF80" s="367"/>
      <c r="FMG80" s="367"/>
      <c r="FMH80" s="367"/>
      <c r="FMI80" s="367"/>
      <c r="FMJ80" s="366"/>
      <c r="FMK80" s="367"/>
      <c r="FML80" s="367"/>
      <c r="FMM80" s="367"/>
      <c r="FMN80" s="367"/>
      <c r="FMO80" s="367"/>
      <c r="FMP80" s="367"/>
      <c r="FMQ80" s="366"/>
      <c r="FMR80" s="367"/>
      <c r="FMS80" s="367"/>
      <c r="FMT80" s="367"/>
      <c r="FMU80" s="367"/>
      <c r="FMV80" s="367"/>
      <c r="FMW80" s="367"/>
      <c r="FMX80" s="366"/>
      <c r="FMY80" s="367"/>
      <c r="FMZ80" s="367"/>
      <c r="FNA80" s="367"/>
      <c r="FNB80" s="367"/>
      <c r="FNC80" s="367"/>
      <c r="FND80" s="367"/>
      <c r="FNE80" s="366"/>
      <c r="FNF80" s="367"/>
      <c r="FNG80" s="367"/>
      <c r="FNH80" s="367"/>
      <c r="FNI80" s="367"/>
      <c r="FNJ80" s="367"/>
      <c r="FNK80" s="367"/>
      <c r="FNL80" s="366"/>
      <c r="FNM80" s="367"/>
      <c r="FNN80" s="367"/>
      <c r="FNO80" s="367"/>
      <c r="FNP80" s="367"/>
      <c r="FNQ80" s="367"/>
      <c r="FNR80" s="367"/>
      <c r="FNS80" s="366"/>
      <c r="FNT80" s="367"/>
      <c r="FNU80" s="367"/>
      <c r="FNV80" s="367"/>
      <c r="FNW80" s="367"/>
      <c r="FNX80" s="367"/>
      <c r="FNY80" s="367"/>
      <c r="FNZ80" s="366"/>
      <c r="FOA80" s="367"/>
      <c r="FOB80" s="367"/>
      <c r="FOC80" s="367"/>
      <c r="FOD80" s="367"/>
      <c r="FOE80" s="367"/>
      <c r="FOF80" s="367"/>
      <c r="FOG80" s="366"/>
      <c r="FOH80" s="367"/>
      <c r="FOI80" s="367"/>
      <c r="FOJ80" s="367"/>
      <c r="FOK80" s="367"/>
      <c r="FOL80" s="367"/>
      <c r="FOM80" s="367"/>
      <c r="FON80" s="366"/>
      <c r="FOO80" s="367"/>
      <c r="FOP80" s="367"/>
      <c r="FOQ80" s="367"/>
      <c r="FOR80" s="367"/>
      <c r="FOS80" s="367"/>
      <c r="FOT80" s="367"/>
      <c r="FOU80" s="366"/>
      <c r="FOV80" s="367"/>
      <c r="FOW80" s="367"/>
      <c r="FOX80" s="367"/>
      <c r="FOY80" s="367"/>
      <c r="FOZ80" s="367"/>
      <c r="FPA80" s="367"/>
      <c r="FPB80" s="366"/>
      <c r="FPC80" s="367"/>
      <c r="FPD80" s="367"/>
      <c r="FPE80" s="367"/>
      <c r="FPF80" s="367"/>
      <c r="FPG80" s="367"/>
      <c r="FPH80" s="367"/>
      <c r="FPI80" s="366"/>
      <c r="FPJ80" s="367"/>
      <c r="FPK80" s="367"/>
      <c r="FPL80" s="367"/>
      <c r="FPM80" s="367"/>
      <c r="FPN80" s="367"/>
      <c r="FPO80" s="367"/>
      <c r="FPP80" s="366"/>
      <c r="FPQ80" s="367"/>
      <c r="FPR80" s="367"/>
      <c r="FPS80" s="367"/>
      <c r="FPT80" s="367"/>
      <c r="FPU80" s="367"/>
      <c r="FPV80" s="367"/>
      <c r="FPW80" s="366"/>
      <c r="FPX80" s="367"/>
      <c r="FPY80" s="367"/>
      <c r="FPZ80" s="367"/>
      <c r="FQA80" s="367"/>
      <c r="FQB80" s="367"/>
      <c r="FQC80" s="367"/>
      <c r="FQD80" s="366"/>
      <c r="FQE80" s="367"/>
      <c r="FQF80" s="367"/>
      <c r="FQG80" s="367"/>
      <c r="FQH80" s="367"/>
      <c r="FQI80" s="367"/>
      <c r="FQJ80" s="367"/>
      <c r="FQK80" s="366"/>
      <c r="FQL80" s="367"/>
      <c r="FQM80" s="367"/>
      <c r="FQN80" s="367"/>
      <c r="FQO80" s="367"/>
      <c r="FQP80" s="367"/>
      <c r="FQQ80" s="367"/>
      <c r="FQR80" s="366"/>
      <c r="FQS80" s="367"/>
      <c r="FQT80" s="367"/>
      <c r="FQU80" s="367"/>
      <c r="FQV80" s="367"/>
      <c r="FQW80" s="367"/>
      <c r="FQX80" s="367"/>
      <c r="FQY80" s="366"/>
      <c r="FQZ80" s="367"/>
      <c r="FRA80" s="367"/>
      <c r="FRB80" s="367"/>
      <c r="FRC80" s="367"/>
      <c r="FRD80" s="367"/>
      <c r="FRE80" s="367"/>
      <c r="FRF80" s="366"/>
      <c r="FRG80" s="367"/>
      <c r="FRH80" s="367"/>
      <c r="FRI80" s="367"/>
      <c r="FRJ80" s="367"/>
      <c r="FRK80" s="367"/>
      <c r="FRL80" s="367"/>
      <c r="FRM80" s="366"/>
      <c r="FRN80" s="367"/>
      <c r="FRO80" s="367"/>
      <c r="FRP80" s="367"/>
      <c r="FRQ80" s="367"/>
      <c r="FRR80" s="367"/>
      <c r="FRS80" s="367"/>
      <c r="FRT80" s="366"/>
      <c r="FRU80" s="367"/>
      <c r="FRV80" s="367"/>
      <c r="FRW80" s="367"/>
      <c r="FRX80" s="367"/>
      <c r="FRY80" s="367"/>
      <c r="FRZ80" s="367"/>
      <c r="FSA80" s="366"/>
      <c r="FSB80" s="367"/>
      <c r="FSC80" s="367"/>
      <c r="FSD80" s="367"/>
      <c r="FSE80" s="367"/>
      <c r="FSF80" s="367"/>
      <c r="FSG80" s="367"/>
      <c r="FSH80" s="366"/>
      <c r="FSI80" s="367"/>
      <c r="FSJ80" s="367"/>
      <c r="FSK80" s="367"/>
      <c r="FSL80" s="367"/>
      <c r="FSM80" s="367"/>
      <c r="FSN80" s="367"/>
      <c r="FSO80" s="366"/>
      <c r="FSP80" s="367"/>
      <c r="FSQ80" s="367"/>
      <c r="FSR80" s="367"/>
      <c r="FSS80" s="367"/>
      <c r="FST80" s="367"/>
      <c r="FSU80" s="367"/>
      <c r="FSV80" s="366"/>
      <c r="FSW80" s="367"/>
      <c r="FSX80" s="367"/>
      <c r="FSY80" s="367"/>
      <c r="FSZ80" s="367"/>
      <c r="FTA80" s="367"/>
      <c r="FTB80" s="367"/>
      <c r="FTC80" s="366"/>
      <c r="FTD80" s="367"/>
      <c r="FTE80" s="367"/>
      <c r="FTF80" s="367"/>
      <c r="FTG80" s="367"/>
      <c r="FTH80" s="367"/>
      <c r="FTI80" s="367"/>
      <c r="FTJ80" s="366"/>
      <c r="FTK80" s="367"/>
      <c r="FTL80" s="367"/>
      <c r="FTM80" s="367"/>
      <c r="FTN80" s="367"/>
      <c r="FTO80" s="367"/>
      <c r="FTP80" s="367"/>
      <c r="FTQ80" s="366"/>
      <c r="FTR80" s="367"/>
      <c r="FTS80" s="367"/>
      <c r="FTT80" s="367"/>
      <c r="FTU80" s="367"/>
      <c r="FTV80" s="367"/>
      <c r="FTW80" s="367"/>
      <c r="FTX80" s="366"/>
      <c r="FTY80" s="367"/>
      <c r="FTZ80" s="367"/>
      <c r="FUA80" s="367"/>
      <c r="FUB80" s="367"/>
      <c r="FUC80" s="367"/>
      <c r="FUD80" s="367"/>
      <c r="FUE80" s="366"/>
      <c r="FUF80" s="367"/>
      <c r="FUG80" s="367"/>
      <c r="FUH80" s="367"/>
      <c r="FUI80" s="367"/>
      <c r="FUJ80" s="367"/>
      <c r="FUK80" s="367"/>
      <c r="FUL80" s="366"/>
      <c r="FUM80" s="367"/>
      <c r="FUN80" s="367"/>
      <c r="FUO80" s="367"/>
      <c r="FUP80" s="367"/>
      <c r="FUQ80" s="367"/>
      <c r="FUR80" s="367"/>
      <c r="FUS80" s="366"/>
      <c r="FUT80" s="367"/>
      <c r="FUU80" s="367"/>
      <c r="FUV80" s="367"/>
      <c r="FUW80" s="367"/>
      <c r="FUX80" s="367"/>
      <c r="FUY80" s="367"/>
      <c r="FUZ80" s="366"/>
      <c r="FVA80" s="367"/>
      <c r="FVB80" s="367"/>
      <c r="FVC80" s="367"/>
      <c r="FVD80" s="367"/>
      <c r="FVE80" s="367"/>
      <c r="FVF80" s="367"/>
      <c r="FVG80" s="366"/>
      <c r="FVH80" s="367"/>
      <c r="FVI80" s="367"/>
      <c r="FVJ80" s="367"/>
      <c r="FVK80" s="367"/>
      <c r="FVL80" s="367"/>
      <c r="FVM80" s="367"/>
      <c r="FVN80" s="366"/>
      <c r="FVO80" s="367"/>
      <c r="FVP80" s="367"/>
      <c r="FVQ80" s="367"/>
      <c r="FVR80" s="367"/>
      <c r="FVS80" s="367"/>
      <c r="FVT80" s="367"/>
      <c r="FVU80" s="366"/>
      <c r="FVV80" s="367"/>
      <c r="FVW80" s="367"/>
      <c r="FVX80" s="367"/>
      <c r="FVY80" s="367"/>
      <c r="FVZ80" s="367"/>
      <c r="FWA80" s="367"/>
      <c r="FWB80" s="366"/>
      <c r="FWC80" s="367"/>
      <c r="FWD80" s="367"/>
      <c r="FWE80" s="367"/>
      <c r="FWF80" s="367"/>
      <c r="FWG80" s="367"/>
      <c r="FWH80" s="367"/>
      <c r="FWI80" s="366"/>
      <c r="FWJ80" s="367"/>
      <c r="FWK80" s="367"/>
      <c r="FWL80" s="367"/>
      <c r="FWM80" s="367"/>
      <c r="FWN80" s="367"/>
      <c r="FWO80" s="367"/>
      <c r="FWP80" s="366"/>
      <c r="FWQ80" s="367"/>
      <c r="FWR80" s="367"/>
      <c r="FWS80" s="367"/>
      <c r="FWT80" s="367"/>
      <c r="FWU80" s="367"/>
      <c r="FWV80" s="367"/>
      <c r="FWW80" s="366"/>
      <c r="FWX80" s="367"/>
      <c r="FWY80" s="367"/>
      <c r="FWZ80" s="367"/>
      <c r="FXA80" s="367"/>
      <c r="FXB80" s="367"/>
      <c r="FXC80" s="367"/>
      <c r="FXD80" s="366"/>
      <c r="FXE80" s="367"/>
      <c r="FXF80" s="367"/>
      <c r="FXG80" s="367"/>
      <c r="FXH80" s="367"/>
      <c r="FXI80" s="367"/>
      <c r="FXJ80" s="367"/>
      <c r="FXK80" s="366"/>
      <c r="FXL80" s="367"/>
      <c r="FXM80" s="367"/>
      <c r="FXN80" s="367"/>
      <c r="FXO80" s="367"/>
      <c r="FXP80" s="367"/>
      <c r="FXQ80" s="367"/>
      <c r="FXR80" s="366"/>
      <c r="FXS80" s="367"/>
      <c r="FXT80" s="367"/>
      <c r="FXU80" s="367"/>
      <c r="FXV80" s="367"/>
      <c r="FXW80" s="367"/>
      <c r="FXX80" s="367"/>
      <c r="FXY80" s="366"/>
      <c r="FXZ80" s="367"/>
      <c r="FYA80" s="367"/>
      <c r="FYB80" s="367"/>
      <c r="FYC80" s="367"/>
      <c r="FYD80" s="367"/>
      <c r="FYE80" s="367"/>
      <c r="FYF80" s="366"/>
      <c r="FYG80" s="367"/>
      <c r="FYH80" s="367"/>
      <c r="FYI80" s="367"/>
      <c r="FYJ80" s="367"/>
      <c r="FYK80" s="367"/>
      <c r="FYL80" s="367"/>
      <c r="FYM80" s="366"/>
      <c r="FYN80" s="367"/>
      <c r="FYO80" s="367"/>
      <c r="FYP80" s="367"/>
      <c r="FYQ80" s="367"/>
      <c r="FYR80" s="367"/>
      <c r="FYS80" s="367"/>
      <c r="FYT80" s="366"/>
      <c r="FYU80" s="367"/>
      <c r="FYV80" s="367"/>
      <c r="FYW80" s="367"/>
      <c r="FYX80" s="367"/>
      <c r="FYY80" s="367"/>
      <c r="FYZ80" s="367"/>
      <c r="FZA80" s="366"/>
      <c r="FZB80" s="367"/>
      <c r="FZC80" s="367"/>
      <c r="FZD80" s="367"/>
      <c r="FZE80" s="367"/>
      <c r="FZF80" s="367"/>
      <c r="FZG80" s="367"/>
      <c r="FZH80" s="366"/>
      <c r="FZI80" s="367"/>
      <c r="FZJ80" s="367"/>
      <c r="FZK80" s="367"/>
      <c r="FZL80" s="367"/>
      <c r="FZM80" s="367"/>
      <c r="FZN80" s="367"/>
      <c r="FZO80" s="366"/>
      <c r="FZP80" s="367"/>
      <c r="FZQ80" s="367"/>
      <c r="FZR80" s="367"/>
      <c r="FZS80" s="367"/>
      <c r="FZT80" s="367"/>
      <c r="FZU80" s="367"/>
      <c r="FZV80" s="366"/>
      <c r="FZW80" s="367"/>
      <c r="FZX80" s="367"/>
      <c r="FZY80" s="367"/>
      <c r="FZZ80" s="367"/>
      <c r="GAA80" s="367"/>
      <c r="GAB80" s="367"/>
      <c r="GAC80" s="366"/>
      <c r="GAD80" s="367"/>
      <c r="GAE80" s="367"/>
      <c r="GAF80" s="367"/>
      <c r="GAG80" s="367"/>
      <c r="GAH80" s="367"/>
      <c r="GAI80" s="367"/>
      <c r="GAJ80" s="366"/>
      <c r="GAK80" s="367"/>
      <c r="GAL80" s="367"/>
      <c r="GAM80" s="367"/>
      <c r="GAN80" s="367"/>
      <c r="GAO80" s="367"/>
      <c r="GAP80" s="367"/>
      <c r="GAQ80" s="366"/>
      <c r="GAR80" s="367"/>
      <c r="GAS80" s="367"/>
      <c r="GAT80" s="367"/>
      <c r="GAU80" s="367"/>
      <c r="GAV80" s="367"/>
      <c r="GAW80" s="367"/>
      <c r="GAX80" s="366"/>
      <c r="GAY80" s="367"/>
      <c r="GAZ80" s="367"/>
      <c r="GBA80" s="367"/>
      <c r="GBB80" s="367"/>
      <c r="GBC80" s="367"/>
      <c r="GBD80" s="367"/>
      <c r="GBE80" s="366"/>
      <c r="GBF80" s="367"/>
      <c r="GBG80" s="367"/>
      <c r="GBH80" s="367"/>
      <c r="GBI80" s="367"/>
      <c r="GBJ80" s="367"/>
      <c r="GBK80" s="367"/>
      <c r="GBL80" s="366"/>
      <c r="GBM80" s="367"/>
      <c r="GBN80" s="367"/>
      <c r="GBO80" s="367"/>
      <c r="GBP80" s="367"/>
      <c r="GBQ80" s="367"/>
      <c r="GBR80" s="367"/>
      <c r="GBS80" s="366"/>
      <c r="GBT80" s="367"/>
      <c r="GBU80" s="367"/>
      <c r="GBV80" s="367"/>
      <c r="GBW80" s="367"/>
      <c r="GBX80" s="367"/>
      <c r="GBY80" s="367"/>
      <c r="GBZ80" s="366"/>
      <c r="GCA80" s="367"/>
      <c r="GCB80" s="367"/>
      <c r="GCC80" s="367"/>
      <c r="GCD80" s="367"/>
      <c r="GCE80" s="367"/>
      <c r="GCF80" s="367"/>
      <c r="GCG80" s="366"/>
      <c r="GCH80" s="367"/>
      <c r="GCI80" s="367"/>
      <c r="GCJ80" s="367"/>
      <c r="GCK80" s="367"/>
      <c r="GCL80" s="367"/>
      <c r="GCM80" s="367"/>
      <c r="GCN80" s="366"/>
      <c r="GCO80" s="367"/>
      <c r="GCP80" s="367"/>
      <c r="GCQ80" s="367"/>
      <c r="GCR80" s="367"/>
      <c r="GCS80" s="367"/>
      <c r="GCT80" s="367"/>
      <c r="GCU80" s="366"/>
      <c r="GCV80" s="367"/>
      <c r="GCW80" s="367"/>
      <c r="GCX80" s="367"/>
      <c r="GCY80" s="367"/>
      <c r="GCZ80" s="367"/>
      <c r="GDA80" s="367"/>
      <c r="GDB80" s="366"/>
      <c r="GDC80" s="367"/>
      <c r="GDD80" s="367"/>
      <c r="GDE80" s="367"/>
      <c r="GDF80" s="367"/>
      <c r="GDG80" s="367"/>
      <c r="GDH80" s="367"/>
      <c r="GDI80" s="366"/>
      <c r="GDJ80" s="367"/>
      <c r="GDK80" s="367"/>
      <c r="GDL80" s="367"/>
      <c r="GDM80" s="367"/>
      <c r="GDN80" s="367"/>
      <c r="GDO80" s="367"/>
      <c r="GDP80" s="366"/>
      <c r="GDQ80" s="367"/>
      <c r="GDR80" s="367"/>
      <c r="GDS80" s="367"/>
      <c r="GDT80" s="367"/>
      <c r="GDU80" s="367"/>
      <c r="GDV80" s="367"/>
      <c r="GDW80" s="366"/>
      <c r="GDX80" s="367"/>
      <c r="GDY80" s="367"/>
      <c r="GDZ80" s="367"/>
      <c r="GEA80" s="367"/>
      <c r="GEB80" s="367"/>
      <c r="GEC80" s="367"/>
      <c r="GED80" s="366"/>
      <c r="GEE80" s="367"/>
      <c r="GEF80" s="367"/>
      <c r="GEG80" s="367"/>
      <c r="GEH80" s="367"/>
      <c r="GEI80" s="367"/>
      <c r="GEJ80" s="367"/>
      <c r="GEK80" s="366"/>
      <c r="GEL80" s="367"/>
      <c r="GEM80" s="367"/>
      <c r="GEN80" s="367"/>
      <c r="GEO80" s="367"/>
      <c r="GEP80" s="367"/>
      <c r="GEQ80" s="367"/>
      <c r="GER80" s="366"/>
      <c r="GES80" s="367"/>
      <c r="GET80" s="367"/>
      <c r="GEU80" s="367"/>
      <c r="GEV80" s="367"/>
      <c r="GEW80" s="367"/>
      <c r="GEX80" s="367"/>
      <c r="GEY80" s="366"/>
      <c r="GEZ80" s="367"/>
      <c r="GFA80" s="367"/>
      <c r="GFB80" s="367"/>
      <c r="GFC80" s="367"/>
      <c r="GFD80" s="367"/>
      <c r="GFE80" s="367"/>
      <c r="GFF80" s="366"/>
      <c r="GFG80" s="367"/>
      <c r="GFH80" s="367"/>
      <c r="GFI80" s="367"/>
      <c r="GFJ80" s="367"/>
      <c r="GFK80" s="367"/>
      <c r="GFL80" s="367"/>
      <c r="GFM80" s="366"/>
      <c r="GFN80" s="367"/>
      <c r="GFO80" s="367"/>
      <c r="GFP80" s="367"/>
      <c r="GFQ80" s="367"/>
      <c r="GFR80" s="367"/>
      <c r="GFS80" s="367"/>
      <c r="GFT80" s="366"/>
      <c r="GFU80" s="367"/>
      <c r="GFV80" s="367"/>
      <c r="GFW80" s="367"/>
      <c r="GFX80" s="367"/>
      <c r="GFY80" s="367"/>
      <c r="GFZ80" s="367"/>
      <c r="GGA80" s="366"/>
      <c r="GGB80" s="367"/>
      <c r="GGC80" s="367"/>
      <c r="GGD80" s="367"/>
      <c r="GGE80" s="367"/>
      <c r="GGF80" s="367"/>
      <c r="GGG80" s="367"/>
      <c r="GGH80" s="366"/>
      <c r="GGI80" s="367"/>
      <c r="GGJ80" s="367"/>
      <c r="GGK80" s="367"/>
      <c r="GGL80" s="367"/>
      <c r="GGM80" s="367"/>
      <c r="GGN80" s="367"/>
      <c r="GGO80" s="366"/>
      <c r="GGP80" s="367"/>
      <c r="GGQ80" s="367"/>
      <c r="GGR80" s="367"/>
      <c r="GGS80" s="367"/>
      <c r="GGT80" s="367"/>
      <c r="GGU80" s="367"/>
      <c r="GGV80" s="366"/>
      <c r="GGW80" s="367"/>
      <c r="GGX80" s="367"/>
      <c r="GGY80" s="367"/>
      <c r="GGZ80" s="367"/>
      <c r="GHA80" s="367"/>
      <c r="GHB80" s="367"/>
      <c r="GHC80" s="366"/>
      <c r="GHD80" s="367"/>
      <c r="GHE80" s="367"/>
      <c r="GHF80" s="367"/>
      <c r="GHG80" s="367"/>
      <c r="GHH80" s="367"/>
      <c r="GHI80" s="367"/>
      <c r="GHJ80" s="366"/>
      <c r="GHK80" s="367"/>
      <c r="GHL80" s="367"/>
      <c r="GHM80" s="367"/>
      <c r="GHN80" s="367"/>
      <c r="GHO80" s="367"/>
      <c r="GHP80" s="367"/>
      <c r="GHQ80" s="366"/>
      <c r="GHR80" s="367"/>
      <c r="GHS80" s="367"/>
      <c r="GHT80" s="367"/>
      <c r="GHU80" s="367"/>
      <c r="GHV80" s="367"/>
      <c r="GHW80" s="367"/>
      <c r="GHX80" s="366"/>
      <c r="GHY80" s="367"/>
      <c r="GHZ80" s="367"/>
      <c r="GIA80" s="367"/>
      <c r="GIB80" s="367"/>
      <c r="GIC80" s="367"/>
      <c r="GID80" s="367"/>
      <c r="GIE80" s="366"/>
      <c r="GIF80" s="367"/>
      <c r="GIG80" s="367"/>
      <c r="GIH80" s="367"/>
      <c r="GII80" s="367"/>
      <c r="GIJ80" s="367"/>
      <c r="GIK80" s="367"/>
      <c r="GIL80" s="366"/>
      <c r="GIM80" s="367"/>
      <c r="GIN80" s="367"/>
      <c r="GIO80" s="367"/>
      <c r="GIP80" s="367"/>
      <c r="GIQ80" s="367"/>
      <c r="GIR80" s="367"/>
      <c r="GIS80" s="366"/>
      <c r="GIT80" s="367"/>
      <c r="GIU80" s="367"/>
      <c r="GIV80" s="367"/>
      <c r="GIW80" s="367"/>
      <c r="GIX80" s="367"/>
      <c r="GIY80" s="367"/>
      <c r="GIZ80" s="366"/>
      <c r="GJA80" s="367"/>
      <c r="GJB80" s="367"/>
      <c r="GJC80" s="367"/>
      <c r="GJD80" s="367"/>
      <c r="GJE80" s="367"/>
      <c r="GJF80" s="367"/>
      <c r="GJG80" s="366"/>
      <c r="GJH80" s="367"/>
      <c r="GJI80" s="367"/>
      <c r="GJJ80" s="367"/>
      <c r="GJK80" s="367"/>
      <c r="GJL80" s="367"/>
      <c r="GJM80" s="367"/>
      <c r="GJN80" s="366"/>
      <c r="GJO80" s="367"/>
      <c r="GJP80" s="367"/>
      <c r="GJQ80" s="367"/>
      <c r="GJR80" s="367"/>
      <c r="GJS80" s="367"/>
      <c r="GJT80" s="367"/>
      <c r="GJU80" s="366"/>
      <c r="GJV80" s="367"/>
      <c r="GJW80" s="367"/>
      <c r="GJX80" s="367"/>
      <c r="GJY80" s="367"/>
      <c r="GJZ80" s="367"/>
      <c r="GKA80" s="367"/>
      <c r="GKB80" s="366"/>
      <c r="GKC80" s="367"/>
      <c r="GKD80" s="367"/>
      <c r="GKE80" s="367"/>
      <c r="GKF80" s="367"/>
      <c r="GKG80" s="367"/>
      <c r="GKH80" s="367"/>
      <c r="GKI80" s="366"/>
      <c r="GKJ80" s="367"/>
      <c r="GKK80" s="367"/>
      <c r="GKL80" s="367"/>
      <c r="GKM80" s="367"/>
      <c r="GKN80" s="367"/>
      <c r="GKO80" s="367"/>
      <c r="GKP80" s="366"/>
      <c r="GKQ80" s="367"/>
      <c r="GKR80" s="367"/>
      <c r="GKS80" s="367"/>
      <c r="GKT80" s="367"/>
      <c r="GKU80" s="367"/>
      <c r="GKV80" s="367"/>
      <c r="GKW80" s="366"/>
      <c r="GKX80" s="367"/>
      <c r="GKY80" s="367"/>
      <c r="GKZ80" s="367"/>
      <c r="GLA80" s="367"/>
      <c r="GLB80" s="367"/>
      <c r="GLC80" s="367"/>
      <c r="GLD80" s="366"/>
      <c r="GLE80" s="367"/>
      <c r="GLF80" s="367"/>
      <c r="GLG80" s="367"/>
      <c r="GLH80" s="367"/>
      <c r="GLI80" s="367"/>
      <c r="GLJ80" s="367"/>
      <c r="GLK80" s="366"/>
      <c r="GLL80" s="367"/>
      <c r="GLM80" s="367"/>
      <c r="GLN80" s="367"/>
      <c r="GLO80" s="367"/>
      <c r="GLP80" s="367"/>
      <c r="GLQ80" s="367"/>
      <c r="GLR80" s="366"/>
      <c r="GLS80" s="367"/>
      <c r="GLT80" s="367"/>
      <c r="GLU80" s="367"/>
      <c r="GLV80" s="367"/>
      <c r="GLW80" s="367"/>
      <c r="GLX80" s="367"/>
      <c r="GLY80" s="366"/>
      <c r="GLZ80" s="367"/>
      <c r="GMA80" s="367"/>
      <c r="GMB80" s="367"/>
      <c r="GMC80" s="367"/>
      <c r="GMD80" s="367"/>
      <c r="GME80" s="367"/>
      <c r="GMF80" s="366"/>
      <c r="GMG80" s="367"/>
      <c r="GMH80" s="367"/>
      <c r="GMI80" s="367"/>
      <c r="GMJ80" s="367"/>
      <c r="GMK80" s="367"/>
      <c r="GML80" s="367"/>
      <c r="GMM80" s="366"/>
      <c r="GMN80" s="367"/>
      <c r="GMO80" s="367"/>
      <c r="GMP80" s="367"/>
      <c r="GMQ80" s="367"/>
      <c r="GMR80" s="367"/>
      <c r="GMS80" s="367"/>
      <c r="GMT80" s="366"/>
      <c r="GMU80" s="367"/>
      <c r="GMV80" s="367"/>
      <c r="GMW80" s="367"/>
      <c r="GMX80" s="367"/>
      <c r="GMY80" s="367"/>
      <c r="GMZ80" s="367"/>
      <c r="GNA80" s="366"/>
      <c r="GNB80" s="367"/>
      <c r="GNC80" s="367"/>
      <c r="GND80" s="367"/>
      <c r="GNE80" s="367"/>
      <c r="GNF80" s="367"/>
      <c r="GNG80" s="367"/>
      <c r="GNH80" s="366"/>
      <c r="GNI80" s="367"/>
      <c r="GNJ80" s="367"/>
      <c r="GNK80" s="367"/>
      <c r="GNL80" s="367"/>
      <c r="GNM80" s="367"/>
      <c r="GNN80" s="367"/>
      <c r="GNO80" s="366"/>
      <c r="GNP80" s="367"/>
      <c r="GNQ80" s="367"/>
      <c r="GNR80" s="367"/>
      <c r="GNS80" s="367"/>
      <c r="GNT80" s="367"/>
      <c r="GNU80" s="367"/>
      <c r="GNV80" s="366"/>
      <c r="GNW80" s="367"/>
      <c r="GNX80" s="367"/>
      <c r="GNY80" s="367"/>
      <c r="GNZ80" s="367"/>
      <c r="GOA80" s="367"/>
      <c r="GOB80" s="367"/>
      <c r="GOC80" s="366"/>
      <c r="GOD80" s="367"/>
      <c r="GOE80" s="367"/>
      <c r="GOF80" s="367"/>
      <c r="GOG80" s="367"/>
      <c r="GOH80" s="367"/>
      <c r="GOI80" s="367"/>
      <c r="GOJ80" s="366"/>
      <c r="GOK80" s="367"/>
      <c r="GOL80" s="367"/>
      <c r="GOM80" s="367"/>
      <c r="GON80" s="367"/>
      <c r="GOO80" s="367"/>
      <c r="GOP80" s="367"/>
      <c r="GOQ80" s="366"/>
      <c r="GOR80" s="367"/>
      <c r="GOS80" s="367"/>
      <c r="GOT80" s="367"/>
      <c r="GOU80" s="367"/>
      <c r="GOV80" s="367"/>
      <c r="GOW80" s="367"/>
      <c r="GOX80" s="366"/>
      <c r="GOY80" s="367"/>
      <c r="GOZ80" s="367"/>
      <c r="GPA80" s="367"/>
      <c r="GPB80" s="367"/>
      <c r="GPC80" s="367"/>
      <c r="GPD80" s="367"/>
      <c r="GPE80" s="366"/>
      <c r="GPF80" s="367"/>
      <c r="GPG80" s="367"/>
      <c r="GPH80" s="367"/>
      <c r="GPI80" s="367"/>
      <c r="GPJ80" s="367"/>
      <c r="GPK80" s="367"/>
      <c r="GPL80" s="366"/>
      <c r="GPM80" s="367"/>
      <c r="GPN80" s="367"/>
      <c r="GPO80" s="367"/>
      <c r="GPP80" s="367"/>
      <c r="GPQ80" s="367"/>
      <c r="GPR80" s="367"/>
      <c r="GPS80" s="366"/>
      <c r="GPT80" s="367"/>
      <c r="GPU80" s="367"/>
      <c r="GPV80" s="367"/>
      <c r="GPW80" s="367"/>
      <c r="GPX80" s="367"/>
      <c r="GPY80" s="367"/>
      <c r="GPZ80" s="366"/>
      <c r="GQA80" s="367"/>
      <c r="GQB80" s="367"/>
      <c r="GQC80" s="367"/>
      <c r="GQD80" s="367"/>
      <c r="GQE80" s="367"/>
      <c r="GQF80" s="367"/>
      <c r="GQG80" s="366"/>
      <c r="GQH80" s="367"/>
      <c r="GQI80" s="367"/>
      <c r="GQJ80" s="367"/>
      <c r="GQK80" s="367"/>
      <c r="GQL80" s="367"/>
      <c r="GQM80" s="367"/>
      <c r="GQN80" s="366"/>
      <c r="GQO80" s="367"/>
      <c r="GQP80" s="367"/>
      <c r="GQQ80" s="367"/>
      <c r="GQR80" s="367"/>
      <c r="GQS80" s="367"/>
      <c r="GQT80" s="367"/>
      <c r="GQU80" s="366"/>
      <c r="GQV80" s="367"/>
      <c r="GQW80" s="367"/>
      <c r="GQX80" s="367"/>
      <c r="GQY80" s="367"/>
      <c r="GQZ80" s="367"/>
      <c r="GRA80" s="367"/>
      <c r="GRB80" s="366"/>
      <c r="GRC80" s="367"/>
      <c r="GRD80" s="367"/>
      <c r="GRE80" s="367"/>
      <c r="GRF80" s="367"/>
      <c r="GRG80" s="367"/>
      <c r="GRH80" s="367"/>
      <c r="GRI80" s="366"/>
      <c r="GRJ80" s="367"/>
      <c r="GRK80" s="367"/>
      <c r="GRL80" s="367"/>
      <c r="GRM80" s="367"/>
      <c r="GRN80" s="367"/>
      <c r="GRO80" s="367"/>
      <c r="GRP80" s="366"/>
      <c r="GRQ80" s="367"/>
      <c r="GRR80" s="367"/>
      <c r="GRS80" s="367"/>
      <c r="GRT80" s="367"/>
      <c r="GRU80" s="367"/>
      <c r="GRV80" s="367"/>
      <c r="GRW80" s="366"/>
      <c r="GRX80" s="367"/>
      <c r="GRY80" s="367"/>
      <c r="GRZ80" s="367"/>
      <c r="GSA80" s="367"/>
      <c r="GSB80" s="367"/>
      <c r="GSC80" s="367"/>
      <c r="GSD80" s="366"/>
      <c r="GSE80" s="367"/>
      <c r="GSF80" s="367"/>
      <c r="GSG80" s="367"/>
      <c r="GSH80" s="367"/>
      <c r="GSI80" s="367"/>
      <c r="GSJ80" s="367"/>
      <c r="GSK80" s="366"/>
      <c r="GSL80" s="367"/>
      <c r="GSM80" s="367"/>
      <c r="GSN80" s="367"/>
      <c r="GSO80" s="367"/>
      <c r="GSP80" s="367"/>
      <c r="GSQ80" s="367"/>
      <c r="GSR80" s="366"/>
      <c r="GSS80" s="367"/>
      <c r="GST80" s="367"/>
      <c r="GSU80" s="367"/>
      <c r="GSV80" s="367"/>
      <c r="GSW80" s="367"/>
      <c r="GSX80" s="367"/>
      <c r="GSY80" s="366"/>
      <c r="GSZ80" s="367"/>
      <c r="GTA80" s="367"/>
      <c r="GTB80" s="367"/>
      <c r="GTC80" s="367"/>
      <c r="GTD80" s="367"/>
      <c r="GTE80" s="367"/>
      <c r="GTF80" s="366"/>
      <c r="GTG80" s="367"/>
      <c r="GTH80" s="367"/>
      <c r="GTI80" s="367"/>
      <c r="GTJ80" s="367"/>
      <c r="GTK80" s="367"/>
      <c r="GTL80" s="367"/>
      <c r="GTM80" s="366"/>
      <c r="GTN80" s="367"/>
      <c r="GTO80" s="367"/>
      <c r="GTP80" s="367"/>
      <c r="GTQ80" s="367"/>
      <c r="GTR80" s="367"/>
      <c r="GTS80" s="367"/>
      <c r="GTT80" s="366"/>
      <c r="GTU80" s="367"/>
      <c r="GTV80" s="367"/>
      <c r="GTW80" s="367"/>
      <c r="GTX80" s="367"/>
      <c r="GTY80" s="367"/>
      <c r="GTZ80" s="367"/>
      <c r="GUA80" s="366"/>
      <c r="GUB80" s="367"/>
      <c r="GUC80" s="367"/>
      <c r="GUD80" s="367"/>
      <c r="GUE80" s="367"/>
      <c r="GUF80" s="367"/>
      <c r="GUG80" s="367"/>
      <c r="GUH80" s="366"/>
      <c r="GUI80" s="367"/>
      <c r="GUJ80" s="367"/>
      <c r="GUK80" s="367"/>
      <c r="GUL80" s="367"/>
      <c r="GUM80" s="367"/>
      <c r="GUN80" s="367"/>
      <c r="GUO80" s="366"/>
      <c r="GUP80" s="367"/>
      <c r="GUQ80" s="367"/>
      <c r="GUR80" s="367"/>
      <c r="GUS80" s="367"/>
      <c r="GUT80" s="367"/>
      <c r="GUU80" s="367"/>
      <c r="GUV80" s="366"/>
      <c r="GUW80" s="367"/>
      <c r="GUX80" s="367"/>
      <c r="GUY80" s="367"/>
      <c r="GUZ80" s="367"/>
      <c r="GVA80" s="367"/>
      <c r="GVB80" s="367"/>
      <c r="GVC80" s="366"/>
      <c r="GVD80" s="367"/>
      <c r="GVE80" s="367"/>
      <c r="GVF80" s="367"/>
      <c r="GVG80" s="367"/>
      <c r="GVH80" s="367"/>
      <c r="GVI80" s="367"/>
      <c r="GVJ80" s="366"/>
      <c r="GVK80" s="367"/>
      <c r="GVL80" s="367"/>
      <c r="GVM80" s="367"/>
      <c r="GVN80" s="367"/>
      <c r="GVO80" s="367"/>
      <c r="GVP80" s="367"/>
      <c r="GVQ80" s="366"/>
      <c r="GVR80" s="367"/>
      <c r="GVS80" s="367"/>
      <c r="GVT80" s="367"/>
      <c r="GVU80" s="367"/>
      <c r="GVV80" s="367"/>
      <c r="GVW80" s="367"/>
      <c r="GVX80" s="366"/>
      <c r="GVY80" s="367"/>
      <c r="GVZ80" s="367"/>
      <c r="GWA80" s="367"/>
      <c r="GWB80" s="367"/>
      <c r="GWC80" s="367"/>
      <c r="GWD80" s="367"/>
      <c r="GWE80" s="366"/>
      <c r="GWF80" s="367"/>
      <c r="GWG80" s="367"/>
      <c r="GWH80" s="367"/>
      <c r="GWI80" s="367"/>
      <c r="GWJ80" s="367"/>
      <c r="GWK80" s="367"/>
      <c r="GWL80" s="366"/>
      <c r="GWM80" s="367"/>
      <c r="GWN80" s="367"/>
      <c r="GWO80" s="367"/>
      <c r="GWP80" s="367"/>
      <c r="GWQ80" s="367"/>
      <c r="GWR80" s="367"/>
      <c r="GWS80" s="366"/>
      <c r="GWT80" s="367"/>
      <c r="GWU80" s="367"/>
      <c r="GWV80" s="367"/>
      <c r="GWW80" s="367"/>
      <c r="GWX80" s="367"/>
      <c r="GWY80" s="367"/>
      <c r="GWZ80" s="366"/>
      <c r="GXA80" s="367"/>
      <c r="GXB80" s="367"/>
      <c r="GXC80" s="367"/>
      <c r="GXD80" s="367"/>
      <c r="GXE80" s="367"/>
      <c r="GXF80" s="367"/>
      <c r="GXG80" s="366"/>
      <c r="GXH80" s="367"/>
      <c r="GXI80" s="367"/>
      <c r="GXJ80" s="367"/>
      <c r="GXK80" s="367"/>
      <c r="GXL80" s="367"/>
      <c r="GXM80" s="367"/>
      <c r="GXN80" s="366"/>
      <c r="GXO80" s="367"/>
      <c r="GXP80" s="367"/>
      <c r="GXQ80" s="367"/>
      <c r="GXR80" s="367"/>
      <c r="GXS80" s="367"/>
      <c r="GXT80" s="367"/>
      <c r="GXU80" s="366"/>
      <c r="GXV80" s="367"/>
      <c r="GXW80" s="367"/>
      <c r="GXX80" s="367"/>
      <c r="GXY80" s="367"/>
      <c r="GXZ80" s="367"/>
      <c r="GYA80" s="367"/>
      <c r="GYB80" s="366"/>
      <c r="GYC80" s="367"/>
      <c r="GYD80" s="367"/>
      <c r="GYE80" s="367"/>
      <c r="GYF80" s="367"/>
      <c r="GYG80" s="367"/>
      <c r="GYH80" s="367"/>
      <c r="GYI80" s="366"/>
      <c r="GYJ80" s="367"/>
      <c r="GYK80" s="367"/>
      <c r="GYL80" s="367"/>
      <c r="GYM80" s="367"/>
      <c r="GYN80" s="367"/>
      <c r="GYO80" s="367"/>
      <c r="GYP80" s="366"/>
      <c r="GYQ80" s="367"/>
      <c r="GYR80" s="367"/>
      <c r="GYS80" s="367"/>
      <c r="GYT80" s="367"/>
      <c r="GYU80" s="367"/>
      <c r="GYV80" s="367"/>
      <c r="GYW80" s="366"/>
      <c r="GYX80" s="367"/>
      <c r="GYY80" s="367"/>
      <c r="GYZ80" s="367"/>
      <c r="GZA80" s="367"/>
      <c r="GZB80" s="367"/>
      <c r="GZC80" s="367"/>
      <c r="GZD80" s="366"/>
      <c r="GZE80" s="367"/>
      <c r="GZF80" s="367"/>
      <c r="GZG80" s="367"/>
      <c r="GZH80" s="367"/>
      <c r="GZI80" s="367"/>
      <c r="GZJ80" s="367"/>
      <c r="GZK80" s="366"/>
      <c r="GZL80" s="367"/>
      <c r="GZM80" s="367"/>
      <c r="GZN80" s="367"/>
      <c r="GZO80" s="367"/>
      <c r="GZP80" s="367"/>
      <c r="GZQ80" s="367"/>
      <c r="GZR80" s="366"/>
      <c r="GZS80" s="367"/>
      <c r="GZT80" s="367"/>
      <c r="GZU80" s="367"/>
      <c r="GZV80" s="367"/>
      <c r="GZW80" s="367"/>
      <c r="GZX80" s="367"/>
      <c r="GZY80" s="366"/>
      <c r="GZZ80" s="367"/>
      <c r="HAA80" s="367"/>
      <c r="HAB80" s="367"/>
      <c r="HAC80" s="367"/>
      <c r="HAD80" s="367"/>
      <c r="HAE80" s="367"/>
      <c r="HAF80" s="366"/>
      <c r="HAG80" s="367"/>
      <c r="HAH80" s="367"/>
      <c r="HAI80" s="367"/>
      <c r="HAJ80" s="367"/>
      <c r="HAK80" s="367"/>
      <c r="HAL80" s="367"/>
      <c r="HAM80" s="366"/>
      <c r="HAN80" s="367"/>
      <c r="HAO80" s="367"/>
      <c r="HAP80" s="367"/>
      <c r="HAQ80" s="367"/>
      <c r="HAR80" s="367"/>
      <c r="HAS80" s="367"/>
      <c r="HAT80" s="366"/>
      <c r="HAU80" s="367"/>
      <c r="HAV80" s="367"/>
      <c r="HAW80" s="367"/>
      <c r="HAX80" s="367"/>
      <c r="HAY80" s="367"/>
      <c r="HAZ80" s="367"/>
      <c r="HBA80" s="366"/>
      <c r="HBB80" s="367"/>
      <c r="HBC80" s="367"/>
      <c r="HBD80" s="367"/>
      <c r="HBE80" s="367"/>
      <c r="HBF80" s="367"/>
      <c r="HBG80" s="367"/>
      <c r="HBH80" s="366"/>
      <c r="HBI80" s="367"/>
      <c r="HBJ80" s="367"/>
      <c r="HBK80" s="367"/>
      <c r="HBL80" s="367"/>
      <c r="HBM80" s="367"/>
      <c r="HBN80" s="367"/>
      <c r="HBO80" s="366"/>
      <c r="HBP80" s="367"/>
      <c r="HBQ80" s="367"/>
      <c r="HBR80" s="367"/>
      <c r="HBS80" s="367"/>
      <c r="HBT80" s="367"/>
      <c r="HBU80" s="367"/>
      <c r="HBV80" s="366"/>
      <c r="HBW80" s="367"/>
      <c r="HBX80" s="367"/>
      <c r="HBY80" s="367"/>
      <c r="HBZ80" s="367"/>
      <c r="HCA80" s="367"/>
      <c r="HCB80" s="367"/>
      <c r="HCC80" s="366"/>
      <c r="HCD80" s="367"/>
      <c r="HCE80" s="367"/>
      <c r="HCF80" s="367"/>
      <c r="HCG80" s="367"/>
      <c r="HCH80" s="367"/>
      <c r="HCI80" s="367"/>
      <c r="HCJ80" s="366"/>
      <c r="HCK80" s="367"/>
      <c r="HCL80" s="367"/>
      <c r="HCM80" s="367"/>
      <c r="HCN80" s="367"/>
      <c r="HCO80" s="367"/>
      <c r="HCP80" s="367"/>
      <c r="HCQ80" s="366"/>
      <c r="HCR80" s="367"/>
      <c r="HCS80" s="367"/>
      <c r="HCT80" s="367"/>
      <c r="HCU80" s="367"/>
      <c r="HCV80" s="367"/>
      <c r="HCW80" s="367"/>
      <c r="HCX80" s="366"/>
      <c r="HCY80" s="367"/>
      <c r="HCZ80" s="367"/>
      <c r="HDA80" s="367"/>
      <c r="HDB80" s="367"/>
      <c r="HDC80" s="367"/>
      <c r="HDD80" s="367"/>
      <c r="HDE80" s="366"/>
      <c r="HDF80" s="367"/>
      <c r="HDG80" s="367"/>
      <c r="HDH80" s="367"/>
      <c r="HDI80" s="367"/>
      <c r="HDJ80" s="367"/>
      <c r="HDK80" s="367"/>
      <c r="HDL80" s="366"/>
      <c r="HDM80" s="367"/>
      <c r="HDN80" s="367"/>
      <c r="HDO80" s="367"/>
      <c r="HDP80" s="367"/>
      <c r="HDQ80" s="367"/>
      <c r="HDR80" s="367"/>
      <c r="HDS80" s="366"/>
      <c r="HDT80" s="367"/>
      <c r="HDU80" s="367"/>
      <c r="HDV80" s="367"/>
      <c r="HDW80" s="367"/>
      <c r="HDX80" s="367"/>
      <c r="HDY80" s="367"/>
      <c r="HDZ80" s="366"/>
      <c r="HEA80" s="367"/>
      <c r="HEB80" s="367"/>
      <c r="HEC80" s="367"/>
      <c r="HED80" s="367"/>
      <c r="HEE80" s="367"/>
      <c r="HEF80" s="367"/>
      <c r="HEG80" s="366"/>
      <c r="HEH80" s="367"/>
      <c r="HEI80" s="367"/>
      <c r="HEJ80" s="367"/>
      <c r="HEK80" s="367"/>
      <c r="HEL80" s="367"/>
      <c r="HEM80" s="367"/>
      <c r="HEN80" s="366"/>
      <c r="HEO80" s="367"/>
      <c r="HEP80" s="367"/>
      <c r="HEQ80" s="367"/>
      <c r="HER80" s="367"/>
      <c r="HES80" s="367"/>
      <c r="HET80" s="367"/>
      <c r="HEU80" s="366"/>
      <c r="HEV80" s="367"/>
      <c r="HEW80" s="367"/>
      <c r="HEX80" s="367"/>
      <c r="HEY80" s="367"/>
      <c r="HEZ80" s="367"/>
      <c r="HFA80" s="367"/>
      <c r="HFB80" s="366"/>
      <c r="HFC80" s="367"/>
      <c r="HFD80" s="367"/>
      <c r="HFE80" s="367"/>
      <c r="HFF80" s="367"/>
      <c r="HFG80" s="367"/>
      <c r="HFH80" s="367"/>
      <c r="HFI80" s="366"/>
      <c r="HFJ80" s="367"/>
      <c r="HFK80" s="367"/>
      <c r="HFL80" s="367"/>
      <c r="HFM80" s="367"/>
      <c r="HFN80" s="367"/>
      <c r="HFO80" s="367"/>
      <c r="HFP80" s="366"/>
      <c r="HFQ80" s="367"/>
      <c r="HFR80" s="367"/>
      <c r="HFS80" s="367"/>
      <c r="HFT80" s="367"/>
      <c r="HFU80" s="367"/>
      <c r="HFV80" s="367"/>
      <c r="HFW80" s="366"/>
      <c r="HFX80" s="367"/>
      <c r="HFY80" s="367"/>
      <c r="HFZ80" s="367"/>
      <c r="HGA80" s="367"/>
      <c r="HGB80" s="367"/>
      <c r="HGC80" s="367"/>
      <c r="HGD80" s="366"/>
      <c r="HGE80" s="367"/>
      <c r="HGF80" s="367"/>
      <c r="HGG80" s="367"/>
      <c r="HGH80" s="367"/>
      <c r="HGI80" s="367"/>
      <c r="HGJ80" s="367"/>
      <c r="HGK80" s="366"/>
      <c r="HGL80" s="367"/>
      <c r="HGM80" s="367"/>
      <c r="HGN80" s="367"/>
      <c r="HGO80" s="367"/>
      <c r="HGP80" s="367"/>
      <c r="HGQ80" s="367"/>
      <c r="HGR80" s="366"/>
      <c r="HGS80" s="367"/>
      <c r="HGT80" s="367"/>
      <c r="HGU80" s="367"/>
      <c r="HGV80" s="367"/>
      <c r="HGW80" s="367"/>
      <c r="HGX80" s="367"/>
      <c r="HGY80" s="366"/>
      <c r="HGZ80" s="367"/>
      <c r="HHA80" s="367"/>
      <c r="HHB80" s="367"/>
      <c r="HHC80" s="367"/>
      <c r="HHD80" s="367"/>
      <c r="HHE80" s="367"/>
      <c r="HHF80" s="366"/>
      <c r="HHG80" s="367"/>
      <c r="HHH80" s="367"/>
      <c r="HHI80" s="367"/>
      <c r="HHJ80" s="367"/>
      <c r="HHK80" s="367"/>
      <c r="HHL80" s="367"/>
      <c r="HHM80" s="366"/>
      <c r="HHN80" s="367"/>
      <c r="HHO80" s="367"/>
      <c r="HHP80" s="367"/>
      <c r="HHQ80" s="367"/>
      <c r="HHR80" s="367"/>
      <c r="HHS80" s="367"/>
      <c r="HHT80" s="366"/>
      <c r="HHU80" s="367"/>
      <c r="HHV80" s="367"/>
      <c r="HHW80" s="367"/>
      <c r="HHX80" s="367"/>
      <c r="HHY80" s="367"/>
      <c r="HHZ80" s="367"/>
      <c r="HIA80" s="366"/>
      <c r="HIB80" s="367"/>
      <c r="HIC80" s="367"/>
      <c r="HID80" s="367"/>
      <c r="HIE80" s="367"/>
      <c r="HIF80" s="367"/>
      <c r="HIG80" s="367"/>
      <c r="HIH80" s="366"/>
      <c r="HII80" s="367"/>
      <c r="HIJ80" s="367"/>
      <c r="HIK80" s="367"/>
      <c r="HIL80" s="367"/>
      <c r="HIM80" s="367"/>
      <c r="HIN80" s="367"/>
      <c r="HIO80" s="366"/>
      <c r="HIP80" s="367"/>
      <c r="HIQ80" s="367"/>
      <c r="HIR80" s="367"/>
      <c r="HIS80" s="367"/>
      <c r="HIT80" s="367"/>
      <c r="HIU80" s="367"/>
      <c r="HIV80" s="366"/>
      <c r="HIW80" s="367"/>
      <c r="HIX80" s="367"/>
      <c r="HIY80" s="367"/>
      <c r="HIZ80" s="367"/>
      <c r="HJA80" s="367"/>
      <c r="HJB80" s="367"/>
      <c r="HJC80" s="366"/>
      <c r="HJD80" s="367"/>
      <c r="HJE80" s="367"/>
      <c r="HJF80" s="367"/>
      <c r="HJG80" s="367"/>
      <c r="HJH80" s="367"/>
      <c r="HJI80" s="367"/>
      <c r="HJJ80" s="366"/>
      <c r="HJK80" s="367"/>
      <c r="HJL80" s="367"/>
      <c r="HJM80" s="367"/>
      <c r="HJN80" s="367"/>
      <c r="HJO80" s="367"/>
      <c r="HJP80" s="367"/>
      <c r="HJQ80" s="366"/>
      <c r="HJR80" s="367"/>
      <c r="HJS80" s="367"/>
      <c r="HJT80" s="367"/>
      <c r="HJU80" s="367"/>
      <c r="HJV80" s="367"/>
      <c r="HJW80" s="367"/>
      <c r="HJX80" s="366"/>
      <c r="HJY80" s="367"/>
      <c r="HJZ80" s="367"/>
      <c r="HKA80" s="367"/>
      <c r="HKB80" s="367"/>
      <c r="HKC80" s="367"/>
      <c r="HKD80" s="367"/>
      <c r="HKE80" s="366"/>
      <c r="HKF80" s="367"/>
      <c r="HKG80" s="367"/>
      <c r="HKH80" s="367"/>
      <c r="HKI80" s="367"/>
      <c r="HKJ80" s="367"/>
      <c r="HKK80" s="367"/>
      <c r="HKL80" s="366"/>
      <c r="HKM80" s="367"/>
      <c r="HKN80" s="367"/>
      <c r="HKO80" s="367"/>
      <c r="HKP80" s="367"/>
      <c r="HKQ80" s="367"/>
      <c r="HKR80" s="367"/>
      <c r="HKS80" s="366"/>
      <c r="HKT80" s="367"/>
      <c r="HKU80" s="367"/>
      <c r="HKV80" s="367"/>
      <c r="HKW80" s="367"/>
      <c r="HKX80" s="367"/>
      <c r="HKY80" s="367"/>
      <c r="HKZ80" s="366"/>
      <c r="HLA80" s="367"/>
      <c r="HLB80" s="367"/>
      <c r="HLC80" s="367"/>
      <c r="HLD80" s="367"/>
      <c r="HLE80" s="367"/>
      <c r="HLF80" s="367"/>
      <c r="HLG80" s="366"/>
      <c r="HLH80" s="367"/>
      <c r="HLI80" s="367"/>
      <c r="HLJ80" s="367"/>
      <c r="HLK80" s="367"/>
      <c r="HLL80" s="367"/>
      <c r="HLM80" s="367"/>
      <c r="HLN80" s="366"/>
      <c r="HLO80" s="367"/>
      <c r="HLP80" s="367"/>
      <c r="HLQ80" s="367"/>
      <c r="HLR80" s="367"/>
      <c r="HLS80" s="367"/>
      <c r="HLT80" s="367"/>
      <c r="HLU80" s="366"/>
      <c r="HLV80" s="367"/>
      <c r="HLW80" s="367"/>
      <c r="HLX80" s="367"/>
      <c r="HLY80" s="367"/>
      <c r="HLZ80" s="367"/>
      <c r="HMA80" s="367"/>
      <c r="HMB80" s="366"/>
      <c r="HMC80" s="367"/>
      <c r="HMD80" s="367"/>
      <c r="HME80" s="367"/>
      <c r="HMF80" s="367"/>
      <c r="HMG80" s="367"/>
      <c r="HMH80" s="367"/>
      <c r="HMI80" s="366"/>
      <c r="HMJ80" s="367"/>
      <c r="HMK80" s="367"/>
      <c r="HML80" s="367"/>
      <c r="HMM80" s="367"/>
      <c r="HMN80" s="367"/>
      <c r="HMO80" s="367"/>
      <c r="HMP80" s="366"/>
      <c r="HMQ80" s="367"/>
      <c r="HMR80" s="367"/>
      <c r="HMS80" s="367"/>
      <c r="HMT80" s="367"/>
      <c r="HMU80" s="367"/>
      <c r="HMV80" s="367"/>
      <c r="HMW80" s="366"/>
      <c r="HMX80" s="367"/>
      <c r="HMY80" s="367"/>
      <c r="HMZ80" s="367"/>
      <c r="HNA80" s="367"/>
      <c r="HNB80" s="367"/>
      <c r="HNC80" s="367"/>
      <c r="HND80" s="366"/>
      <c r="HNE80" s="367"/>
      <c r="HNF80" s="367"/>
      <c r="HNG80" s="367"/>
      <c r="HNH80" s="367"/>
      <c r="HNI80" s="367"/>
      <c r="HNJ80" s="367"/>
      <c r="HNK80" s="366"/>
      <c r="HNL80" s="367"/>
      <c r="HNM80" s="367"/>
      <c r="HNN80" s="367"/>
      <c r="HNO80" s="367"/>
      <c r="HNP80" s="367"/>
      <c r="HNQ80" s="367"/>
      <c r="HNR80" s="366"/>
      <c r="HNS80" s="367"/>
      <c r="HNT80" s="367"/>
      <c r="HNU80" s="367"/>
      <c r="HNV80" s="367"/>
      <c r="HNW80" s="367"/>
      <c r="HNX80" s="367"/>
      <c r="HNY80" s="366"/>
      <c r="HNZ80" s="367"/>
      <c r="HOA80" s="367"/>
      <c r="HOB80" s="367"/>
      <c r="HOC80" s="367"/>
      <c r="HOD80" s="367"/>
      <c r="HOE80" s="367"/>
      <c r="HOF80" s="366"/>
      <c r="HOG80" s="367"/>
      <c r="HOH80" s="367"/>
      <c r="HOI80" s="367"/>
      <c r="HOJ80" s="367"/>
      <c r="HOK80" s="367"/>
      <c r="HOL80" s="367"/>
      <c r="HOM80" s="366"/>
      <c r="HON80" s="367"/>
      <c r="HOO80" s="367"/>
      <c r="HOP80" s="367"/>
      <c r="HOQ80" s="367"/>
      <c r="HOR80" s="367"/>
      <c r="HOS80" s="367"/>
      <c r="HOT80" s="366"/>
      <c r="HOU80" s="367"/>
      <c r="HOV80" s="367"/>
      <c r="HOW80" s="367"/>
      <c r="HOX80" s="367"/>
      <c r="HOY80" s="367"/>
      <c r="HOZ80" s="367"/>
      <c r="HPA80" s="366"/>
      <c r="HPB80" s="367"/>
      <c r="HPC80" s="367"/>
      <c r="HPD80" s="367"/>
      <c r="HPE80" s="367"/>
      <c r="HPF80" s="367"/>
      <c r="HPG80" s="367"/>
      <c r="HPH80" s="366"/>
      <c r="HPI80" s="367"/>
      <c r="HPJ80" s="367"/>
      <c r="HPK80" s="367"/>
      <c r="HPL80" s="367"/>
      <c r="HPM80" s="367"/>
      <c r="HPN80" s="367"/>
      <c r="HPO80" s="366"/>
      <c r="HPP80" s="367"/>
      <c r="HPQ80" s="367"/>
      <c r="HPR80" s="367"/>
      <c r="HPS80" s="367"/>
      <c r="HPT80" s="367"/>
      <c r="HPU80" s="367"/>
      <c r="HPV80" s="366"/>
      <c r="HPW80" s="367"/>
      <c r="HPX80" s="367"/>
      <c r="HPY80" s="367"/>
      <c r="HPZ80" s="367"/>
      <c r="HQA80" s="367"/>
      <c r="HQB80" s="367"/>
      <c r="HQC80" s="366"/>
      <c r="HQD80" s="367"/>
      <c r="HQE80" s="367"/>
      <c r="HQF80" s="367"/>
      <c r="HQG80" s="367"/>
      <c r="HQH80" s="367"/>
      <c r="HQI80" s="367"/>
      <c r="HQJ80" s="366"/>
      <c r="HQK80" s="367"/>
      <c r="HQL80" s="367"/>
      <c r="HQM80" s="367"/>
      <c r="HQN80" s="367"/>
      <c r="HQO80" s="367"/>
      <c r="HQP80" s="367"/>
      <c r="HQQ80" s="366"/>
      <c r="HQR80" s="367"/>
      <c r="HQS80" s="367"/>
      <c r="HQT80" s="367"/>
      <c r="HQU80" s="367"/>
      <c r="HQV80" s="367"/>
      <c r="HQW80" s="367"/>
      <c r="HQX80" s="366"/>
      <c r="HQY80" s="367"/>
      <c r="HQZ80" s="367"/>
      <c r="HRA80" s="367"/>
      <c r="HRB80" s="367"/>
      <c r="HRC80" s="367"/>
      <c r="HRD80" s="367"/>
      <c r="HRE80" s="366"/>
      <c r="HRF80" s="367"/>
      <c r="HRG80" s="367"/>
      <c r="HRH80" s="367"/>
      <c r="HRI80" s="367"/>
      <c r="HRJ80" s="367"/>
      <c r="HRK80" s="367"/>
      <c r="HRL80" s="366"/>
      <c r="HRM80" s="367"/>
      <c r="HRN80" s="367"/>
      <c r="HRO80" s="367"/>
      <c r="HRP80" s="367"/>
      <c r="HRQ80" s="367"/>
      <c r="HRR80" s="367"/>
      <c r="HRS80" s="366"/>
      <c r="HRT80" s="367"/>
      <c r="HRU80" s="367"/>
      <c r="HRV80" s="367"/>
      <c r="HRW80" s="367"/>
      <c r="HRX80" s="367"/>
      <c r="HRY80" s="367"/>
      <c r="HRZ80" s="366"/>
      <c r="HSA80" s="367"/>
      <c r="HSB80" s="367"/>
      <c r="HSC80" s="367"/>
      <c r="HSD80" s="367"/>
      <c r="HSE80" s="367"/>
      <c r="HSF80" s="367"/>
      <c r="HSG80" s="366"/>
      <c r="HSH80" s="367"/>
      <c r="HSI80" s="367"/>
      <c r="HSJ80" s="367"/>
      <c r="HSK80" s="367"/>
      <c r="HSL80" s="367"/>
      <c r="HSM80" s="367"/>
      <c r="HSN80" s="366"/>
      <c r="HSO80" s="367"/>
      <c r="HSP80" s="367"/>
      <c r="HSQ80" s="367"/>
      <c r="HSR80" s="367"/>
      <c r="HSS80" s="367"/>
      <c r="HST80" s="367"/>
      <c r="HSU80" s="366"/>
      <c r="HSV80" s="367"/>
      <c r="HSW80" s="367"/>
      <c r="HSX80" s="367"/>
      <c r="HSY80" s="367"/>
      <c r="HSZ80" s="367"/>
      <c r="HTA80" s="367"/>
      <c r="HTB80" s="366"/>
      <c r="HTC80" s="367"/>
      <c r="HTD80" s="367"/>
      <c r="HTE80" s="367"/>
      <c r="HTF80" s="367"/>
      <c r="HTG80" s="367"/>
      <c r="HTH80" s="367"/>
      <c r="HTI80" s="366"/>
      <c r="HTJ80" s="367"/>
      <c r="HTK80" s="367"/>
      <c r="HTL80" s="367"/>
      <c r="HTM80" s="367"/>
      <c r="HTN80" s="367"/>
      <c r="HTO80" s="367"/>
      <c r="HTP80" s="366"/>
      <c r="HTQ80" s="367"/>
      <c r="HTR80" s="367"/>
      <c r="HTS80" s="367"/>
      <c r="HTT80" s="367"/>
      <c r="HTU80" s="367"/>
      <c r="HTV80" s="367"/>
      <c r="HTW80" s="366"/>
      <c r="HTX80" s="367"/>
      <c r="HTY80" s="367"/>
      <c r="HTZ80" s="367"/>
      <c r="HUA80" s="367"/>
      <c r="HUB80" s="367"/>
      <c r="HUC80" s="367"/>
      <c r="HUD80" s="366"/>
      <c r="HUE80" s="367"/>
      <c r="HUF80" s="367"/>
      <c r="HUG80" s="367"/>
      <c r="HUH80" s="367"/>
      <c r="HUI80" s="367"/>
      <c r="HUJ80" s="367"/>
      <c r="HUK80" s="366"/>
      <c r="HUL80" s="367"/>
      <c r="HUM80" s="367"/>
      <c r="HUN80" s="367"/>
      <c r="HUO80" s="367"/>
      <c r="HUP80" s="367"/>
      <c r="HUQ80" s="367"/>
      <c r="HUR80" s="366"/>
      <c r="HUS80" s="367"/>
      <c r="HUT80" s="367"/>
      <c r="HUU80" s="367"/>
      <c r="HUV80" s="367"/>
      <c r="HUW80" s="367"/>
      <c r="HUX80" s="367"/>
      <c r="HUY80" s="366"/>
      <c r="HUZ80" s="367"/>
      <c r="HVA80" s="367"/>
      <c r="HVB80" s="367"/>
      <c r="HVC80" s="367"/>
      <c r="HVD80" s="367"/>
      <c r="HVE80" s="367"/>
      <c r="HVF80" s="366"/>
      <c r="HVG80" s="367"/>
      <c r="HVH80" s="367"/>
      <c r="HVI80" s="367"/>
      <c r="HVJ80" s="367"/>
      <c r="HVK80" s="367"/>
      <c r="HVL80" s="367"/>
      <c r="HVM80" s="366"/>
      <c r="HVN80" s="367"/>
      <c r="HVO80" s="367"/>
      <c r="HVP80" s="367"/>
      <c r="HVQ80" s="367"/>
      <c r="HVR80" s="367"/>
      <c r="HVS80" s="367"/>
      <c r="HVT80" s="366"/>
      <c r="HVU80" s="367"/>
      <c r="HVV80" s="367"/>
      <c r="HVW80" s="367"/>
      <c r="HVX80" s="367"/>
      <c r="HVY80" s="367"/>
      <c r="HVZ80" s="367"/>
      <c r="HWA80" s="366"/>
      <c r="HWB80" s="367"/>
      <c r="HWC80" s="367"/>
      <c r="HWD80" s="367"/>
      <c r="HWE80" s="367"/>
      <c r="HWF80" s="367"/>
      <c r="HWG80" s="367"/>
      <c r="HWH80" s="366"/>
      <c r="HWI80" s="367"/>
      <c r="HWJ80" s="367"/>
      <c r="HWK80" s="367"/>
      <c r="HWL80" s="367"/>
      <c r="HWM80" s="367"/>
      <c r="HWN80" s="367"/>
      <c r="HWO80" s="366"/>
      <c r="HWP80" s="367"/>
      <c r="HWQ80" s="367"/>
      <c r="HWR80" s="367"/>
      <c r="HWS80" s="367"/>
      <c r="HWT80" s="367"/>
      <c r="HWU80" s="367"/>
      <c r="HWV80" s="366"/>
      <c r="HWW80" s="367"/>
      <c r="HWX80" s="367"/>
      <c r="HWY80" s="367"/>
      <c r="HWZ80" s="367"/>
      <c r="HXA80" s="367"/>
      <c r="HXB80" s="367"/>
      <c r="HXC80" s="366"/>
      <c r="HXD80" s="367"/>
      <c r="HXE80" s="367"/>
      <c r="HXF80" s="367"/>
      <c r="HXG80" s="367"/>
      <c r="HXH80" s="367"/>
      <c r="HXI80" s="367"/>
      <c r="HXJ80" s="366"/>
      <c r="HXK80" s="367"/>
      <c r="HXL80" s="367"/>
      <c r="HXM80" s="367"/>
      <c r="HXN80" s="367"/>
      <c r="HXO80" s="367"/>
      <c r="HXP80" s="367"/>
      <c r="HXQ80" s="366"/>
      <c r="HXR80" s="367"/>
      <c r="HXS80" s="367"/>
      <c r="HXT80" s="367"/>
      <c r="HXU80" s="367"/>
      <c r="HXV80" s="367"/>
      <c r="HXW80" s="367"/>
      <c r="HXX80" s="366"/>
      <c r="HXY80" s="367"/>
      <c r="HXZ80" s="367"/>
      <c r="HYA80" s="367"/>
      <c r="HYB80" s="367"/>
      <c r="HYC80" s="367"/>
      <c r="HYD80" s="367"/>
      <c r="HYE80" s="366"/>
      <c r="HYF80" s="367"/>
      <c r="HYG80" s="367"/>
      <c r="HYH80" s="367"/>
      <c r="HYI80" s="367"/>
      <c r="HYJ80" s="367"/>
      <c r="HYK80" s="367"/>
      <c r="HYL80" s="366"/>
      <c r="HYM80" s="367"/>
      <c r="HYN80" s="367"/>
      <c r="HYO80" s="367"/>
      <c r="HYP80" s="367"/>
      <c r="HYQ80" s="367"/>
      <c r="HYR80" s="367"/>
      <c r="HYS80" s="366"/>
      <c r="HYT80" s="367"/>
      <c r="HYU80" s="367"/>
      <c r="HYV80" s="367"/>
      <c r="HYW80" s="367"/>
      <c r="HYX80" s="367"/>
      <c r="HYY80" s="367"/>
      <c r="HYZ80" s="366"/>
      <c r="HZA80" s="367"/>
      <c r="HZB80" s="367"/>
      <c r="HZC80" s="367"/>
      <c r="HZD80" s="367"/>
      <c r="HZE80" s="367"/>
      <c r="HZF80" s="367"/>
      <c r="HZG80" s="366"/>
      <c r="HZH80" s="367"/>
      <c r="HZI80" s="367"/>
      <c r="HZJ80" s="367"/>
      <c r="HZK80" s="367"/>
      <c r="HZL80" s="367"/>
      <c r="HZM80" s="367"/>
      <c r="HZN80" s="366"/>
      <c r="HZO80" s="367"/>
      <c r="HZP80" s="367"/>
      <c r="HZQ80" s="367"/>
      <c r="HZR80" s="367"/>
      <c r="HZS80" s="367"/>
      <c r="HZT80" s="367"/>
      <c r="HZU80" s="366"/>
      <c r="HZV80" s="367"/>
      <c r="HZW80" s="367"/>
      <c r="HZX80" s="367"/>
      <c r="HZY80" s="367"/>
      <c r="HZZ80" s="367"/>
      <c r="IAA80" s="367"/>
      <c r="IAB80" s="366"/>
      <c r="IAC80" s="367"/>
      <c r="IAD80" s="367"/>
      <c r="IAE80" s="367"/>
      <c r="IAF80" s="367"/>
      <c r="IAG80" s="367"/>
      <c r="IAH80" s="367"/>
      <c r="IAI80" s="366"/>
      <c r="IAJ80" s="367"/>
      <c r="IAK80" s="367"/>
      <c r="IAL80" s="367"/>
      <c r="IAM80" s="367"/>
      <c r="IAN80" s="367"/>
      <c r="IAO80" s="367"/>
      <c r="IAP80" s="366"/>
      <c r="IAQ80" s="367"/>
      <c r="IAR80" s="367"/>
      <c r="IAS80" s="367"/>
      <c r="IAT80" s="367"/>
      <c r="IAU80" s="367"/>
      <c r="IAV80" s="367"/>
      <c r="IAW80" s="366"/>
      <c r="IAX80" s="367"/>
      <c r="IAY80" s="367"/>
      <c r="IAZ80" s="367"/>
      <c r="IBA80" s="367"/>
      <c r="IBB80" s="367"/>
      <c r="IBC80" s="367"/>
      <c r="IBD80" s="366"/>
      <c r="IBE80" s="367"/>
      <c r="IBF80" s="367"/>
      <c r="IBG80" s="367"/>
      <c r="IBH80" s="367"/>
      <c r="IBI80" s="367"/>
      <c r="IBJ80" s="367"/>
      <c r="IBK80" s="366"/>
      <c r="IBL80" s="367"/>
      <c r="IBM80" s="367"/>
      <c r="IBN80" s="367"/>
      <c r="IBO80" s="367"/>
      <c r="IBP80" s="367"/>
      <c r="IBQ80" s="367"/>
      <c r="IBR80" s="366"/>
      <c r="IBS80" s="367"/>
      <c r="IBT80" s="367"/>
      <c r="IBU80" s="367"/>
      <c r="IBV80" s="367"/>
      <c r="IBW80" s="367"/>
      <c r="IBX80" s="367"/>
      <c r="IBY80" s="366"/>
      <c r="IBZ80" s="367"/>
      <c r="ICA80" s="367"/>
      <c r="ICB80" s="367"/>
      <c r="ICC80" s="367"/>
      <c r="ICD80" s="367"/>
      <c r="ICE80" s="367"/>
      <c r="ICF80" s="366"/>
      <c r="ICG80" s="367"/>
      <c r="ICH80" s="367"/>
      <c r="ICI80" s="367"/>
      <c r="ICJ80" s="367"/>
      <c r="ICK80" s="367"/>
      <c r="ICL80" s="367"/>
      <c r="ICM80" s="366"/>
      <c r="ICN80" s="367"/>
      <c r="ICO80" s="367"/>
      <c r="ICP80" s="367"/>
      <c r="ICQ80" s="367"/>
      <c r="ICR80" s="367"/>
      <c r="ICS80" s="367"/>
      <c r="ICT80" s="366"/>
      <c r="ICU80" s="367"/>
      <c r="ICV80" s="367"/>
      <c r="ICW80" s="367"/>
      <c r="ICX80" s="367"/>
      <c r="ICY80" s="367"/>
      <c r="ICZ80" s="367"/>
      <c r="IDA80" s="366"/>
      <c r="IDB80" s="367"/>
      <c r="IDC80" s="367"/>
      <c r="IDD80" s="367"/>
      <c r="IDE80" s="367"/>
      <c r="IDF80" s="367"/>
      <c r="IDG80" s="367"/>
      <c r="IDH80" s="366"/>
      <c r="IDI80" s="367"/>
      <c r="IDJ80" s="367"/>
      <c r="IDK80" s="367"/>
      <c r="IDL80" s="367"/>
      <c r="IDM80" s="367"/>
      <c r="IDN80" s="367"/>
      <c r="IDO80" s="366"/>
      <c r="IDP80" s="367"/>
      <c r="IDQ80" s="367"/>
      <c r="IDR80" s="367"/>
      <c r="IDS80" s="367"/>
      <c r="IDT80" s="367"/>
      <c r="IDU80" s="367"/>
      <c r="IDV80" s="366"/>
      <c r="IDW80" s="367"/>
      <c r="IDX80" s="367"/>
      <c r="IDY80" s="367"/>
      <c r="IDZ80" s="367"/>
      <c r="IEA80" s="367"/>
      <c r="IEB80" s="367"/>
      <c r="IEC80" s="366"/>
      <c r="IED80" s="367"/>
      <c r="IEE80" s="367"/>
      <c r="IEF80" s="367"/>
      <c r="IEG80" s="367"/>
      <c r="IEH80" s="367"/>
      <c r="IEI80" s="367"/>
      <c r="IEJ80" s="366"/>
      <c r="IEK80" s="367"/>
      <c r="IEL80" s="367"/>
      <c r="IEM80" s="367"/>
      <c r="IEN80" s="367"/>
      <c r="IEO80" s="367"/>
      <c r="IEP80" s="367"/>
      <c r="IEQ80" s="366"/>
      <c r="IER80" s="367"/>
      <c r="IES80" s="367"/>
      <c r="IET80" s="367"/>
      <c r="IEU80" s="367"/>
      <c r="IEV80" s="367"/>
      <c r="IEW80" s="367"/>
      <c r="IEX80" s="366"/>
      <c r="IEY80" s="367"/>
      <c r="IEZ80" s="367"/>
      <c r="IFA80" s="367"/>
      <c r="IFB80" s="367"/>
      <c r="IFC80" s="367"/>
      <c r="IFD80" s="367"/>
      <c r="IFE80" s="366"/>
      <c r="IFF80" s="367"/>
      <c r="IFG80" s="367"/>
      <c r="IFH80" s="367"/>
      <c r="IFI80" s="367"/>
      <c r="IFJ80" s="367"/>
      <c r="IFK80" s="367"/>
      <c r="IFL80" s="366"/>
      <c r="IFM80" s="367"/>
      <c r="IFN80" s="367"/>
      <c r="IFO80" s="367"/>
      <c r="IFP80" s="367"/>
      <c r="IFQ80" s="367"/>
      <c r="IFR80" s="367"/>
      <c r="IFS80" s="366"/>
      <c r="IFT80" s="367"/>
      <c r="IFU80" s="367"/>
      <c r="IFV80" s="367"/>
      <c r="IFW80" s="367"/>
      <c r="IFX80" s="367"/>
      <c r="IFY80" s="367"/>
      <c r="IFZ80" s="366"/>
      <c r="IGA80" s="367"/>
      <c r="IGB80" s="367"/>
      <c r="IGC80" s="367"/>
      <c r="IGD80" s="367"/>
      <c r="IGE80" s="367"/>
      <c r="IGF80" s="367"/>
      <c r="IGG80" s="366"/>
      <c r="IGH80" s="367"/>
      <c r="IGI80" s="367"/>
      <c r="IGJ80" s="367"/>
      <c r="IGK80" s="367"/>
      <c r="IGL80" s="367"/>
      <c r="IGM80" s="367"/>
      <c r="IGN80" s="366"/>
      <c r="IGO80" s="367"/>
      <c r="IGP80" s="367"/>
      <c r="IGQ80" s="367"/>
      <c r="IGR80" s="367"/>
      <c r="IGS80" s="367"/>
      <c r="IGT80" s="367"/>
      <c r="IGU80" s="366"/>
      <c r="IGV80" s="367"/>
      <c r="IGW80" s="367"/>
      <c r="IGX80" s="367"/>
      <c r="IGY80" s="367"/>
      <c r="IGZ80" s="367"/>
      <c r="IHA80" s="367"/>
      <c r="IHB80" s="366"/>
      <c r="IHC80" s="367"/>
      <c r="IHD80" s="367"/>
      <c r="IHE80" s="367"/>
      <c r="IHF80" s="367"/>
      <c r="IHG80" s="367"/>
      <c r="IHH80" s="367"/>
      <c r="IHI80" s="366"/>
      <c r="IHJ80" s="367"/>
      <c r="IHK80" s="367"/>
      <c r="IHL80" s="367"/>
      <c r="IHM80" s="367"/>
      <c r="IHN80" s="367"/>
      <c r="IHO80" s="367"/>
      <c r="IHP80" s="366"/>
      <c r="IHQ80" s="367"/>
      <c r="IHR80" s="367"/>
      <c r="IHS80" s="367"/>
      <c r="IHT80" s="367"/>
      <c r="IHU80" s="367"/>
      <c r="IHV80" s="367"/>
      <c r="IHW80" s="366"/>
      <c r="IHX80" s="367"/>
      <c r="IHY80" s="367"/>
      <c r="IHZ80" s="367"/>
      <c r="IIA80" s="367"/>
      <c r="IIB80" s="367"/>
      <c r="IIC80" s="367"/>
      <c r="IID80" s="366"/>
      <c r="IIE80" s="367"/>
      <c r="IIF80" s="367"/>
      <c r="IIG80" s="367"/>
      <c r="IIH80" s="367"/>
      <c r="III80" s="367"/>
      <c r="IIJ80" s="367"/>
      <c r="IIK80" s="366"/>
      <c r="IIL80" s="367"/>
      <c r="IIM80" s="367"/>
      <c r="IIN80" s="367"/>
      <c r="IIO80" s="367"/>
      <c r="IIP80" s="367"/>
      <c r="IIQ80" s="367"/>
      <c r="IIR80" s="366"/>
      <c r="IIS80" s="367"/>
      <c r="IIT80" s="367"/>
      <c r="IIU80" s="367"/>
      <c r="IIV80" s="367"/>
      <c r="IIW80" s="367"/>
      <c r="IIX80" s="367"/>
      <c r="IIY80" s="366"/>
      <c r="IIZ80" s="367"/>
      <c r="IJA80" s="367"/>
      <c r="IJB80" s="367"/>
      <c r="IJC80" s="367"/>
      <c r="IJD80" s="367"/>
      <c r="IJE80" s="367"/>
      <c r="IJF80" s="366"/>
      <c r="IJG80" s="367"/>
      <c r="IJH80" s="367"/>
      <c r="IJI80" s="367"/>
      <c r="IJJ80" s="367"/>
      <c r="IJK80" s="367"/>
      <c r="IJL80" s="367"/>
      <c r="IJM80" s="366"/>
      <c r="IJN80" s="367"/>
      <c r="IJO80" s="367"/>
      <c r="IJP80" s="367"/>
      <c r="IJQ80" s="367"/>
      <c r="IJR80" s="367"/>
      <c r="IJS80" s="367"/>
      <c r="IJT80" s="366"/>
      <c r="IJU80" s="367"/>
      <c r="IJV80" s="367"/>
      <c r="IJW80" s="367"/>
      <c r="IJX80" s="367"/>
      <c r="IJY80" s="367"/>
      <c r="IJZ80" s="367"/>
      <c r="IKA80" s="366"/>
      <c r="IKB80" s="367"/>
      <c r="IKC80" s="367"/>
      <c r="IKD80" s="367"/>
      <c r="IKE80" s="367"/>
      <c r="IKF80" s="367"/>
      <c r="IKG80" s="367"/>
      <c r="IKH80" s="366"/>
      <c r="IKI80" s="367"/>
      <c r="IKJ80" s="367"/>
      <c r="IKK80" s="367"/>
      <c r="IKL80" s="367"/>
      <c r="IKM80" s="367"/>
      <c r="IKN80" s="367"/>
      <c r="IKO80" s="366"/>
      <c r="IKP80" s="367"/>
      <c r="IKQ80" s="367"/>
      <c r="IKR80" s="367"/>
      <c r="IKS80" s="367"/>
      <c r="IKT80" s="367"/>
      <c r="IKU80" s="367"/>
      <c r="IKV80" s="366"/>
      <c r="IKW80" s="367"/>
      <c r="IKX80" s="367"/>
      <c r="IKY80" s="367"/>
      <c r="IKZ80" s="367"/>
      <c r="ILA80" s="367"/>
      <c r="ILB80" s="367"/>
      <c r="ILC80" s="366"/>
      <c r="ILD80" s="367"/>
      <c r="ILE80" s="367"/>
      <c r="ILF80" s="367"/>
      <c r="ILG80" s="367"/>
      <c r="ILH80" s="367"/>
      <c r="ILI80" s="367"/>
      <c r="ILJ80" s="366"/>
      <c r="ILK80" s="367"/>
      <c r="ILL80" s="367"/>
      <c r="ILM80" s="367"/>
      <c r="ILN80" s="367"/>
      <c r="ILO80" s="367"/>
      <c r="ILP80" s="367"/>
      <c r="ILQ80" s="366"/>
      <c r="ILR80" s="367"/>
      <c r="ILS80" s="367"/>
      <c r="ILT80" s="367"/>
      <c r="ILU80" s="367"/>
      <c r="ILV80" s="367"/>
      <c r="ILW80" s="367"/>
      <c r="ILX80" s="366"/>
      <c r="ILY80" s="367"/>
      <c r="ILZ80" s="367"/>
      <c r="IMA80" s="367"/>
      <c r="IMB80" s="367"/>
      <c r="IMC80" s="367"/>
      <c r="IMD80" s="367"/>
      <c r="IME80" s="366"/>
      <c r="IMF80" s="367"/>
      <c r="IMG80" s="367"/>
      <c r="IMH80" s="367"/>
      <c r="IMI80" s="367"/>
      <c r="IMJ80" s="367"/>
      <c r="IMK80" s="367"/>
      <c r="IML80" s="366"/>
      <c r="IMM80" s="367"/>
      <c r="IMN80" s="367"/>
      <c r="IMO80" s="367"/>
      <c r="IMP80" s="367"/>
      <c r="IMQ80" s="367"/>
      <c r="IMR80" s="367"/>
      <c r="IMS80" s="366"/>
      <c r="IMT80" s="367"/>
      <c r="IMU80" s="367"/>
      <c r="IMV80" s="367"/>
      <c r="IMW80" s="367"/>
      <c r="IMX80" s="367"/>
      <c r="IMY80" s="367"/>
      <c r="IMZ80" s="366"/>
      <c r="INA80" s="367"/>
      <c r="INB80" s="367"/>
      <c r="INC80" s="367"/>
      <c r="IND80" s="367"/>
      <c r="INE80" s="367"/>
      <c r="INF80" s="367"/>
      <c r="ING80" s="366"/>
      <c r="INH80" s="367"/>
      <c r="INI80" s="367"/>
      <c r="INJ80" s="367"/>
      <c r="INK80" s="367"/>
      <c r="INL80" s="367"/>
      <c r="INM80" s="367"/>
      <c r="INN80" s="366"/>
      <c r="INO80" s="367"/>
      <c r="INP80" s="367"/>
      <c r="INQ80" s="367"/>
      <c r="INR80" s="367"/>
      <c r="INS80" s="367"/>
      <c r="INT80" s="367"/>
      <c r="INU80" s="366"/>
      <c r="INV80" s="367"/>
      <c r="INW80" s="367"/>
      <c r="INX80" s="367"/>
      <c r="INY80" s="367"/>
      <c r="INZ80" s="367"/>
      <c r="IOA80" s="367"/>
      <c r="IOB80" s="366"/>
      <c r="IOC80" s="367"/>
      <c r="IOD80" s="367"/>
      <c r="IOE80" s="367"/>
      <c r="IOF80" s="367"/>
      <c r="IOG80" s="367"/>
      <c r="IOH80" s="367"/>
      <c r="IOI80" s="366"/>
      <c r="IOJ80" s="367"/>
      <c r="IOK80" s="367"/>
      <c r="IOL80" s="367"/>
      <c r="IOM80" s="367"/>
      <c r="ION80" s="367"/>
      <c r="IOO80" s="367"/>
      <c r="IOP80" s="366"/>
      <c r="IOQ80" s="367"/>
      <c r="IOR80" s="367"/>
      <c r="IOS80" s="367"/>
      <c r="IOT80" s="367"/>
      <c r="IOU80" s="367"/>
      <c r="IOV80" s="367"/>
      <c r="IOW80" s="366"/>
      <c r="IOX80" s="367"/>
      <c r="IOY80" s="367"/>
      <c r="IOZ80" s="367"/>
      <c r="IPA80" s="367"/>
      <c r="IPB80" s="367"/>
      <c r="IPC80" s="367"/>
      <c r="IPD80" s="366"/>
      <c r="IPE80" s="367"/>
      <c r="IPF80" s="367"/>
      <c r="IPG80" s="367"/>
      <c r="IPH80" s="367"/>
      <c r="IPI80" s="367"/>
      <c r="IPJ80" s="367"/>
      <c r="IPK80" s="366"/>
      <c r="IPL80" s="367"/>
      <c r="IPM80" s="367"/>
      <c r="IPN80" s="367"/>
      <c r="IPO80" s="367"/>
      <c r="IPP80" s="367"/>
      <c r="IPQ80" s="367"/>
      <c r="IPR80" s="366"/>
      <c r="IPS80" s="367"/>
      <c r="IPT80" s="367"/>
      <c r="IPU80" s="367"/>
      <c r="IPV80" s="367"/>
      <c r="IPW80" s="367"/>
      <c r="IPX80" s="367"/>
      <c r="IPY80" s="366"/>
      <c r="IPZ80" s="367"/>
      <c r="IQA80" s="367"/>
      <c r="IQB80" s="367"/>
      <c r="IQC80" s="367"/>
      <c r="IQD80" s="367"/>
      <c r="IQE80" s="367"/>
      <c r="IQF80" s="366"/>
      <c r="IQG80" s="367"/>
      <c r="IQH80" s="367"/>
      <c r="IQI80" s="367"/>
      <c r="IQJ80" s="367"/>
      <c r="IQK80" s="367"/>
      <c r="IQL80" s="367"/>
      <c r="IQM80" s="366"/>
      <c r="IQN80" s="367"/>
      <c r="IQO80" s="367"/>
      <c r="IQP80" s="367"/>
      <c r="IQQ80" s="367"/>
      <c r="IQR80" s="367"/>
      <c r="IQS80" s="367"/>
      <c r="IQT80" s="366"/>
      <c r="IQU80" s="367"/>
      <c r="IQV80" s="367"/>
      <c r="IQW80" s="367"/>
      <c r="IQX80" s="367"/>
      <c r="IQY80" s="367"/>
      <c r="IQZ80" s="367"/>
      <c r="IRA80" s="366"/>
      <c r="IRB80" s="367"/>
      <c r="IRC80" s="367"/>
      <c r="IRD80" s="367"/>
      <c r="IRE80" s="367"/>
      <c r="IRF80" s="367"/>
      <c r="IRG80" s="367"/>
      <c r="IRH80" s="366"/>
      <c r="IRI80" s="367"/>
      <c r="IRJ80" s="367"/>
      <c r="IRK80" s="367"/>
      <c r="IRL80" s="367"/>
      <c r="IRM80" s="367"/>
      <c r="IRN80" s="367"/>
      <c r="IRO80" s="366"/>
      <c r="IRP80" s="367"/>
      <c r="IRQ80" s="367"/>
      <c r="IRR80" s="367"/>
      <c r="IRS80" s="367"/>
      <c r="IRT80" s="367"/>
      <c r="IRU80" s="367"/>
      <c r="IRV80" s="366"/>
      <c r="IRW80" s="367"/>
      <c r="IRX80" s="367"/>
      <c r="IRY80" s="367"/>
      <c r="IRZ80" s="367"/>
      <c r="ISA80" s="367"/>
      <c r="ISB80" s="367"/>
      <c r="ISC80" s="366"/>
      <c r="ISD80" s="367"/>
      <c r="ISE80" s="367"/>
      <c r="ISF80" s="367"/>
      <c r="ISG80" s="367"/>
      <c r="ISH80" s="367"/>
      <c r="ISI80" s="367"/>
      <c r="ISJ80" s="366"/>
      <c r="ISK80" s="367"/>
      <c r="ISL80" s="367"/>
      <c r="ISM80" s="367"/>
      <c r="ISN80" s="367"/>
      <c r="ISO80" s="367"/>
      <c r="ISP80" s="367"/>
      <c r="ISQ80" s="366"/>
      <c r="ISR80" s="367"/>
      <c r="ISS80" s="367"/>
      <c r="IST80" s="367"/>
      <c r="ISU80" s="367"/>
      <c r="ISV80" s="367"/>
      <c r="ISW80" s="367"/>
      <c r="ISX80" s="366"/>
      <c r="ISY80" s="367"/>
      <c r="ISZ80" s="367"/>
      <c r="ITA80" s="367"/>
      <c r="ITB80" s="367"/>
      <c r="ITC80" s="367"/>
      <c r="ITD80" s="367"/>
      <c r="ITE80" s="366"/>
      <c r="ITF80" s="367"/>
      <c r="ITG80" s="367"/>
      <c r="ITH80" s="367"/>
      <c r="ITI80" s="367"/>
      <c r="ITJ80" s="367"/>
      <c r="ITK80" s="367"/>
      <c r="ITL80" s="366"/>
      <c r="ITM80" s="367"/>
      <c r="ITN80" s="367"/>
      <c r="ITO80" s="367"/>
      <c r="ITP80" s="367"/>
      <c r="ITQ80" s="367"/>
      <c r="ITR80" s="367"/>
      <c r="ITS80" s="366"/>
      <c r="ITT80" s="367"/>
      <c r="ITU80" s="367"/>
      <c r="ITV80" s="367"/>
      <c r="ITW80" s="367"/>
      <c r="ITX80" s="367"/>
      <c r="ITY80" s="367"/>
      <c r="ITZ80" s="366"/>
      <c r="IUA80" s="367"/>
      <c r="IUB80" s="367"/>
      <c r="IUC80" s="367"/>
      <c r="IUD80" s="367"/>
      <c r="IUE80" s="367"/>
      <c r="IUF80" s="367"/>
      <c r="IUG80" s="366"/>
      <c r="IUH80" s="367"/>
      <c r="IUI80" s="367"/>
      <c r="IUJ80" s="367"/>
      <c r="IUK80" s="367"/>
      <c r="IUL80" s="367"/>
      <c r="IUM80" s="367"/>
      <c r="IUN80" s="366"/>
      <c r="IUO80" s="367"/>
      <c r="IUP80" s="367"/>
      <c r="IUQ80" s="367"/>
      <c r="IUR80" s="367"/>
      <c r="IUS80" s="367"/>
      <c r="IUT80" s="367"/>
      <c r="IUU80" s="366"/>
      <c r="IUV80" s="367"/>
      <c r="IUW80" s="367"/>
      <c r="IUX80" s="367"/>
      <c r="IUY80" s="367"/>
      <c r="IUZ80" s="367"/>
      <c r="IVA80" s="367"/>
      <c r="IVB80" s="366"/>
      <c r="IVC80" s="367"/>
      <c r="IVD80" s="367"/>
      <c r="IVE80" s="367"/>
      <c r="IVF80" s="367"/>
      <c r="IVG80" s="367"/>
      <c r="IVH80" s="367"/>
      <c r="IVI80" s="366"/>
      <c r="IVJ80" s="367"/>
      <c r="IVK80" s="367"/>
      <c r="IVL80" s="367"/>
      <c r="IVM80" s="367"/>
      <c r="IVN80" s="367"/>
      <c r="IVO80" s="367"/>
      <c r="IVP80" s="366"/>
      <c r="IVQ80" s="367"/>
      <c r="IVR80" s="367"/>
      <c r="IVS80" s="367"/>
      <c r="IVT80" s="367"/>
      <c r="IVU80" s="367"/>
      <c r="IVV80" s="367"/>
      <c r="IVW80" s="366"/>
      <c r="IVX80" s="367"/>
      <c r="IVY80" s="367"/>
      <c r="IVZ80" s="367"/>
      <c r="IWA80" s="367"/>
      <c r="IWB80" s="367"/>
      <c r="IWC80" s="367"/>
      <c r="IWD80" s="366"/>
      <c r="IWE80" s="367"/>
      <c r="IWF80" s="367"/>
      <c r="IWG80" s="367"/>
      <c r="IWH80" s="367"/>
      <c r="IWI80" s="367"/>
      <c r="IWJ80" s="367"/>
      <c r="IWK80" s="366"/>
      <c r="IWL80" s="367"/>
      <c r="IWM80" s="367"/>
      <c r="IWN80" s="367"/>
      <c r="IWO80" s="367"/>
      <c r="IWP80" s="367"/>
      <c r="IWQ80" s="367"/>
      <c r="IWR80" s="366"/>
      <c r="IWS80" s="367"/>
      <c r="IWT80" s="367"/>
      <c r="IWU80" s="367"/>
      <c r="IWV80" s="367"/>
      <c r="IWW80" s="367"/>
      <c r="IWX80" s="367"/>
      <c r="IWY80" s="366"/>
      <c r="IWZ80" s="367"/>
      <c r="IXA80" s="367"/>
      <c r="IXB80" s="367"/>
      <c r="IXC80" s="367"/>
      <c r="IXD80" s="367"/>
      <c r="IXE80" s="367"/>
      <c r="IXF80" s="366"/>
      <c r="IXG80" s="367"/>
      <c r="IXH80" s="367"/>
      <c r="IXI80" s="367"/>
      <c r="IXJ80" s="367"/>
      <c r="IXK80" s="367"/>
      <c r="IXL80" s="367"/>
      <c r="IXM80" s="366"/>
      <c r="IXN80" s="367"/>
      <c r="IXO80" s="367"/>
      <c r="IXP80" s="367"/>
      <c r="IXQ80" s="367"/>
      <c r="IXR80" s="367"/>
      <c r="IXS80" s="367"/>
      <c r="IXT80" s="366"/>
      <c r="IXU80" s="367"/>
      <c r="IXV80" s="367"/>
      <c r="IXW80" s="367"/>
      <c r="IXX80" s="367"/>
      <c r="IXY80" s="367"/>
      <c r="IXZ80" s="367"/>
      <c r="IYA80" s="366"/>
      <c r="IYB80" s="367"/>
      <c r="IYC80" s="367"/>
      <c r="IYD80" s="367"/>
      <c r="IYE80" s="367"/>
      <c r="IYF80" s="367"/>
      <c r="IYG80" s="367"/>
      <c r="IYH80" s="366"/>
      <c r="IYI80" s="367"/>
      <c r="IYJ80" s="367"/>
      <c r="IYK80" s="367"/>
      <c r="IYL80" s="367"/>
      <c r="IYM80" s="367"/>
      <c r="IYN80" s="367"/>
      <c r="IYO80" s="366"/>
      <c r="IYP80" s="367"/>
      <c r="IYQ80" s="367"/>
      <c r="IYR80" s="367"/>
      <c r="IYS80" s="367"/>
      <c r="IYT80" s="367"/>
      <c r="IYU80" s="367"/>
      <c r="IYV80" s="366"/>
      <c r="IYW80" s="367"/>
      <c r="IYX80" s="367"/>
      <c r="IYY80" s="367"/>
      <c r="IYZ80" s="367"/>
      <c r="IZA80" s="367"/>
      <c r="IZB80" s="367"/>
      <c r="IZC80" s="366"/>
      <c r="IZD80" s="367"/>
      <c r="IZE80" s="367"/>
      <c r="IZF80" s="367"/>
      <c r="IZG80" s="367"/>
      <c r="IZH80" s="367"/>
      <c r="IZI80" s="367"/>
      <c r="IZJ80" s="366"/>
      <c r="IZK80" s="367"/>
      <c r="IZL80" s="367"/>
      <c r="IZM80" s="367"/>
      <c r="IZN80" s="367"/>
      <c r="IZO80" s="367"/>
      <c r="IZP80" s="367"/>
      <c r="IZQ80" s="366"/>
      <c r="IZR80" s="367"/>
      <c r="IZS80" s="367"/>
      <c r="IZT80" s="367"/>
      <c r="IZU80" s="367"/>
      <c r="IZV80" s="367"/>
      <c r="IZW80" s="367"/>
      <c r="IZX80" s="366"/>
      <c r="IZY80" s="367"/>
      <c r="IZZ80" s="367"/>
      <c r="JAA80" s="367"/>
      <c r="JAB80" s="367"/>
      <c r="JAC80" s="367"/>
      <c r="JAD80" s="367"/>
      <c r="JAE80" s="366"/>
      <c r="JAF80" s="367"/>
      <c r="JAG80" s="367"/>
      <c r="JAH80" s="367"/>
      <c r="JAI80" s="367"/>
      <c r="JAJ80" s="367"/>
      <c r="JAK80" s="367"/>
      <c r="JAL80" s="366"/>
      <c r="JAM80" s="367"/>
      <c r="JAN80" s="367"/>
      <c r="JAO80" s="367"/>
      <c r="JAP80" s="367"/>
      <c r="JAQ80" s="367"/>
      <c r="JAR80" s="367"/>
      <c r="JAS80" s="366"/>
      <c r="JAT80" s="367"/>
      <c r="JAU80" s="367"/>
      <c r="JAV80" s="367"/>
      <c r="JAW80" s="367"/>
      <c r="JAX80" s="367"/>
      <c r="JAY80" s="367"/>
      <c r="JAZ80" s="366"/>
      <c r="JBA80" s="367"/>
      <c r="JBB80" s="367"/>
      <c r="JBC80" s="367"/>
      <c r="JBD80" s="367"/>
      <c r="JBE80" s="367"/>
      <c r="JBF80" s="367"/>
      <c r="JBG80" s="366"/>
      <c r="JBH80" s="367"/>
      <c r="JBI80" s="367"/>
      <c r="JBJ80" s="367"/>
      <c r="JBK80" s="367"/>
      <c r="JBL80" s="367"/>
      <c r="JBM80" s="367"/>
      <c r="JBN80" s="366"/>
      <c r="JBO80" s="367"/>
      <c r="JBP80" s="367"/>
      <c r="JBQ80" s="367"/>
      <c r="JBR80" s="367"/>
      <c r="JBS80" s="367"/>
      <c r="JBT80" s="367"/>
      <c r="JBU80" s="366"/>
      <c r="JBV80" s="367"/>
      <c r="JBW80" s="367"/>
      <c r="JBX80" s="367"/>
      <c r="JBY80" s="367"/>
      <c r="JBZ80" s="367"/>
      <c r="JCA80" s="367"/>
      <c r="JCB80" s="366"/>
      <c r="JCC80" s="367"/>
      <c r="JCD80" s="367"/>
      <c r="JCE80" s="367"/>
      <c r="JCF80" s="367"/>
      <c r="JCG80" s="367"/>
      <c r="JCH80" s="367"/>
      <c r="JCI80" s="366"/>
      <c r="JCJ80" s="367"/>
      <c r="JCK80" s="367"/>
      <c r="JCL80" s="367"/>
      <c r="JCM80" s="367"/>
      <c r="JCN80" s="367"/>
      <c r="JCO80" s="367"/>
      <c r="JCP80" s="366"/>
      <c r="JCQ80" s="367"/>
      <c r="JCR80" s="367"/>
      <c r="JCS80" s="367"/>
      <c r="JCT80" s="367"/>
      <c r="JCU80" s="367"/>
      <c r="JCV80" s="367"/>
      <c r="JCW80" s="366"/>
      <c r="JCX80" s="367"/>
      <c r="JCY80" s="367"/>
      <c r="JCZ80" s="367"/>
      <c r="JDA80" s="367"/>
      <c r="JDB80" s="367"/>
      <c r="JDC80" s="367"/>
      <c r="JDD80" s="366"/>
      <c r="JDE80" s="367"/>
      <c r="JDF80" s="367"/>
      <c r="JDG80" s="367"/>
      <c r="JDH80" s="367"/>
      <c r="JDI80" s="367"/>
      <c r="JDJ80" s="367"/>
      <c r="JDK80" s="366"/>
      <c r="JDL80" s="367"/>
      <c r="JDM80" s="367"/>
      <c r="JDN80" s="367"/>
      <c r="JDO80" s="367"/>
      <c r="JDP80" s="367"/>
      <c r="JDQ80" s="367"/>
      <c r="JDR80" s="366"/>
      <c r="JDS80" s="367"/>
      <c r="JDT80" s="367"/>
      <c r="JDU80" s="367"/>
      <c r="JDV80" s="367"/>
      <c r="JDW80" s="367"/>
      <c r="JDX80" s="367"/>
      <c r="JDY80" s="366"/>
      <c r="JDZ80" s="367"/>
      <c r="JEA80" s="367"/>
      <c r="JEB80" s="367"/>
      <c r="JEC80" s="367"/>
      <c r="JED80" s="367"/>
      <c r="JEE80" s="367"/>
      <c r="JEF80" s="366"/>
      <c r="JEG80" s="367"/>
      <c r="JEH80" s="367"/>
      <c r="JEI80" s="367"/>
      <c r="JEJ80" s="367"/>
      <c r="JEK80" s="367"/>
      <c r="JEL80" s="367"/>
      <c r="JEM80" s="366"/>
      <c r="JEN80" s="367"/>
      <c r="JEO80" s="367"/>
      <c r="JEP80" s="367"/>
      <c r="JEQ80" s="367"/>
      <c r="JER80" s="367"/>
      <c r="JES80" s="367"/>
      <c r="JET80" s="366"/>
      <c r="JEU80" s="367"/>
      <c r="JEV80" s="367"/>
      <c r="JEW80" s="367"/>
      <c r="JEX80" s="367"/>
      <c r="JEY80" s="367"/>
      <c r="JEZ80" s="367"/>
      <c r="JFA80" s="366"/>
      <c r="JFB80" s="367"/>
      <c r="JFC80" s="367"/>
      <c r="JFD80" s="367"/>
      <c r="JFE80" s="367"/>
      <c r="JFF80" s="367"/>
      <c r="JFG80" s="367"/>
      <c r="JFH80" s="366"/>
      <c r="JFI80" s="367"/>
      <c r="JFJ80" s="367"/>
      <c r="JFK80" s="367"/>
      <c r="JFL80" s="367"/>
      <c r="JFM80" s="367"/>
      <c r="JFN80" s="367"/>
      <c r="JFO80" s="366"/>
      <c r="JFP80" s="367"/>
      <c r="JFQ80" s="367"/>
      <c r="JFR80" s="367"/>
      <c r="JFS80" s="367"/>
      <c r="JFT80" s="367"/>
      <c r="JFU80" s="367"/>
      <c r="JFV80" s="366"/>
      <c r="JFW80" s="367"/>
      <c r="JFX80" s="367"/>
      <c r="JFY80" s="367"/>
      <c r="JFZ80" s="367"/>
      <c r="JGA80" s="367"/>
      <c r="JGB80" s="367"/>
      <c r="JGC80" s="366"/>
      <c r="JGD80" s="367"/>
      <c r="JGE80" s="367"/>
      <c r="JGF80" s="367"/>
      <c r="JGG80" s="367"/>
      <c r="JGH80" s="367"/>
      <c r="JGI80" s="367"/>
      <c r="JGJ80" s="366"/>
      <c r="JGK80" s="367"/>
      <c r="JGL80" s="367"/>
      <c r="JGM80" s="367"/>
      <c r="JGN80" s="367"/>
      <c r="JGO80" s="367"/>
      <c r="JGP80" s="367"/>
      <c r="JGQ80" s="366"/>
      <c r="JGR80" s="367"/>
      <c r="JGS80" s="367"/>
      <c r="JGT80" s="367"/>
      <c r="JGU80" s="367"/>
      <c r="JGV80" s="367"/>
      <c r="JGW80" s="367"/>
      <c r="JGX80" s="366"/>
      <c r="JGY80" s="367"/>
      <c r="JGZ80" s="367"/>
      <c r="JHA80" s="367"/>
      <c r="JHB80" s="367"/>
      <c r="JHC80" s="367"/>
      <c r="JHD80" s="367"/>
      <c r="JHE80" s="366"/>
      <c r="JHF80" s="367"/>
      <c r="JHG80" s="367"/>
      <c r="JHH80" s="367"/>
      <c r="JHI80" s="367"/>
      <c r="JHJ80" s="367"/>
      <c r="JHK80" s="367"/>
      <c r="JHL80" s="366"/>
      <c r="JHM80" s="367"/>
      <c r="JHN80" s="367"/>
      <c r="JHO80" s="367"/>
      <c r="JHP80" s="367"/>
      <c r="JHQ80" s="367"/>
      <c r="JHR80" s="367"/>
      <c r="JHS80" s="366"/>
      <c r="JHT80" s="367"/>
      <c r="JHU80" s="367"/>
      <c r="JHV80" s="367"/>
      <c r="JHW80" s="367"/>
      <c r="JHX80" s="367"/>
      <c r="JHY80" s="367"/>
      <c r="JHZ80" s="366"/>
      <c r="JIA80" s="367"/>
      <c r="JIB80" s="367"/>
      <c r="JIC80" s="367"/>
      <c r="JID80" s="367"/>
      <c r="JIE80" s="367"/>
      <c r="JIF80" s="367"/>
      <c r="JIG80" s="366"/>
      <c r="JIH80" s="367"/>
      <c r="JII80" s="367"/>
      <c r="JIJ80" s="367"/>
      <c r="JIK80" s="367"/>
      <c r="JIL80" s="367"/>
      <c r="JIM80" s="367"/>
      <c r="JIN80" s="366"/>
      <c r="JIO80" s="367"/>
      <c r="JIP80" s="367"/>
      <c r="JIQ80" s="367"/>
      <c r="JIR80" s="367"/>
      <c r="JIS80" s="367"/>
      <c r="JIT80" s="367"/>
      <c r="JIU80" s="366"/>
      <c r="JIV80" s="367"/>
      <c r="JIW80" s="367"/>
      <c r="JIX80" s="367"/>
      <c r="JIY80" s="367"/>
      <c r="JIZ80" s="367"/>
      <c r="JJA80" s="367"/>
      <c r="JJB80" s="366"/>
      <c r="JJC80" s="367"/>
      <c r="JJD80" s="367"/>
      <c r="JJE80" s="367"/>
      <c r="JJF80" s="367"/>
      <c r="JJG80" s="367"/>
      <c r="JJH80" s="367"/>
      <c r="JJI80" s="366"/>
      <c r="JJJ80" s="367"/>
      <c r="JJK80" s="367"/>
      <c r="JJL80" s="367"/>
      <c r="JJM80" s="367"/>
      <c r="JJN80" s="367"/>
      <c r="JJO80" s="367"/>
      <c r="JJP80" s="366"/>
      <c r="JJQ80" s="367"/>
      <c r="JJR80" s="367"/>
      <c r="JJS80" s="367"/>
      <c r="JJT80" s="367"/>
      <c r="JJU80" s="367"/>
      <c r="JJV80" s="367"/>
      <c r="JJW80" s="366"/>
      <c r="JJX80" s="367"/>
      <c r="JJY80" s="367"/>
      <c r="JJZ80" s="367"/>
      <c r="JKA80" s="367"/>
      <c r="JKB80" s="367"/>
      <c r="JKC80" s="367"/>
      <c r="JKD80" s="366"/>
      <c r="JKE80" s="367"/>
      <c r="JKF80" s="367"/>
      <c r="JKG80" s="367"/>
      <c r="JKH80" s="367"/>
      <c r="JKI80" s="367"/>
      <c r="JKJ80" s="367"/>
      <c r="JKK80" s="366"/>
      <c r="JKL80" s="367"/>
      <c r="JKM80" s="367"/>
      <c r="JKN80" s="367"/>
      <c r="JKO80" s="367"/>
      <c r="JKP80" s="367"/>
      <c r="JKQ80" s="367"/>
      <c r="JKR80" s="366"/>
      <c r="JKS80" s="367"/>
      <c r="JKT80" s="367"/>
      <c r="JKU80" s="367"/>
      <c r="JKV80" s="367"/>
      <c r="JKW80" s="367"/>
      <c r="JKX80" s="367"/>
      <c r="JKY80" s="366"/>
      <c r="JKZ80" s="367"/>
      <c r="JLA80" s="367"/>
      <c r="JLB80" s="367"/>
      <c r="JLC80" s="367"/>
      <c r="JLD80" s="367"/>
      <c r="JLE80" s="367"/>
      <c r="JLF80" s="366"/>
      <c r="JLG80" s="367"/>
      <c r="JLH80" s="367"/>
      <c r="JLI80" s="367"/>
      <c r="JLJ80" s="367"/>
      <c r="JLK80" s="367"/>
      <c r="JLL80" s="367"/>
      <c r="JLM80" s="366"/>
      <c r="JLN80" s="367"/>
      <c r="JLO80" s="367"/>
      <c r="JLP80" s="367"/>
      <c r="JLQ80" s="367"/>
      <c r="JLR80" s="367"/>
      <c r="JLS80" s="367"/>
      <c r="JLT80" s="366"/>
      <c r="JLU80" s="367"/>
      <c r="JLV80" s="367"/>
      <c r="JLW80" s="367"/>
      <c r="JLX80" s="367"/>
      <c r="JLY80" s="367"/>
      <c r="JLZ80" s="367"/>
      <c r="JMA80" s="366"/>
      <c r="JMB80" s="367"/>
      <c r="JMC80" s="367"/>
      <c r="JMD80" s="367"/>
      <c r="JME80" s="367"/>
      <c r="JMF80" s="367"/>
      <c r="JMG80" s="367"/>
      <c r="JMH80" s="366"/>
      <c r="JMI80" s="367"/>
      <c r="JMJ80" s="367"/>
      <c r="JMK80" s="367"/>
      <c r="JML80" s="367"/>
      <c r="JMM80" s="367"/>
      <c r="JMN80" s="367"/>
      <c r="JMO80" s="366"/>
      <c r="JMP80" s="367"/>
      <c r="JMQ80" s="367"/>
      <c r="JMR80" s="367"/>
      <c r="JMS80" s="367"/>
      <c r="JMT80" s="367"/>
      <c r="JMU80" s="367"/>
      <c r="JMV80" s="366"/>
      <c r="JMW80" s="367"/>
      <c r="JMX80" s="367"/>
      <c r="JMY80" s="367"/>
      <c r="JMZ80" s="367"/>
      <c r="JNA80" s="367"/>
      <c r="JNB80" s="367"/>
      <c r="JNC80" s="366"/>
      <c r="JND80" s="367"/>
      <c r="JNE80" s="367"/>
      <c r="JNF80" s="367"/>
      <c r="JNG80" s="367"/>
      <c r="JNH80" s="367"/>
      <c r="JNI80" s="367"/>
      <c r="JNJ80" s="366"/>
      <c r="JNK80" s="367"/>
      <c r="JNL80" s="367"/>
      <c r="JNM80" s="367"/>
      <c r="JNN80" s="367"/>
      <c r="JNO80" s="367"/>
      <c r="JNP80" s="367"/>
      <c r="JNQ80" s="366"/>
      <c r="JNR80" s="367"/>
      <c r="JNS80" s="367"/>
      <c r="JNT80" s="367"/>
      <c r="JNU80" s="367"/>
      <c r="JNV80" s="367"/>
      <c r="JNW80" s="367"/>
      <c r="JNX80" s="366"/>
      <c r="JNY80" s="367"/>
      <c r="JNZ80" s="367"/>
      <c r="JOA80" s="367"/>
      <c r="JOB80" s="367"/>
      <c r="JOC80" s="367"/>
      <c r="JOD80" s="367"/>
      <c r="JOE80" s="366"/>
      <c r="JOF80" s="367"/>
      <c r="JOG80" s="367"/>
      <c r="JOH80" s="367"/>
      <c r="JOI80" s="367"/>
      <c r="JOJ80" s="367"/>
      <c r="JOK80" s="367"/>
      <c r="JOL80" s="366"/>
      <c r="JOM80" s="367"/>
      <c r="JON80" s="367"/>
      <c r="JOO80" s="367"/>
      <c r="JOP80" s="367"/>
      <c r="JOQ80" s="367"/>
      <c r="JOR80" s="367"/>
      <c r="JOS80" s="366"/>
      <c r="JOT80" s="367"/>
      <c r="JOU80" s="367"/>
      <c r="JOV80" s="367"/>
      <c r="JOW80" s="367"/>
      <c r="JOX80" s="367"/>
      <c r="JOY80" s="367"/>
      <c r="JOZ80" s="366"/>
      <c r="JPA80" s="367"/>
      <c r="JPB80" s="367"/>
      <c r="JPC80" s="367"/>
      <c r="JPD80" s="367"/>
      <c r="JPE80" s="367"/>
      <c r="JPF80" s="367"/>
      <c r="JPG80" s="366"/>
      <c r="JPH80" s="367"/>
      <c r="JPI80" s="367"/>
      <c r="JPJ80" s="367"/>
      <c r="JPK80" s="367"/>
      <c r="JPL80" s="367"/>
      <c r="JPM80" s="367"/>
      <c r="JPN80" s="366"/>
      <c r="JPO80" s="367"/>
      <c r="JPP80" s="367"/>
      <c r="JPQ80" s="367"/>
      <c r="JPR80" s="367"/>
      <c r="JPS80" s="367"/>
      <c r="JPT80" s="367"/>
      <c r="JPU80" s="366"/>
      <c r="JPV80" s="367"/>
      <c r="JPW80" s="367"/>
      <c r="JPX80" s="367"/>
      <c r="JPY80" s="367"/>
      <c r="JPZ80" s="367"/>
      <c r="JQA80" s="367"/>
      <c r="JQB80" s="366"/>
      <c r="JQC80" s="367"/>
      <c r="JQD80" s="367"/>
      <c r="JQE80" s="367"/>
      <c r="JQF80" s="367"/>
      <c r="JQG80" s="367"/>
      <c r="JQH80" s="367"/>
      <c r="JQI80" s="366"/>
      <c r="JQJ80" s="367"/>
      <c r="JQK80" s="367"/>
      <c r="JQL80" s="367"/>
      <c r="JQM80" s="367"/>
      <c r="JQN80" s="367"/>
      <c r="JQO80" s="367"/>
      <c r="JQP80" s="366"/>
      <c r="JQQ80" s="367"/>
      <c r="JQR80" s="367"/>
      <c r="JQS80" s="367"/>
      <c r="JQT80" s="367"/>
      <c r="JQU80" s="367"/>
      <c r="JQV80" s="367"/>
      <c r="JQW80" s="366"/>
      <c r="JQX80" s="367"/>
      <c r="JQY80" s="367"/>
      <c r="JQZ80" s="367"/>
      <c r="JRA80" s="367"/>
      <c r="JRB80" s="367"/>
      <c r="JRC80" s="367"/>
      <c r="JRD80" s="366"/>
      <c r="JRE80" s="367"/>
      <c r="JRF80" s="367"/>
      <c r="JRG80" s="367"/>
      <c r="JRH80" s="367"/>
      <c r="JRI80" s="367"/>
      <c r="JRJ80" s="367"/>
      <c r="JRK80" s="366"/>
      <c r="JRL80" s="367"/>
      <c r="JRM80" s="367"/>
      <c r="JRN80" s="367"/>
      <c r="JRO80" s="367"/>
      <c r="JRP80" s="367"/>
      <c r="JRQ80" s="367"/>
      <c r="JRR80" s="366"/>
      <c r="JRS80" s="367"/>
      <c r="JRT80" s="367"/>
      <c r="JRU80" s="367"/>
      <c r="JRV80" s="367"/>
      <c r="JRW80" s="367"/>
      <c r="JRX80" s="367"/>
      <c r="JRY80" s="366"/>
      <c r="JRZ80" s="367"/>
      <c r="JSA80" s="367"/>
      <c r="JSB80" s="367"/>
      <c r="JSC80" s="367"/>
      <c r="JSD80" s="367"/>
      <c r="JSE80" s="367"/>
      <c r="JSF80" s="366"/>
      <c r="JSG80" s="367"/>
      <c r="JSH80" s="367"/>
      <c r="JSI80" s="367"/>
      <c r="JSJ80" s="367"/>
      <c r="JSK80" s="367"/>
      <c r="JSL80" s="367"/>
      <c r="JSM80" s="366"/>
      <c r="JSN80" s="367"/>
      <c r="JSO80" s="367"/>
      <c r="JSP80" s="367"/>
      <c r="JSQ80" s="367"/>
      <c r="JSR80" s="367"/>
      <c r="JSS80" s="367"/>
      <c r="JST80" s="366"/>
      <c r="JSU80" s="367"/>
      <c r="JSV80" s="367"/>
      <c r="JSW80" s="367"/>
      <c r="JSX80" s="367"/>
      <c r="JSY80" s="367"/>
      <c r="JSZ80" s="367"/>
      <c r="JTA80" s="366"/>
      <c r="JTB80" s="367"/>
      <c r="JTC80" s="367"/>
      <c r="JTD80" s="367"/>
      <c r="JTE80" s="367"/>
      <c r="JTF80" s="367"/>
      <c r="JTG80" s="367"/>
      <c r="JTH80" s="366"/>
      <c r="JTI80" s="367"/>
      <c r="JTJ80" s="367"/>
      <c r="JTK80" s="367"/>
      <c r="JTL80" s="367"/>
      <c r="JTM80" s="367"/>
      <c r="JTN80" s="367"/>
      <c r="JTO80" s="366"/>
      <c r="JTP80" s="367"/>
      <c r="JTQ80" s="367"/>
      <c r="JTR80" s="367"/>
      <c r="JTS80" s="367"/>
      <c r="JTT80" s="367"/>
      <c r="JTU80" s="367"/>
      <c r="JTV80" s="366"/>
      <c r="JTW80" s="367"/>
      <c r="JTX80" s="367"/>
      <c r="JTY80" s="367"/>
      <c r="JTZ80" s="367"/>
      <c r="JUA80" s="367"/>
      <c r="JUB80" s="367"/>
      <c r="JUC80" s="366"/>
      <c r="JUD80" s="367"/>
      <c r="JUE80" s="367"/>
      <c r="JUF80" s="367"/>
      <c r="JUG80" s="367"/>
      <c r="JUH80" s="367"/>
      <c r="JUI80" s="367"/>
      <c r="JUJ80" s="366"/>
      <c r="JUK80" s="367"/>
      <c r="JUL80" s="367"/>
      <c r="JUM80" s="367"/>
      <c r="JUN80" s="367"/>
      <c r="JUO80" s="367"/>
      <c r="JUP80" s="367"/>
      <c r="JUQ80" s="366"/>
      <c r="JUR80" s="367"/>
      <c r="JUS80" s="367"/>
      <c r="JUT80" s="367"/>
      <c r="JUU80" s="367"/>
      <c r="JUV80" s="367"/>
      <c r="JUW80" s="367"/>
      <c r="JUX80" s="366"/>
      <c r="JUY80" s="367"/>
      <c r="JUZ80" s="367"/>
      <c r="JVA80" s="367"/>
      <c r="JVB80" s="367"/>
      <c r="JVC80" s="367"/>
      <c r="JVD80" s="367"/>
      <c r="JVE80" s="366"/>
      <c r="JVF80" s="367"/>
      <c r="JVG80" s="367"/>
      <c r="JVH80" s="367"/>
      <c r="JVI80" s="367"/>
      <c r="JVJ80" s="367"/>
      <c r="JVK80" s="367"/>
      <c r="JVL80" s="366"/>
      <c r="JVM80" s="367"/>
      <c r="JVN80" s="367"/>
      <c r="JVO80" s="367"/>
      <c r="JVP80" s="367"/>
      <c r="JVQ80" s="367"/>
      <c r="JVR80" s="367"/>
      <c r="JVS80" s="366"/>
      <c r="JVT80" s="367"/>
      <c r="JVU80" s="367"/>
      <c r="JVV80" s="367"/>
      <c r="JVW80" s="367"/>
      <c r="JVX80" s="367"/>
      <c r="JVY80" s="367"/>
      <c r="JVZ80" s="366"/>
      <c r="JWA80" s="367"/>
      <c r="JWB80" s="367"/>
      <c r="JWC80" s="367"/>
      <c r="JWD80" s="367"/>
      <c r="JWE80" s="367"/>
      <c r="JWF80" s="367"/>
      <c r="JWG80" s="366"/>
      <c r="JWH80" s="367"/>
      <c r="JWI80" s="367"/>
      <c r="JWJ80" s="367"/>
      <c r="JWK80" s="367"/>
      <c r="JWL80" s="367"/>
      <c r="JWM80" s="367"/>
      <c r="JWN80" s="366"/>
      <c r="JWO80" s="367"/>
      <c r="JWP80" s="367"/>
      <c r="JWQ80" s="367"/>
      <c r="JWR80" s="367"/>
      <c r="JWS80" s="367"/>
      <c r="JWT80" s="367"/>
      <c r="JWU80" s="366"/>
      <c r="JWV80" s="367"/>
      <c r="JWW80" s="367"/>
      <c r="JWX80" s="367"/>
      <c r="JWY80" s="367"/>
      <c r="JWZ80" s="367"/>
      <c r="JXA80" s="367"/>
      <c r="JXB80" s="366"/>
      <c r="JXC80" s="367"/>
      <c r="JXD80" s="367"/>
      <c r="JXE80" s="367"/>
      <c r="JXF80" s="367"/>
      <c r="JXG80" s="367"/>
      <c r="JXH80" s="367"/>
      <c r="JXI80" s="366"/>
      <c r="JXJ80" s="367"/>
      <c r="JXK80" s="367"/>
      <c r="JXL80" s="367"/>
      <c r="JXM80" s="367"/>
      <c r="JXN80" s="367"/>
      <c r="JXO80" s="367"/>
      <c r="JXP80" s="366"/>
      <c r="JXQ80" s="367"/>
      <c r="JXR80" s="367"/>
      <c r="JXS80" s="367"/>
      <c r="JXT80" s="367"/>
      <c r="JXU80" s="367"/>
      <c r="JXV80" s="367"/>
      <c r="JXW80" s="366"/>
      <c r="JXX80" s="367"/>
      <c r="JXY80" s="367"/>
      <c r="JXZ80" s="367"/>
      <c r="JYA80" s="367"/>
      <c r="JYB80" s="367"/>
      <c r="JYC80" s="367"/>
      <c r="JYD80" s="366"/>
      <c r="JYE80" s="367"/>
      <c r="JYF80" s="367"/>
      <c r="JYG80" s="367"/>
      <c r="JYH80" s="367"/>
      <c r="JYI80" s="367"/>
      <c r="JYJ80" s="367"/>
      <c r="JYK80" s="366"/>
      <c r="JYL80" s="367"/>
      <c r="JYM80" s="367"/>
      <c r="JYN80" s="367"/>
      <c r="JYO80" s="367"/>
      <c r="JYP80" s="367"/>
      <c r="JYQ80" s="367"/>
      <c r="JYR80" s="366"/>
      <c r="JYS80" s="367"/>
      <c r="JYT80" s="367"/>
      <c r="JYU80" s="367"/>
      <c r="JYV80" s="367"/>
      <c r="JYW80" s="367"/>
      <c r="JYX80" s="367"/>
      <c r="JYY80" s="366"/>
      <c r="JYZ80" s="367"/>
      <c r="JZA80" s="367"/>
      <c r="JZB80" s="367"/>
      <c r="JZC80" s="367"/>
      <c r="JZD80" s="367"/>
      <c r="JZE80" s="367"/>
      <c r="JZF80" s="366"/>
      <c r="JZG80" s="367"/>
      <c r="JZH80" s="367"/>
      <c r="JZI80" s="367"/>
      <c r="JZJ80" s="367"/>
      <c r="JZK80" s="367"/>
      <c r="JZL80" s="367"/>
      <c r="JZM80" s="366"/>
      <c r="JZN80" s="367"/>
      <c r="JZO80" s="367"/>
      <c r="JZP80" s="367"/>
      <c r="JZQ80" s="367"/>
      <c r="JZR80" s="367"/>
      <c r="JZS80" s="367"/>
      <c r="JZT80" s="366"/>
      <c r="JZU80" s="367"/>
      <c r="JZV80" s="367"/>
      <c r="JZW80" s="367"/>
      <c r="JZX80" s="367"/>
      <c r="JZY80" s="367"/>
      <c r="JZZ80" s="367"/>
      <c r="KAA80" s="366"/>
      <c r="KAB80" s="367"/>
      <c r="KAC80" s="367"/>
      <c r="KAD80" s="367"/>
      <c r="KAE80" s="367"/>
      <c r="KAF80" s="367"/>
      <c r="KAG80" s="367"/>
      <c r="KAH80" s="366"/>
      <c r="KAI80" s="367"/>
      <c r="KAJ80" s="367"/>
      <c r="KAK80" s="367"/>
      <c r="KAL80" s="367"/>
      <c r="KAM80" s="367"/>
      <c r="KAN80" s="367"/>
      <c r="KAO80" s="366"/>
      <c r="KAP80" s="367"/>
      <c r="KAQ80" s="367"/>
      <c r="KAR80" s="367"/>
      <c r="KAS80" s="367"/>
      <c r="KAT80" s="367"/>
      <c r="KAU80" s="367"/>
      <c r="KAV80" s="366"/>
      <c r="KAW80" s="367"/>
      <c r="KAX80" s="367"/>
      <c r="KAY80" s="367"/>
      <c r="KAZ80" s="367"/>
      <c r="KBA80" s="367"/>
      <c r="KBB80" s="367"/>
      <c r="KBC80" s="366"/>
      <c r="KBD80" s="367"/>
      <c r="KBE80" s="367"/>
      <c r="KBF80" s="367"/>
      <c r="KBG80" s="367"/>
      <c r="KBH80" s="367"/>
      <c r="KBI80" s="367"/>
      <c r="KBJ80" s="366"/>
      <c r="KBK80" s="367"/>
      <c r="KBL80" s="367"/>
      <c r="KBM80" s="367"/>
      <c r="KBN80" s="367"/>
      <c r="KBO80" s="367"/>
      <c r="KBP80" s="367"/>
      <c r="KBQ80" s="366"/>
      <c r="KBR80" s="367"/>
      <c r="KBS80" s="367"/>
      <c r="KBT80" s="367"/>
      <c r="KBU80" s="367"/>
      <c r="KBV80" s="367"/>
      <c r="KBW80" s="367"/>
      <c r="KBX80" s="366"/>
      <c r="KBY80" s="367"/>
      <c r="KBZ80" s="367"/>
      <c r="KCA80" s="367"/>
      <c r="KCB80" s="367"/>
      <c r="KCC80" s="367"/>
      <c r="KCD80" s="367"/>
      <c r="KCE80" s="366"/>
      <c r="KCF80" s="367"/>
      <c r="KCG80" s="367"/>
      <c r="KCH80" s="367"/>
      <c r="KCI80" s="367"/>
      <c r="KCJ80" s="367"/>
      <c r="KCK80" s="367"/>
      <c r="KCL80" s="366"/>
      <c r="KCM80" s="367"/>
      <c r="KCN80" s="367"/>
      <c r="KCO80" s="367"/>
      <c r="KCP80" s="367"/>
      <c r="KCQ80" s="367"/>
      <c r="KCR80" s="367"/>
      <c r="KCS80" s="366"/>
      <c r="KCT80" s="367"/>
      <c r="KCU80" s="367"/>
      <c r="KCV80" s="367"/>
      <c r="KCW80" s="367"/>
      <c r="KCX80" s="367"/>
      <c r="KCY80" s="367"/>
      <c r="KCZ80" s="366"/>
      <c r="KDA80" s="367"/>
      <c r="KDB80" s="367"/>
      <c r="KDC80" s="367"/>
      <c r="KDD80" s="367"/>
      <c r="KDE80" s="367"/>
      <c r="KDF80" s="367"/>
      <c r="KDG80" s="366"/>
      <c r="KDH80" s="367"/>
      <c r="KDI80" s="367"/>
      <c r="KDJ80" s="367"/>
      <c r="KDK80" s="367"/>
      <c r="KDL80" s="367"/>
      <c r="KDM80" s="367"/>
      <c r="KDN80" s="366"/>
      <c r="KDO80" s="367"/>
      <c r="KDP80" s="367"/>
      <c r="KDQ80" s="367"/>
      <c r="KDR80" s="367"/>
      <c r="KDS80" s="367"/>
      <c r="KDT80" s="367"/>
      <c r="KDU80" s="366"/>
      <c r="KDV80" s="367"/>
      <c r="KDW80" s="367"/>
      <c r="KDX80" s="367"/>
      <c r="KDY80" s="367"/>
      <c r="KDZ80" s="367"/>
      <c r="KEA80" s="367"/>
      <c r="KEB80" s="366"/>
      <c r="KEC80" s="367"/>
      <c r="KED80" s="367"/>
      <c r="KEE80" s="367"/>
      <c r="KEF80" s="367"/>
      <c r="KEG80" s="367"/>
      <c r="KEH80" s="367"/>
      <c r="KEI80" s="366"/>
      <c r="KEJ80" s="367"/>
      <c r="KEK80" s="367"/>
      <c r="KEL80" s="367"/>
      <c r="KEM80" s="367"/>
      <c r="KEN80" s="367"/>
      <c r="KEO80" s="367"/>
      <c r="KEP80" s="366"/>
      <c r="KEQ80" s="367"/>
      <c r="KER80" s="367"/>
      <c r="KES80" s="367"/>
      <c r="KET80" s="367"/>
      <c r="KEU80" s="367"/>
      <c r="KEV80" s="367"/>
      <c r="KEW80" s="366"/>
      <c r="KEX80" s="367"/>
      <c r="KEY80" s="367"/>
      <c r="KEZ80" s="367"/>
      <c r="KFA80" s="367"/>
      <c r="KFB80" s="367"/>
      <c r="KFC80" s="367"/>
      <c r="KFD80" s="366"/>
      <c r="KFE80" s="367"/>
      <c r="KFF80" s="367"/>
      <c r="KFG80" s="367"/>
      <c r="KFH80" s="367"/>
      <c r="KFI80" s="367"/>
      <c r="KFJ80" s="367"/>
      <c r="KFK80" s="366"/>
      <c r="KFL80" s="367"/>
      <c r="KFM80" s="367"/>
      <c r="KFN80" s="367"/>
      <c r="KFO80" s="367"/>
      <c r="KFP80" s="367"/>
      <c r="KFQ80" s="367"/>
      <c r="KFR80" s="366"/>
      <c r="KFS80" s="367"/>
      <c r="KFT80" s="367"/>
      <c r="KFU80" s="367"/>
      <c r="KFV80" s="367"/>
      <c r="KFW80" s="367"/>
      <c r="KFX80" s="367"/>
      <c r="KFY80" s="366"/>
      <c r="KFZ80" s="367"/>
      <c r="KGA80" s="367"/>
      <c r="KGB80" s="367"/>
      <c r="KGC80" s="367"/>
      <c r="KGD80" s="367"/>
      <c r="KGE80" s="367"/>
      <c r="KGF80" s="366"/>
      <c r="KGG80" s="367"/>
      <c r="KGH80" s="367"/>
      <c r="KGI80" s="367"/>
      <c r="KGJ80" s="367"/>
      <c r="KGK80" s="367"/>
      <c r="KGL80" s="367"/>
      <c r="KGM80" s="366"/>
      <c r="KGN80" s="367"/>
      <c r="KGO80" s="367"/>
      <c r="KGP80" s="367"/>
      <c r="KGQ80" s="367"/>
      <c r="KGR80" s="367"/>
      <c r="KGS80" s="367"/>
      <c r="KGT80" s="366"/>
      <c r="KGU80" s="367"/>
      <c r="KGV80" s="367"/>
      <c r="KGW80" s="367"/>
      <c r="KGX80" s="367"/>
      <c r="KGY80" s="367"/>
      <c r="KGZ80" s="367"/>
      <c r="KHA80" s="366"/>
      <c r="KHB80" s="367"/>
      <c r="KHC80" s="367"/>
      <c r="KHD80" s="367"/>
      <c r="KHE80" s="367"/>
      <c r="KHF80" s="367"/>
      <c r="KHG80" s="367"/>
      <c r="KHH80" s="366"/>
      <c r="KHI80" s="367"/>
      <c r="KHJ80" s="367"/>
      <c r="KHK80" s="367"/>
      <c r="KHL80" s="367"/>
      <c r="KHM80" s="367"/>
      <c r="KHN80" s="367"/>
      <c r="KHO80" s="366"/>
      <c r="KHP80" s="367"/>
      <c r="KHQ80" s="367"/>
      <c r="KHR80" s="367"/>
      <c r="KHS80" s="367"/>
      <c r="KHT80" s="367"/>
      <c r="KHU80" s="367"/>
      <c r="KHV80" s="366"/>
      <c r="KHW80" s="367"/>
      <c r="KHX80" s="367"/>
      <c r="KHY80" s="367"/>
      <c r="KHZ80" s="367"/>
      <c r="KIA80" s="367"/>
      <c r="KIB80" s="367"/>
      <c r="KIC80" s="366"/>
      <c r="KID80" s="367"/>
      <c r="KIE80" s="367"/>
      <c r="KIF80" s="367"/>
      <c r="KIG80" s="367"/>
      <c r="KIH80" s="367"/>
      <c r="KII80" s="367"/>
      <c r="KIJ80" s="366"/>
      <c r="KIK80" s="367"/>
      <c r="KIL80" s="367"/>
      <c r="KIM80" s="367"/>
      <c r="KIN80" s="367"/>
      <c r="KIO80" s="367"/>
      <c r="KIP80" s="367"/>
      <c r="KIQ80" s="366"/>
      <c r="KIR80" s="367"/>
      <c r="KIS80" s="367"/>
      <c r="KIT80" s="367"/>
      <c r="KIU80" s="367"/>
      <c r="KIV80" s="367"/>
      <c r="KIW80" s="367"/>
      <c r="KIX80" s="366"/>
      <c r="KIY80" s="367"/>
      <c r="KIZ80" s="367"/>
      <c r="KJA80" s="367"/>
      <c r="KJB80" s="367"/>
      <c r="KJC80" s="367"/>
      <c r="KJD80" s="367"/>
      <c r="KJE80" s="366"/>
      <c r="KJF80" s="367"/>
      <c r="KJG80" s="367"/>
      <c r="KJH80" s="367"/>
      <c r="KJI80" s="367"/>
      <c r="KJJ80" s="367"/>
      <c r="KJK80" s="367"/>
      <c r="KJL80" s="366"/>
      <c r="KJM80" s="367"/>
      <c r="KJN80" s="367"/>
      <c r="KJO80" s="367"/>
      <c r="KJP80" s="367"/>
      <c r="KJQ80" s="367"/>
      <c r="KJR80" s="367"/>
      <c r="KJS80" s="366"/>
      <c r="KJT80" s="367"/>
      <c r="KJU80" s="367"/>
      <c r="KJV80" s="367"/>
      <c r="KJW80" s="367"/>
      <c r="KJX80" s="367"/>
      <c r="KJY80" s="367"/>
      <c r="KJZ80" s="366"/>
      <c r="KKA80" s="367"/>
      <c r="KKB80" s="367"/>
      <c r="KKC80" s="367"/>
      <c r="KKD80" s="367"/>
      <c r="KKE80" s="367"/>
      <c r="KKF80" s="367"/>
      <c r="KKG80" s="366"/>
      <c r="KKH80" s="367"/>
      <c r="KKI80" s="367"/>
      <c r="KKJ80" s="367"/>
      <c r="KKK80" s="367"/>
      <c r="KKL80" s="367"/>
      <c r="KKM80" s="367"/>
      <c r="KKN80" s="366"/>
      <c r="KKO80" s="367"/>
      <c r="KKP80" s="367"/>
      <c r="KKQ80" s="367"/>
      <c r="KKR80" s="367"/>
      <c r="KKS80" s="367"/>
      <c r="KKT80" s="367"/>
      <c r="KKU80" s="366"/>
      <c r="KKV80" s="367"/>
      <c r="KKW80" s="367"/>
      <c r="KKX80" s="367"/>
      <c r="KKY80" s="367"/>
      <c r="KKZ80" s="367"/>
      <c r="KLA80" s="367"/>
      <c r="KLB80" s="366"/>
      <c r="KLC80" s="367"/>
      <c r="KLD80" s="367"/>
      <c r="KLE80" s="367"/>
      <c r="KLF80" s="367"/>
      <c r="KLG80" s="367"/>
      <c r="KLH80" s="367"/>
      <c r="KLI80" s="366"/>
      <c r="KLJ80" s="367"/>
      <c r="KLK80" s="367"/>
      <c r="KLL80" s="367"/>
      <c r="KLM80" s="367"/>
      <c r="KLN80" s="367"/>
      <c r="KLO80" s="367"/>
      <c r="KLP80" s="366"/>
      <c r="KLQ80" s="367"/>
      <c r="KLR80" s="367"/>
      <c r="KLS80" s="367"/>
      <c r="KLT80" s="367"/>
      <c r="KLU80" s="367"/>
      <c r="KLV80" s="367"/>
      <c r="KLW80" s="366"/>
      <c r="KLX80" s="367"/>
      <c r="KLY80" s="367"/>
      <c r="KLZ80" s="367"/>
      <c r="KMA80" s="367"/>
      <c r="KMB80" s="367"/>
      <c r="KMC80" s="367"/>
      <c r="KMD80" s="366"/>
      <c r="KME80" s="367"/>
      <c r="KMF80" s="367"/>
      <c r="KMG80" s="367"/>
      <c r="KMH80" s="367"/>
      <c r="KMI80" s="367"/>
      <c r="KMJ80" s="367"/>
      <c r="KMK80" s="366"/>
      <c r="KML80" s="367"/>
      <c r="KMM80" s="367"/>
      <c r="KMN80" s="367"/>
      <c r="KMO80" s="367"/>
      <c r="KMP80" s="367"/>
      <c r="KMQ80" s="367"/>
      <c r="KMR80" s="366"/>
      <c r="KMS80" s="367"/>
      <c r="KMT80" s="367"/>
      <c r="KMU80" s="367"/>
      <c r="KMV80" s="367"/>
      <c r="KMW80" s="367"/>
      <c r="KMX80" s="367"/>
      <c r="KMY80" s="366"/>
      <c r="KMZ80" s="367"/>
      <c r="KNA80" s="367"/>
      <c r="KNB80" s="367"/>
      <c r="KNC80" s="367"/>
      <c r="KND80" s="367"/>
      <c r="KNE80" s="367"/>
      <c r="KNF80" s="366"/>
      <c r="KNG80" s="367"/>
      <c r="KNH80" s="367"/>
      <c r="KNI80" s="367"/>
      <c r="KNJ80" s="367"/>
      <c r="KNK80" s="367"/>
      <c r="KNL80" s="367"/>
      <c r="KNM80" s="366"/>
      <c r="KNN80" s="367"/>
      <c r="KNO80" s="367"/>
      <c r="KNP80" s="367"/>
      <c r="KNQ80" s="367"/>
      <c r="KNR80" s="367"/>
      <c r="KNS80" s="367"/>
      <c r="KNT80" s="366"/>
      <c r="KNU80" s="367"/>
      <c r="KNV80" s="367"/>
      <c r="KNW80" s="367"/>
      <c r="KNX80" s="367"/>
      <c r="KNY80" s="367"/>
      <c r="KNZ80" s="367"/>
      <c r="KOA80" s="366"/>
      <c r="KOB80" s="367"/>
      <c r="KOC80" s="367"/>
      <c r="KOD80" s="367"/>
      <c r="KOE80" s="367"/>
      <c r="KOF80" s="367"/>
      <c r="KOG80" s="367"/>
      <c r="KOH80" s="366"/>
      <c r="KOI80" s="367"/>
      <c r="KOJ80" s="367"/>
      <c r="KOK80" s="367"/>
      <c r="KOL80" s="367"/>
      <c r="KOM80" s="367"/>
      <c r="KON80" s="367"/>
      <c r="KOO80" s="366"/>
      <c r="KOP80" s="367"/>
      <c r="KOQ80" s="367"/>
      <c r="KOR80" s="367"/>
      <c r="KOS80" s="367"/>
      <c r="KOT80" s="367"/>
      <c r="KOU80" s="367"/>
      <c r="KOV80" s="366"/>
      <c r="KOW80" s="367"/>
      <c r="KOX80" s="367"/>
      <c r="KOY80" s="367"/>
      <c r="KOZ80" s="367"/>
      <c r="KPA80" s="367"/>
      <c r="KPB80" s="367"/>
      <c r="KPC80" s="366"/>
      <c r="KPD80" s="367"/>
      <c r="KPE80" s="367"/>
      <c r="KPF80" s="367"/>
      <c r="KPG80" s="367"/>
      <c r="KPH80" s="367"/>
      <c r="KPI80" s="367"/>
      <c r="KPJ80" s="366"/>
      <c r="KPK80" s="367"/>
      <c r="KPL80" s="367"/>
      <c r="KPM80" s="367"/>
      <c r="KPN80" s="367"/>
      <c r="KPO80" s="367"/>
      <c r="KPP80" s="367"/>
      <c r="KPQ80" s="366"/>
      <c r="KPR80" s="367"/>
      <c r="KPS80" s="367"/>
      <c r="KPT80" s="367"/>
      <c r="KPU80" s="367"/>
      <c r="KPV80" s="367"/>
      <c r="KPW80" s="367"/>
      <c r="KPX80" s="366"/>
      <c r="KPY80" s="367"/>
      <c r="KPZ80" s="367"/>
      <c r="KQA80" s="367"/>
      <c r="KQB80" s="367"/>
      <c r="KQC80" s="367"/>
      <c r="KQD80" s="367"/>
      <c r="KQE80" s="366"/>
      <c r="KQF80" s="367"/>
      <c r="KQG80" s="367"/>
      <c r="KQH80" s="367"/>
      <c r="KQI80" s="367"/>
      <c r="KQJ80" s="367"/>
      <c r="KQK80" s="367"/>
      <c r="KQL80" s="366"/>
      <c r="KQM80" s="367"/>
      <c r="KQN80" s="367"/>
      <c r="KQO80" s="367"/>
      <c r="KQP80" s="367"/>
      <c r="KQQ80" s="367"/>
      <c r="KQR80" s="367"/>
      <c r="KQS80" s="366"/>
      <c r="KQT80" s="367"/>
      <c r="KQU80" s="367"/>
      <c r="KQV80" s="367"/>
      <c r="KQW80" s="367"/>
      <c r="KQX80" s="367"/>
      <c r="KQY80" s="367"/>
      <c r="KQZ80" s="366"/>
      <c r="KRA80" s="367"/>
      <c r="KRB80" s="367"/>
      <c r="KRC80" s="367"/>
      <c r="KRD80" s="367"/>
      <c r="KRE80" s="367"/>
      <c r="KRF80" s="367"/>
      <c r="KRG80" s="366"/>
      <c r="KRH80" s="367"/>
      <c r="KRI80" s="367"/>
      <c r="KRJ80" s="367"/>
      <c r="KRK80" s="367"/>
      <c r="KRL80" s="367"/>
      <c r="KRM80" s="367"/>
      <c r="KRN80" s="366"/>
      <c r="KRO80" s="367"/>
      <c r="KRP80" s="367"/>
      <c r="KRQ80" s="367"/>
      <c r="KRR80" s="367"/>
      <c r="KRS80" s="367"/>
      <c r="KRT80" s="367"/>
      <c r="KRU80" s="366"/>
      <c r="KRV80" s="367"/>
      <c r="KRW80" s="367"/>
      <c r="KRX80" s="367"/>
      <c r="KRY80" s="367"/>
      <c r="KRZ80" s="367"/>
      <c r="KSA80" s="367"/>
      <c r="KSB80" s="366"/>
      <c r="KSC80" s="367"/>
      <c r="KSD80" s="367"/>
      <c r="KSE80" s="367"/>
      <c r="KSF80" s="367"/>
      <c r="KSG80" s="367"/>
      <c r="KSH80" s="367"/>
      <c r="KSI80" s="366"/>
      <c r="KSJ80" s="367"/>
      <c r="KSK80" s="367"/>
      <c r="KSL80" s="367"/>
      <c r="KSM80" s="367"/>
      <c r="KSN80" s="367"/>
      <c r="KSO80" s="367"/>
      <c r="KSP80" s="366"/>
      <c r="KSQ80" s="367"/>
      <c r="KSR80" s="367"/>
      <c r="KSS80" s="367"/>
      <c r="KST80" s="367"/>
      <c r="KSU80" s="367"/>
      <c r="KSV80" s="367"/>
      <c r="KSW80" s="366"/>
      <c r="KSX80" s="367"/>
      <c r="KSY80" s="367"/>
      <c r="KSZ80" s="367"/>
      <c r="KTA80" s="367"/>
      <c r="KTB80" s="367"/>
      <c r="KTC80" s="367"/>
      <c r="KTD80" s="366"/>
      <c r="KTE80" s="367"/>
      <c r="KTF80" s="367"/>
      <c r="KTG80" s="367"/>
      <c r="KTH80" s="367"/>
      <c r="KTI80" s="367"/>
      <c r="KTJ80" s="367"/>
      <c r="KTK80" s="366"/>
      <c r="KTL80" s="367"/>
      <c r="KTM80" s="367"/>
      <c r="KTN80" s="367"/>
      <c r="KTO80" s="367"/>
      <c r="KTP80" s="367"/>
      <c r="KTQ80" s="367"/>
      <c r="KTR80" s="366"/>
      <c r="KTS80" s="367"/>
      <c r="KTT80" s="367"/>
      <c r="KTU80" s="367"/>
      <c r="KTV80" s="367"/>
      <c r="KTW80" s="367"/>
      <c r="KTX80" s="367"/>
      <c r="KTY80" s="366"/>
      <c r="KTZ80" s="367"/>
      <c r="KUA80" s="367"/>
      <c r="KUB80" s="367"/>
      <c r="KUC80" s="367"/>
      <c r="KUD80" s="367"/>
      <c r="KUE80" s="367"/>
      <c r="KUF80" s="366"/>
      <c r="KUG80" s="367"/>
      <c r="KUH80" s="367"/>
      <c r="KUI80" s="367"/>
      <c r="KUJ80" s="367"/>
      <c r="KUK80" s="367"/>
      <c r="KUL80" s="367"/>
      <c r="KUM80" s="366"/>
      <c r="KUN80" s="367"/>
      <c r="KUO80" s="367"/>
      <c r="KUP80" s="367"/>
      <c r="KUQ80" s="367"/>
      <c r="KUR80" s="367"/>
      <c r="KUS80" s="367"/>
      <c r="KUT80" s="366"/>
      <c r="KUU80" s="367"/>
      <c r="KUV80" s="367"/>
      <c r="KUW80" s="367"/>
      <c r="KUX80" s="367"/>
      <c r="KUY80" s="367"/>
      <c r="KUZ80" s="367"/>
      <c r="KVA80" s="366"/>
      <c r="KVB80" s="367"/>
      <c r="KVC80" s="367"/>
      <c r="KVD80" s="367"/>
      <c r="KVE80" s="367"/>
      <c r="KVF80" s="367"/>
      <c r="KVG80" s="367"/>
      <c r="KVH80" s="366"/>
      <c r="KVI80" s="367"/>
      <c r="KVJ80" s="367"/>
      <c r="KVK80" s="367"/>
      <c r="KVL80" s="367"/>
      <c r="KVM80" s="367"/>
      <c r="KVN80" s="367"/>
      <c r="KVO80" s="366"/>
      <c r="KVP80" s="367"/>
      <c r="KVQ80" s="367"/>
      <c r="KVR80" s="367"/>
      <c r="KVS80" s="367"/>
      <c r="KVT80" s="367"/>
      <c r="KVU80" s="367"/>
      <c r="KVV80" s="366"/>
      <c r="KVW80" s="367"/>
      <c r="KVX80" s="367"/>
      <c r="KVY80" s="367"/>
      <c r="KVZ80" s="367"/>
      <c r="KWA80" s="367"/>
      <c r="KWB80" s="367"/>
      <c r="KWC80" s="366"/>
      <c r="KWD80" s="367"/>
      <c r="KWE80" s="367"/>
      <c r="KWF80" s="367"/>
      <c r="KWG80" s="367"/>
      <c r="KWH80" s="367"/>
      <c r="KWI80" s="367"/>
      <c r="KWJ80" s="366"/>
      <c r="KWK80" s="367"/>
      <c r="KWL80" s="367"/>
      <c r="KWM80" s="367"/>
      <c r="KWN80" s="367"/>
      <c r="KWO80" s="367"/>
      <c r="KWP80" s="367"/>
      <c r="KWQ80" s="366"/>
      <c r="KWR80" s="367"/>
      <c r="KWS80" s="367"/>
      <c r="KWT80" s="367"/>
      <c r="KWU80" s="367"/>
      <c r="KWV80" s="367"/>
      <c r="KWW80" s="367"/>
      <c r="KWX80" s="366"/>
      <c r="KWY80" s="367"/>
      <c r="KWZ80" s="367"/>
      <c r="KXA80" s="367"/>
      <c r="KXB80" s="367"/>
      <c r="KXC80" s="367"/>
      <c r="KXD80" s="367"/>
      <c r="KXE80" s="366"/>
      <c r="KXF80" s="367"/>
      <c r="KXG80" s="367"/>
      <c r="KXH80" s="367"/>
      <c r="KXI80" s="367"/>
      <c r="KXJ80" s="367"/>
      <c r="KXK80" s="367"/>
      <c r="KXL80" s="366"/>
      <c r="KXM80" s="367"/>
      <c r="KXN80" s="367"/>
      <c r="KXO80" s="367"/>
      <c r="KXP80" s="367"/>
      <c r="KXQ80" s="367"/>
      <c r="KXR80" s="367"/>
      <c r="KXS80" s="366"/>
      <c r="KXT80" s="367"/>
      <c r="KXU80" s="367"/>
      <c r="KXV80" s="367"/>
      <c r="KXW80" s="367"/>
      <c r="KXX80" s="367"/>
      <c r="KXY80" s="367"/>
      <c r="KXZ80" s="366"/>
      <c r="KYA80" s="367"/>
      <c r="KYB80" s="367"/>
      <c r="KYC80" s="367"/>
      <c r="KYD80" s="367"/>
      <c r="KYE80" s="367"/>
      <c r="KYF80" s="367"/>
      <c r="KYG80" s="366"/>
      <c r="KYH80" s="367"/>
      <c r="KYI80" s="367"/>
      <c r="KYJ80" s="367"/>
      <c r="KYK80" s="367"/>
      <c r="KYL80" s="367"/>
      <c r="KYM80" s="367"/>
      <c r="KYN80" s="366"/>
      <c r="KYO80" s="367"/>
      <c r="KYP80" s="367"/>
      <c r="KYQ80" s="367"/>
      <c r="KYR80" s="367"/>
      <c r="KYS80" s="367"/>
      <c r="KYT80" s="367"/>
      <c r="KYU80" s="366"/>
      <c r="KYV80" s="367"/>
      <c r="KYW80" s="367"/>
      <c r="KYX80" s="367"/>
      <c r="KYY80" s="367"/>
      <c r="KYZ80" s="367"/>
      <c r="KZA80" s="367"/>
      <c r="KZB80" s="366"/>
      <c r="KZC80" s="367"/>
      <c r="KZD80" s="367"/>
      <c r="KZE80" s="367"/>
      <c r="KZF80" s="367"/>
      <c r="KZG80" s="367"/>
      <c r="KZH80" s="367"/>
      <c r="KZI80" s="366"/>
      <c r="KZJ80" s="367"/>
      <c r="KZK80" s="367"/>
      <c r="KZL80" s="367"/>
      <c r="KZM80" s="367"/>
      <c r="KZN80" s="367"/>
      <c r="KZO80" s="367"/>
      <c r="KZP80" s="366"/>
      <c r="KZQ80" s="367"/>
      <c r="KZR80" s="367"/>
      <c r="KZS80" s="367"/>
      <c r="KZT80" s="367"/>
      <c r="KZU80" s="367"/>
      <c r="KZV80" s="367"/>
      <c r="KZW80" s="366"/>
      <c r="KZX80" s="367"/>
      <c r="KZY80" s="367"/>
      <c r="KZZ80" s="367"/>
      <c r="LAA80" s="367"/>
      <c r="LAB80" s="367"/>
      <c r="LAC80" s="367"/>
      <c r="LAD80" s="366"/>
      <c r="LAE80" s="367"/>
      <c r="LAF80" s="367"/>
      <c r="LAG80" s="367"/>
      <c r="LAH80" s="367"/>
      <c r="LAI80" s="367"/>
      <c r="LAJ80" s="367"/>
      <c r="LAK80" s="366"/>
      <c r="LAL80" s="367"/>
      <c r="LAM80" s="367"/>
      <c r="LAN80" s="367"/>
      <c r="LAO80" s="367"/>
      <c r="LAP80" s="367"/>
      <c r="LAQ80" s="367"/>
      <c r="LAR80" s="366"/>
      <c r="LAS80" s="367"/>
      <c r="LAT80" s="367"/>
      <c r="LAU80" s="367"/>
      <c r="LAV80" s="367"/>
      <c r="LAW80" s="367"/>
      <c r="LAX80" s="367"/>
      <c r="LAY80" s="366"/>
      <c r="LAZ80" s="367"/>
      <c r="LBA80" s="367"/>
      <c r="LBB80" s="367"/>
      <c r="LBC80" s="367"/>
      <c r="LBD80" s="367"/>
      <c r="LBE80" s="367"/>
      <c r="LBF80" s="366"/>
      <c r="LBG80" s="367"/>
      <c r="LBH80" s="367"/>
      <c r="LBI80" s="367"/>
      <c r="LBJ80" s="367"/>
      <c r="LBK80" s="367"/>
      <c r="LBL80" s="367"/>
      <c r="LBM80" s="366"/>
      <c r="LBN80" s="367"/>
      <c r="LBO80" s="367"/>
      <c r="LBP80" s="367"/>
      <c r="LBQ80" s="367"/>
      <c r="LBR80" s="367"/>
      <c r="LBS80" s="367"/>
      <c r="LBT80" s="366"/>
      <c r="LBU80" s="367"/>
      <c r="LBV80" s="367"/>
      <c r="LBW80" s="367"/>
      <c r="LBX80" s="367"/>
      <c r="LBY80" s="367"/>
      <c r="LBZ80" s="367"/>
      <c r="LCA80" s="366"/>
      <c r="LCB80" s="367"/>
      <c r="LCC80" s="367"/>
      <c r="LCD80" s="367"/>
      <c r="LCE80" s="367"/>
      <c r="LCF80" s="367"/>
      <c r="LCG80" s="367"/>
      <c r="LCH80" s="366"/>
      <c r="LCI80" s="367"/>
      <c r="LCJ80" s="367"/>
      <c r="LCK80" s="367"/>
      <c r="LCL80" s="367"/>
      <c r="LCM80" s="367"/>
      <c r="LCN80" s="367"/>
      <c r="LCO80" s="366"/>
      <c r="LCP80" s="367"/>
      <c r="LCQ80" s="367"/>
      <c r="LCR80" s="367"/>
      <c r="LCS80" s="367"/>
      <c r="LCT80" s="367"/>
      <c r="LCU80" s="367"/>
      <c r="LCV80" s="366"/>
      <c r="LCW80" s="367"/>
      <c r="LCX80" s="367"/>
      <c r="LCY80" s="367"/>
      <c r="LCZ80" s="367"/>
      <c r="LDA80" s="367"/>
      <c r="LDB80" s="367"/>
      <c r="LDC80" s="366"/>
      <c r="LDD80" s="367"/>
      <c r="LDE80" s="367"/>
      <c r="LDF80" s="367"/>
      <c r="LDG80" s="367"/>
      <c r="LDH80" s="367"/>
      <c r="LDI80" s="367"/>
      <c r="LDJ80" s="366"/>
      <c r="LDK80" s="367"/>
      <c r="LDL80" s="367"/>
      <c r="LDM80" s="367"/>
      <c r="LDN80" s="367"/>
      <c r="LDO80" s="367"/>
      <c r="LDP80" s="367"/>
      <c r="LDQ80" s="366"/>
      <c r="LDR80" s="367"/>
      <c r="LDS80" s="367"/>
      <c r="LDT80" s="367"/>
      <c r="LDU80" s="367"/>
      <c r="LDV80" s="367"/>
      <c r="LDW80" s="367"/>
      <c r="LDX80" s="366"/>
      <c r="LDY80" s="367"/>
      <c r="LDZ80" s="367"/>
      <c r="LEA80" s="367"/>
      <c r="LEB80" s="367"/>
      <c r="LEC80" s="367"/>
      <c r="LED80" s="367"/>
      <c r="LEE80" s="366"/>
      <c r="LEF80" s="367"/>
      <c r="LEG80" s="367"/>
      <c r="LEH80" s="367"/>
      <c r="LEI80" s="367"/>
      <c r="LEJ80" s="367"/>
      <c r="LEK80" s="367"/>
      <c r="LEL80" s="366"/>
      <c r="LEM80" s="367"/>
      <c r="LEN80" s="367"/>
      <c r="LEO80" s="367"/>
      <c r="LEP80" s="367"/>
      <c r="LEQ80" s="367"/>
      <c r="LER80" s="367"/>
      <c r="LES80" s="366"/>
      <c r="LET80" s="367"/>
      <c r="LEU80" s="367"/>
      <c r="LEV80" s="367"/>
      <c r="LEW80" s="367"/>
      <c r="LEX80" s="367"/>
      <c r="LEY80" s="367"/>
      <c r="LEZ80" s="366"/>
      <c r="LFA80" s="367"/>
      <c r="LFB80" s="367"/>
      <c r="LFC80" s="367"/>
      <c r="LFD80" s="367"/>
      <c r="LFE80" s="367"/>
      <c r="LFF80" s="367"/>
      <c r="LFG80" s="366"/>
      <c r="LFH80" s="367"/>
      <c r="LFI80" s="367"/>
      <c r="LFJ80" s="367"/>
      <c r="LFK80" s="367"/>
      <c r="LFL80" s="367"/>
      <c r="LFM80" s="367"/>
      <c r="LFN80" s="366"/>
      <c r="LFO80" s="367"/>
      <c r="LFP80" s="367"/>
      <c r="LFQ80" s="367"/>
      <c r="LFR80" s="367"/>
      <c r="LFS80" s="367"/>
      <c r="LFT80" s="367"/>
      <c r="LFU80" s="366"/>
      <c r="LFV80" s="367"/>
      <c r="LFW80" s="367"/>
      <c r="LFX80" s="367"/>
      <c r="LFY80" s="367"/>
      <c r="LFZ80" s="367"/>
      <c r="LGA80" s="367"/>
      <c r="LGB80" s="366"/>
      <c r="LGC80" s="367"/>
      <c r="LGD80" s="367"/>
      <c r="LGE80" s="367"/>
      <c r="LGF80" s="367"/>
      <c r="LGG80" s="367"/>
      <c r="LGH80" s="367"/>
      <c r="LGI80" s="366"/>
      <c r="LGJ80" s="367"/>
      <c r="LGK80" s="367"/>
      <c r="LGL80" s="367"/>
      <c r="LGM80" s="367"/>
      <c r="LGN80" s="367"/>
      <c r="LGO80" s="367"/>
      <c r="LGP80" s="366"/>
      <c r="LGQ80" s="367"/>
      <c r="LGR80" s="367"/>
      <c r="LGS80" s="367"/>
      <c r="LGT80" s="367"/>
      <c r="LGU80" s="367"/>
      <c r="LGV80" s="367"/>
      <c r="LGW80" s="366"/>
      <c r="LGX80" s="367"/>
      <c r="LGY80" s="367"/>
      <c r="LGZ80" s="367"/>
      <c r="LHA80" s="367"/>
      <c r="LHB80" s="367"/>
      <c r="LHC80" s="367"/>
      <c r="LHD80" s="366"/>
      <c r="LHE80" s="367"/>
      <c r="LHF80" s="367"/>
      <c r="LHG80" s="367"/>
      <c r="LHH80" s="367"/>
      <c r="LHI80" s="367"/>
      <c r="LHJ80" s="367"/>
      <c r="LHK80" s="366"/>
      <c r="LHL80" s="367"/>
      <c r="LHM80" s="367"/>
      <c r="LHN80" s="367"/>
      <c r="LHO80" s="367"/>
      <c r="LHP80" s="367"/>
      <c r="LHQ80" s="367"/>
      <c r="LHR80" s="366"/>
      <c r="LHS80" s="367"/>
      <c r="LHT80" s="367"/>
      <c r="LHU80" s="367"/>
      <c r="LHV80" s="367"/>
      <c r="LHW80" s="367"/>
      <c r="LHX80" s="367"/>
      <c r="LHY80" s="366"/>
      <c r="LHZ80" s="367"/>
      <c r="LIA80" s="367"/>
      <c r="LIB80" s="367"/>
      <c r="LIC80" s="367"/>
      <c r="LID80" s="367"/>
      <c r="LIE80" s="367"/>
      <c r="LIF80" s="366"/>
      <c r="LIG80" s="367"/>
      <c r="LIH80" s="367"/>
      <c r="LII80" s="367"/>
      <c r="LIJ80" s="367"/>
      <c r="LIK80" s="367"/>
      <c r="LIL80" s="367"/>
      <c r="LIM80" s="366"/>
      <c r="LIN80" s="367"/>
      <c r="LIO80" s="367"/>
      <c r="LIP80" s="367"/>
      <c r="LIQ80" s="367"/>
      <c r="LIR80" s="367"/>
      <c r="LIS80" s="367"/>
      <c r="LIT80" s="366"/>
      <c r="LIU80" s="367"/>
      <c r="LIV80" s="367"/>
      <c r="LIW80" s="367"/>
      <c r="LIX80" s="367"/>
      <c r="LIY80" s="367"/>
      <c r="LIZ80" s="367"/>
      <c r="LJA80" s="366"/>
      <c r="LJB80" s="367"/>
      <c r="LJC80" s="367"/>
      <c r="LJD80" s="367"/>
      <c r="LJE80" s="367"/>
      <c r="LJF80" s="367"/>
      <c r="LJG80" s="367"/>
      <c r="LJH80" s="366"/>
      <c r="LJI80" s="367"/>
      <c r="LJJ80" s="367"/>
      <c r="LJK80" s="367"/>
      <c r="LJL80" s="367"/>
      <c r="LJM80" s="367"/>
      <c r="LJN80" s="367"/>
      <c r="LJO80" s="366"/>
      <c r="LJP80" s="367"/>
      <c r="LJQ80" s="367"/>
      <c r="LJR80" s="367"/>
      <c r="LJS80" s="367"/>
      <c r="LJT80" s="367"/>
      <c r="LJU80" s="367"/>
      <c r="LJV80" s="366"/>
      <c r="LJW80" s="367"/>
      <c r="LJX80" s="367"/>
      <c r="LJY80" s="367"/>
      <c r="LJZ80" s="367"/>
      <c r="LKA80" s="367"/>
      <c r="LKB80" s="367"/>
      <c r="LKC80" s="366"/>
      <c r="LKD80" s="367"/>
      <c r="LKE80" s="367"/>
      <c r="LKF80" s="367"/>
      <c r="LKG80" s="367"/>
      <c r="LKH80" s="367"/>
      <c r="LKI80" s="367"/>
      <c r="LKJ80" s="366"/>
      <c r="LKK80" s="367"/>
      <c r="LKL80" s="367"/>
      <c r="LKM80" s="367"/>
      <c r="LKN80" s="367"/>
      <c r="LKO80" s="367"/>
      <c r="LKP80" s="367"/>
      <c r="LKQ80" s="366"/>
      <c r="LKR80" s="367"/>
      <c r="LKS80" s="367"/>
      <c r="LKT80" s="367"/>
      <c r="LKU80" s="367"/>
      <c r="LKV80" s="367"/>
      <c r="LKW80" s="367"/>
      <c r="LKX80" s="366"/>
      <c r="LKY80" s="367"/>
      <c r="LKZ80" s="367"/>
      <c r="LLA80" s="367"/>
      <c r="LLB80" s="367"/>
      <c r="LLC80" s="367"/>
      <c r="LLD80" s="367"/>
      <c r="LLE80" s="366"/>
      <c r="LLF80" s="367"/>
      <c r="LLG80" s="367"/>
      <c r="LLH80" s="367"/>
      <c r="LLI80" s="367"/>
      <c r="LLJ80" s="367"/>
      <c r="LLK80" s="367"/>
      <c r="LLL80" s="366"/>
      <c r="LLM80" s="367"/>
      <c r="LLN80" s="367"/>
      <c r="LLO80" s="367"/>
      <c r="LLP80" s="367"/>
      <c r="LLQ80" s="367"/>
      <c r="LLR80" s="367"/>
      <c r="LLS80" s="366"/>
      <c r="LLT80" s="367"/>
      <c r="LLU80" s="367"/>
      <c r="LLV80" s="367"/>
      <c r="LLW80" s="367"/>
      <c r="LLX80" s="367"/>
      <c r="LLY80" s="367"/>
      <c r="LLZ80" s="366"/>
      <c r="LMA80" s="367"/>
      <c r="LMB80" s="367"/>
      <c r="LMC80" s="367"/>
      <c r="LMD80" s="367"/>
      <c r="LME80" s="367"/>
      <c r="LMF80" s="367"/>
      <c r="LMG80" s="366"/>
      <c r="LMH80" s="367"/>
      <c r="LMI80" s="367"/>
      <c r="LMJ80" s="367"/>
      <c r="LMK80" s="367"/>
      <c r="LML80" s="367"/>
      <c r="LMM80" s="367"/>
      <c r="LMN80" s="366"/>
      <c r="LMO80" s="367"/>
      <c r="LMP80" s="367"/>
      <c r="LMQ80" s="367"/>
      <c r="LMR80" s="367"/>
      <c r="LMS80" s="367"/>
      <c r="LMT80" s="367"/>
      <c r="LMU80" s="366"/>
      <c r="LMV80" s="367"/>
      <c r="LMW80" s="367"/>
      <c r="LMX80" s="367"/>
      <c r="LMY80" s="367"/>
      <c r="LMZ80" s="367"/>
      <c r="LNA80" s="367"/>
      <c r="LNB80" s="366"/>
      <c r="LNC80" s="367"/>
      <c r="LND80" s="367"/>
      <c r="LNE80" s="367"/>
      <c r="LNF80" s="367"/>
      <c r="LNG80" s="367"/>
      <c r="LNH80" s="367"/>
      <c r="LNI80" s="366"/>
      <c r="LNJ80" s="367"/>
      <c r="LNK80" s="367"/>
      <c r="LNL80" s="367"/>
      <c r="LNM80" s="367"/>
      <c r="LNN80" s="367"/>
      <c r="LNO80" s="367"/>
      <c r="LNP80" s="366"/>
      <c r="LNQ80" s="367"/>
      <c r="LNR80" s="367"/>
      <c r="LNS80" s="367"/>
      <c r="LNT80" s="367"/>
      <c r="LNU80" s="367"/>
      <c r="LNV80" s="367"/>
      <c r="LNW80" s="366"/>
      <c r="LNX80" s="367"/>
      <c r="LNY80" s="367"/>
      <c r="LNZ80" s="367"/>
      <c r="LOA80" s="367"/>
      <c r="LOB80" s="367"/>
      <c r="LOC80" s="367"/>
      <c r="LOD80" s="366"/>
      <c r="LOE80" s="367"/>
      <c r="LOF80" s="367"/>
      <c r="LOG80" s="367"/>
      <c r="LOH80" s="367"/>
      <c r="LOI80" s="367"/>
      <c r="LOJ80" s="367"/>
      <c r="LOK80" s="366"/>
      <c r="LOL80" s="367"/>
      <c r="LOM80" s="367"/>
      <c r="LON80" s="367"/>
      <c r="LOO80" s="367"/>
      <c r="LOP80" s="367"/>
      <c r="LOQ80" s="367"/>
      <c r="LOR80" s="366"/>
      <c r="LOS80" s="367"/>
      <c r="LOT80" s="367"/>
      <c r="LOU80" s="367"/>
      <c r="LOV80" s="367"/>
      <c r="LOW80" s="367"/>
      <c r="LOX80" s="367"/>
      <c r="LOY80" s="366"/>
      <c r="LOZ80" s="367"/>
      <c r="LPA80" s="367"/>
      <c r="LPB80" s="367"/>
      <c r="LPC80" s="367"/>
      <c r="LPD80" s="367"/>
      <c r="LPE80" s="367"/>
      <c r="LPF80" s="366"/>
      <c r="LPG80" s="367"/>
      <c r="LPH80" s="367"/>
      <c r="LPI80" s="367"/>
      <c r="LPJ80" s="367"/>
      <c r="LPK80" s="367"/>
      <c r="LPL80" s="367"/>
      <c r="LPM80" s="366"/>
      <c r="LPN80" s="367"/>
      <c r="LPO80" s="367"/>
      <c r="LPP80" s="367"/>
      <c r="LPQ80" s="367"/>
      <c r="LPR80" s="367"/>
      <c r="LPS80" s="367"/>
      <c r="LPT80" s="366"/>
      <c r="LPU80" s="367"/>
      <c r="LPV80" s="367"/>
      <c r="LPW80" s="367"/>
      <c r="LPX80" s="367"/>
      <c r="LPY80" s="367"/>
      <c r="LPZ80" s="367"/>
      <c r="LQA80" s="366"/>
      <c r="LQB80" s="367"/>
      <c r="LQC80" s="367"/>
      <c r="LQD80" s="367"/>
      <c r="LQE80" s="367"/>
      <c r="LQF80" s="367"/>
      <c r="LQG80" s="367"/>
      <c r="LQH80" s="366"/>
      <c r="LQI80" s="367"/>
      <c r="LQJ80" s="367"/>
      <c r="LQK80" s="367"/>
      <c r="LQL80" s="367"/>
      <c r="LQM80" s="367"/>
      <c r="LQN80" s="367"/>
      <c r="LQO80" s="366"/>
      <c r="LQP80" s="367"/>
      <c r="LQQ80" s="367"/>
      <c r="LQR80" s="367"/>
      <c r="LQS80" s="367"/>
      <c r="LQT80" s="367"/>
      <c r="LQU80" s="367"/>
      <c r="LQV80" s="366"/>
      <c r="LQW80" s="367"/>
      <c r="LQX80" s="367"/>
      <c r="LQY80" s="367"/>
      <c r="LQZ80" s="367"/>
      <c r="LRA80" s="367"/>
      <c r="LRB80" s="367"/>
      <c r="LRC80" s="366"/>
      <c r="LRD80" s="367"/>
      <c r="LRE80" s="367"/>
      <c r="LRF80" s="367"/>
      <c r="LRG80" s="367"/>
      <c r="LRH80" s="367"/>
      <c r="LRI80" s="367"/>
      <c r="LRJ80" s="366"/>
      <c r="LRK80" s="367"/>
      <c r="LRL80" s="367"/>
      <c r="LRM80" s="367"/>
      <c r="LRN80" s="367"/>
      <c r="LRO80" s="367"/>
      <c r="LRP80" s="367"/>
      <c r="LRQ80" s="366"/>
      <c r="LRR80" s="367"/>
      <c r="LRS80" s="367"/>
      <c r="LRT80" s="367"/>
      <c r="LRU80" s="367"/>
      <c r="LRV80" s="367"/>
      <c r="LRW80" s="367"/>
      <c r="LRX80" s="366"/>
      <c r="LRY80" s="367"/>
      <c r="LRZ80" s="367"/>
      <c r="LSA80" s="367"/>
      <c r="LSB80" s="367"/>
      <c r="LSC80" s="367"/>
      <c r="LSD80" s="367"/>
      <c r="LSE80" s="366"/>
      <c r="LSF80" s="367"/>
      <c r="LSG80" s="367"/>
      <c r="LSH80" s="367"/>
      <c r="LSI80" s="367"/>
      <c r="LSJ80" s="367"/>
      <c r="LSK80" s="367"/>
      <c r="LSL80" s="366"/>
      <c r="LSM80" s="367"/>
      <c r="LSN80" s="367"/>
      <c r="LSO80" s="367"/>
      <c r="LSP80" s="367"/>
      <c r="LSQ80" s="367"/>
      <c r="LSR80" s="367"/>
      <c r="LSS80" s="366"/>
      <c r="LST80" s="367"/>
      <c r="LSU80" s="367"/>
      <c r="LSV80" s="367"/>
      <c r="LSW80" s="367"/>
      <c r="LSX80" s="367"/>
      <c r="LSY80" s="367"/>
      <c r="LSZ80" s="366"/>
      <c r="LTA80" s="367"/>
      <c r="LTB80" s="367"/>
      <c r="LTC80" s="367"/>
      <c r="LTD80" s="367"/>
      <c r="LTE80" s="367"/>
      <c r="LTF80" s="367"/>
      <c r="LTG80" s="366"/>
      <c r="LTH80" s="367"/>
      <c r="LTI80" s="367"/>
      <c r="LTJ80" s="367"/>
      <c r="LTK80" s="367"/>
      <c r="LTL80" s="367"/>
      <c r="LTM80" s="367"/>
      <c r="LTN80" s="366"/>
      <c r="LTO80" s="367"/>
      <c r="LTP80" s="367"/>
      <c r="LTQ80" s="367"/>
      <c r="LTR80" s="367"/>
      <c r="LTS80" s="367"/>
      <c r="LTT80" s="367"/>
      <c r="LTU80" s="366"/>
      <c r="LTV80" s="367"/>
      <c r="LTW80" s="367"/>
      <c r="LTX80" s="367"/>
      <c r="LTY80" s="367"/>
      <c r="LTZ80" s="367"/>
      <c r="LUA80" s="367"/>
      <c r="LUB80" s="366"/>
      <c r="LUC80" s="367"/>
      <c r="LUD80" s="367"/>
      <c r="LUE80" s="367"/>
      <c r="LUF80" s="367"/>
      <c r="LUG80" s="367"/>
      <c r="LUH80" s="367"/>
      <c r="LUI80" s="366"/>
      <c r="LUJ80" s="367"/>
      <c r="LUK80" s="367"/>
      <c r="LUL80" s="367"/>
      <c r="LUM80" s="367"/>
      <c r="LUN80" s="367"/>
      <c r="LUO80" s="367"/>
      <c r="LUP80" s="366"/>
      <c r="LUQ80" s="367"/>
      <c r="LUR80" s="367"/>
      <c r="LUS80" s="367"/>
      <c r="LUT80" s="367"/>
      <c r="LUU80" s="367"/>
      <c r="LUV80" s="367"/>
      <c r="LUW80" s="366"/>
      <c r="LUX80" s="367"/>
      <c r="LUY80" s="367"/>
      <c r="LUZ80" s="367"/>
      <c r="LVA80" s="367"/>
      <c r="LVB80" s="367"/>
      <c r="LVC80" s="367"/>
      <c r="LVD80" s="366"/>
      <c r="LVE80" s="367"/>
      <c r="LVF80" s="367"/>
      <c r="LVG80" s="367"/>
      <c r="LVH80" s="367"/>
      <c r="LVI80" s="367"/>
      <c r="LVJ80" s="367"/>
      <c r="LVK80" s="366"/>
      <c r="LVL80" s="367"/>
      <c r="LVM80" s="367"/>
      <c r="LVN80" s="367"/>
      <c r="LVO80" s="367"/>
      <c r="LVP80" s="367"/>
      <c r="LVQ80" s="367"/>
      <c r="LVR80" s="366"/>
      <c r="LVS80" s="367"/>
      <c r="LVT80" s="367"/>
      <c r="LVU80" s="367"/>
      <c r="LVV80" s="367"/>
      <c r="LVW80" s="367"/>
      <c r="LVX80" s="367"/>
      <c r="LVY80" s="366"/>
      <c r="LVZ80" s="367"/>
      <c r="LWA80" s="367"/>
      <c r="LWB80" s="367"/>
      <c r="LWC80" s="367"/>
      <c r="LWD80" s="367"/>
      <c r="LWE80" s="367"/>
      <c r="LWF80" s="366"/>
      <c r="LWG80" s="367"/>
      <c r="LWH80" s="367"/>
      <c r="LWI80" s="367"/>
      <c r="LWJ80" s="367"/>
      <c r="LWK80" s="367"/>
      <c r="LWL80" s="367"/>
      <c r="LWM80" s="366"/>
      <c r="LWN80" s="367"/>
      <c r="LWO80" s="367"/>
      <c r="LWP80" s="367"/>
      <c r="LWQ80" s="367"/>
      <c r="LWR80" s="367"/>
      <c r="LWS80" s="367"/>
      <c r="LWT80" s="366"/>
      <c r="LWU80" s="367"/>
      <c r="LWV80" s="367"/>
      <c r="LWW80" s="367"/>
      <c r="LWX80" s="367"/>
      <c r="LWY80" s="367"/>
      <c r="LWZ80" s="367"/>
      <c r="LXA80" s="366"/>
      <c r="LXB80" s="367"/>
      <c r="LXC80" s="367"/>
      <c r="LXD80" s="367"/>
      <c r="LXE80" s="367"/>
      <c r="LXF80" s="367"/>
      <c r="LXG80" s="367"/>
      <c r="LXH80" s="366"/>
      <c r="LXI80" s="367"/>
      <c r="LXJ80" s="367"/>
      <c r="LXK80" s="367"/>
      <c r="LXL80" s="367"/>
      <c r="LXM80" s="367"/>
      <c r="LXN80" s="367"/>
      <c r="LXO80" s="366"/>
      <c r="LXP80" s="367"/>
      <c r="LXQ80" s="367"/>
      <c r="LXR80" s="367"/>
      <c r="LXS80" s="367"/>
      <c r="LXT80" s="367"/>
      <c r="LXU80" s="367"/>
      <c r="LXV80" s="366"/>
      <c r="LXW80" s="367"/>
      <c r="LXX80" s="367"/>
      <c r="LXY80" s="367"/>
      <c r="LXZ80" s="367"/>
      <c r="LYA80" s="367"/>
      <c r="LYB80" s="367"/>
      <c r="LYC80" s="366"/>
      <c r="LYD80" s="367"/>
      <c r="LYE80" s="367"/>
      <c r="LYF80" s="367"/>
      <c r="LYG80" s="367"/>
      <c r="LYH80" s="367"/>
      <c r="LYI80" s="367"/>
      <c r="LYJ80" s="366"/>
      <c r="LYK80" s="367"/>
      <c r="LYL80" s="367"/>
      <c r="LYM80" s="367"/>
      <c r="LYN80" s="367"/>
      <c r="LYO80" s="367"/>
      <c r="LYP80" s="367"/>
      <c r="LYQ80" s="366"/>
      <c r="LYR80" s="367"/>
      <c r="LYS80" s="367"/>
      <c r="LYT80" s="367"/>
      <c r="LYU80" s="367"/>
      <c r="LYV80" s="367"/>
      <c r="LYW80" s="367"/>
      <c r="LYX80" s="366"/>
      <c r="LYY80" s="367"/>
      <c r="LYZ80" s="367"/>
      <c r="LZA80" s="367"/>
      <c r="LZB80" s="367"/>
      <c r="LZC80" s="367"/>
      <c r="LZD80" s="367"/>
      <c r="LZE80" s="366"/>
      <c r="LZF80" s="367"/>
      <c r="LZG80" s="367"/>
      <c r="LZH80" s="367"/>
      <c r="LZI80" s="367"/>
      <c r="LZJ80" s="367"/>
      <c r="LZK80" s="367"/>
      <c r="LZL80" s="366"/>
      <c r="LZM80" s="367"/>
      <c r="LZN80" s="367"/>
      <c r="LZO80" s="367"/>
      <c r="LZP80" s="367"/>
      <c r="LZQ80" s="367"/>
      <c r="LZR80" s="367"/>
      <c r="LZS80" s="366"/>
      <c r="LZT80" s="367"/>
      <c r="LZU80" s="367"/>
      <c r="LZV80" s="367"/>
      <c r="LZW80" s="367"/>
      <c r="LZX80" s="367"/>
      <c r="LZY80" s="367"/>
      <c r="LZZ80" s="366"/>
      <c r="MAA80" s="367"/>
      <c r="MAB80" s="367"/>
      <c r="MAC80" s="367"/>
      <c r="MAD80" s="367"/>
      <c r="MAE80" s="367"/>
      <c r="MAF80" s="367"/>
      <c r="MAG80" s="366"/>
      <c r="MAH80" s="367"/>
      <c r="MAI80" s="367"/>
      <c r="MAJ80" s="367"/>
      <c r="MAK80" s="367"/>
      <c r="MAL80" s="367"/>
      <c r="MAM80" s="367"/>
      <c r="MAN80" s="366"/>
      <c r="MAO80" s="367"/>
      <c r="MAP80" s="367"/>
      <c r="MAQ80" s="367"/>
      <c r="MAR80" s="367"/>
      <c r="MAS80" s="367"/>
      <c r="MAT80" s="367"/>
      <c r="MAU80" s="366"/>
      <c r="MAV80" s="367"/>
      <c r="MAW80" s="367"/>
      <c r="MAX80" s="367"/>
      <c r="MAY80" s="367"/>
      <c r="MAZ80" s="367"/>
      <c r="MBA80" s="367"/>
      <c r="MBB80" s="366"/>
      <c r="MBC80" s="367"/>
      <c r="MBD80" s="367"/>
      <c r="MBE80" s="367"/>
      <c r="MBF80" s="367"/>
      <c r="MBG80" s="367"/>
      <c r="MBH80" s="367"/>
      <c r="MBI80" s="366"/>
      <c r="MBJ80" s="367"/>
      <c r="MBK80" s="367"/>
      <c r="MBL80" s="367"/>
      <c r="MBM80" s="367"/>
      <c r="MBN80" s="367"/>
      <c r="MBO80" s="367"/>
      <c r="MBP80" s="366"/>
      <c r="MBQ80" s="367"/>
      <c r="MBR80" s="367"/>
      <c r="MBS80" s="367"/>
      <c r="MBT80" s="367"/>
      <c r="MBU80" s="367"/>
      <c r="MBV80" s="367"/>
      <c r="MBW80" s="366"/>
      <c r="MBX80" s="367"/>
      <c r="MBY80" s="367"/>
      <c r="MBZ80" s="367"/>
      <c r="MCA80" s="367"/>
      <c r="MCB80" s="367"/>
      <c r="MCC80" s="367"/>
      <c r="MCD80" s="366"/>
      <c r="MCE80" s="367"/>
      <c r="MCF80" s="367"/>
      <c r="MCG80" s="367"/>
      <c r="MCH80" s="367"/>
      <c r="MCI80" s="367"/>
      <c r="MCJ80" s="367"/>
      <c r="MCK80" s="366"/>
      <c r="MCL80" s="367"/>
      <c r="MCM80" s="367"/>
      <c r="MCN80" s="367"/>
      <c r="MCO80" s="367"/>
      <c r="MCP80" s="367"/>
      <c r="MCQ80" s="367"/>
      <c r="MCR80" s="366"/>
      <c r="MCS80" s="367"/>
      <c r="MCT80" s="367"/>
      <c r="MCU80" s="367"/>
      <c r="MCV80" s="367"/>
      <c r="MCW80" s="367"/>
      <c r="MCX80" s="367"/>
      <c r="MCY80" s="366"/>
      <c r="MCZ80" s="367"/>
      <c r="MDA80" s="367"/>
      <c r="MDB80" s="367"/>
      <c r="MDC80" s="367"/>
      <c r="MDD80" s="367"/>
      <c r="MDE80" s="367"/>
      <c r="MDF80" s="366"/>
      <c r="MDG80" s="367"/>
      <c r="MDH80" s="367"/>
      <c r="MDI80" s="367"/>
      <c r="MDJ80" s="367"/>
      <c r="MDK80" s="367"/>
      <c r="MDL80" s="367"/>
      <c r="MDM80" s="366"/>
      <c r="MDN80" s="367"/>
      <c r="MDO80" s="367"/>
      <c r="MDP80" s="367"/>
      <c r="MDQ80" s="367"/>
      <c r="MDR80" s="367"/>
      <c r="MDS80" s="367"/>
      <c r="MDT80" s="366"/>
      <c r="MDU80" s="367"/>
      <c r="MDV80" s="367"/>
      <c r="MDW80" s="367"/>
      <c r="MDX80" s="367"/>
      <c r="MDY80" s="367"/>
      <c r="MDZ80" s="367"/>
      <c r="MEA80" s="366"/>
      <c r="MEB80" s="367"/>
      <c r="MEC80" s="367"/>
      <c r="MED80" s="367"/>
      <c r="MEE80" s="367"/>
      <c r="MEF80" s="367"/>
      <c r="MEG80" s="367"/>
      <c r="MEH80" s="366"/>
      <c r="MEI80" s="367"/>
      <c r="MEJ80" s="367"/>
      <c r="MEK80" s="367"/>
      <c r="MEL80" s="367"/>
      <c r="MEM80" s="367"/>
      <c r="MEN80" s="367"/>
      <c r="MEO80" s="366"/>
      <c r="MEP80" s="367"/>
      <c r="MEQ80" s="367"/>
      <c r="MER80" s="367"/>
      <c r="MES80" s="367"/>
      <c r="MET80" s="367"/>
      <c r="MEU80" s="367"/>
      <c r="MEV80" s="366"/>
      <c r="MEW80" s="367"/>
      <c r="MEX80" s="367"/>
      <c r="MEY80" s="367"/>
      <c r="MEZ80" s="367"/>
      <c r="MFA80" s="367"/>
      <c r="MFB80" s="367"/>
      <c r="MFC80" s="366"/>
      <c r="MFD80" s="367"/>
      <c r="MFE80" s="367"/>
      <c r="MFF80" s="367"/>
      <c r="MFG80" s="367"/>
      <c r="MFH80" s="367"/>
      <c r="MFI80" s="367"/>
      <c r="MFJ80" s="366"/>
      <c r="MFK80" s="367"/>
      <c r="MFL80" s="367"/>
      <c r="MFM80" s="367"/>
      <c r="MFN80" s="367"/>
      <c r="MFO80" s="367"/>
      <c r="MFP80" s="367"/>
      <c r="MFQ80" s="366"/>
      <c r="MFR80" s="367"/>
      <c r="MFS80" s="367"/>
      <c r="MFT80" s="367"/>
      <c r="MFU80" s="367"/>
      <c r="MFV80" s="367"/>
      <c r="MFW80" s="367"/>
      <c r="MFX80" s="366"/>
      <c r="MFY80" s="367"/>
      <c r="MFZ80" s="367"/>
      <c r="MGA80" s="367"/>
      <c r="MGB80" s="367"/>
      <c r="MGC80" s="367"/>
      <c r="MGD80" s="367"/>
      <c r="MGE80" s="366"/>
      <c r="MGF80" s="367"/>
      <c r="MGG80" s="367"/>
      <c r="MGH80" s="367"/>
      <c r="MGI80" s="367"/>
      <c r="MGJ80" s="367"/>
      <c r="MGK80" s="367"/>
      <c r="MGL80" s="366"/>
      <c r="MGM80" s="367"/>
      <c r="MGN80" s="367"/>
      <c r="MGO80" s="367"/>
      <c r="MGP80" s="367"/>
      <c r="MGQ80" s="367"/>
      <c r="MGR80" s="367"/>
      <c r="MGS80" s="366"/>
      <c r="MGT80" s="367"/>
      <c r="MGU80" s="367"/>
      <c r="MGV80" s="367"/>
      <c r="MGW80" s="367"/>
      <c r="MGX80" s="367"/>
      <c r="MGY80" s="367"/>
      <c r="MGZ80" s="366"/>
      <c r="MHA80" s="367"/>
      <c r="MHB80" s="367"/>
      <c r="MHC80" s="367"/>
      <c r="MHD80" s="367"/>
      <c r="MHE80" s="367"/>
      <c r="MHF80" s="367"/>
      <c r="MHG80" s="366"/>
      <c r="MHH80" s="367"/>
      <c r="MHI80" s="367"/>
      <c r="MHJ80" s="367"/>
      <c r="MHK80" s="367"/>
      <c r="MHL80" s="367"/>
      <c r="MHM80" s="367"/>
      <c r="MHN80" s="366"/>
      <c r="MHO80" s="367"/>
      <c r="MHP80" s="367"/>
      <c r="MHQ80" s="367"/>
      <c r="MHR80" s="367"/>
      <c r="MHS80" s="367"/>
      <c r="MHT80" s="367"/>
      <c r="MHU80" s="366"/>
      <c r="MHV80" s="367"/>
      <c r="MHW80" s="367"/>
      <c r="MHX80" s="367"/>
      <c r="MHY80" s="367"/>
      <c r="MHZ80" s="367"/>
      <c r="MIA80" s="367"/>
      <c r="MIB80" s="366"/>
      <c r="MIC80" s="367"/>
      <c r="MID80" s="367"/>
      <c r="MIE80" s="367"/>
      <c r="MIF80" s="367"/>
      <c r="MIG80" s="367"/>
      <c r="MIH80" s="367"/>
      <c r="MII80" s="366"/>
      <c r="MIJ80" s="367"/>
      <c r="MIK80" s="367"/>
      <c r="MIL80" s="367"/>
      <c r="MIM80" s="367"/>
      <c r="MIN80" s="367"/>
      <c r="MIO80" s="367"/>
      <c r="MIP80" s="366"/>
      <c r="MIQ80" s="367"/>
      <c r="MIR80" s="367"/>
      <c r="MIS80" s="367"/>
      <c r="MIT80" s="367"/>
      <c r="MIU80" s="367"/>
      <c r="MIV80" s="367"/>
      <c r="MIW80" s="366"/>
      <c r="MIX80" s="367"/>
      <c r="MIY80" s="367"/>
      <c r="MIZ80" s="367"/>
      <c r="MJA80" s="367"/>
      <c r="MJB80" s="367"/>
      <c r="MJC80" s="367"/>
      <c r="MJD80" s="366"/>
      <c r="MJE80" s="367"/>
      <c r="MJF80" s="367"/>
      <c r="MJG80" s="367"/>
      <c r="MJH80" s="367"/>
      <c r="MJI80" s="367"/>
      <c r="MJJ80" s="367"/>
      <c r="MJK80" s="366"/>
      <c r="MJL80" s="367"/>
      <c r="MJM80" s="367"/>
      <c r="MJN80" s="367"/>
      <c r="MJO80" s="367"/>
      <c r="MJP80" s="367"/>
      <c r="MJQ80" s="367"/>
      <c r="MJR80" s="366"/>
      <c r="MJS80" s="367"/>
      <c r="MJT80" s="367"/>
      <c r="MJU80" s="367"/>
      <c r="MJV80" s="367"/>
      <c r="MJW80" s="367"/>
      <c r="MJX80" s="367"/>
      <c r="MJY80" s="366"/>
      <c r="MJZ80" s="367"/>
      <c r="MKA80" s="367"/>
      <c r="MKB80" s="367"/>
      <c r="MKC80" s="367"/>
      <c r="MKD80" s="367"/>
      <c r="MKE80" s="367"/>
      <c r="MKF80" s="366"/>
      <c r="MKG80" s="367"/>
      <c r="MKH80" s="367"/>
      <c r="MKI80" s="367"/>
      <c r="MKJ80" s="367"/>
      <c r="MKK80" s="367"/>
      <c r="MKL80" s="367"/>
      <c r="MKM80" s="366"/>
      <c r="MKN80" s="367"/>
      <c r="MKO80" s="367"/>
      <c r="MKP80" s="367"/>
      <c r="MKQ80" s="367"/>
      <c r="MKR80" s="367"/>
      <c r="MKS80" s="367"/>
      <c r="MKT80" s="366"/>
      <c r="MKU80" s="367"/>
      <c r="MKV80" s="367"/>
      <c r="MKW80" s="367"/>
      <c r="MKX80" s="367"/>
      <c r="MKY80" s="367"/>
      <c r="MKZ80" s="367"/>
      <c r="MLA80" s="366"/>
      <c r="MLB80" s="367"/>
      <c r="MLC80" s="367"/>
      <c r="MLD80" s="367"/>
      <c r="MLE80" s="367"/>
      <c r="MLF80" s="367"/>
      <c r="MLG80" s="367"/>
      <c r="MLH80" s="366"/>
      <c r="MLI80" s="367"/>
      <c r="MLJ80" s="367"/>
      <c r="MLK80" s="367"/>
      <c r="MLL80" s="367"/>
      <c r="MLM80" s="367"/>
      <c r="MLN80" s="367"/>
      <c r="MLO80" s="366"/>
      <c r="MLP80" s="367"/>
      <c r="MLQ80" s="367"/>
      <c r="MLR80" s="367"/>
      <c r="MLS80" s="367"/>
      <c r="MLT80" s="367"/>
      <c r="MLU80" s="367"/>
      <c r="MLV80" s="366"/>
      <c r="MLW80" s="367"/>
      <c r="MLX80" s="367"/>
      <c r="MLY80" s="367"/>
      <c r="MLZ80" s="367"/>
      <c r="MMA80" s="367"/>
      <c r="MMB80" s="367"/>
      <c r="MMC80" s="366"/>
      <c r="MMD80" s="367"/>
      <c r="MME80" s="367"/>
      <c r="MMF80" s="367"/>
      <c r="MMG80" s="367"/>
      <c r="MMH80" s="367"/>
      <c r="MMI80" s="367"/>
      <c r="MMJ80" s="366"/>
      <c r="MMK80" s="367"/>
      <c r="MML80" s="367"/>
      <c r="MMM80" s="367"/>
      <c r="MMN80" s="367"/>
      <c r="MMO80" s="367"/>
      <c r="MMP80" s="367"/>
      <c r="MMQ80" s="366"/>
      <c r="MMR80" s="367"/>
      <c r="MMS80" s="367"/>
      <c r="MMT80" s="367"/>
      <c r="MMU80" s="367"/>
      <c r="MMV80" s="367"/>
      <c r="MMW80" s="367"/>
      <c r="MMX80" s="366"/>
      <c r="MMY80" s="367"/>
      <c r="MMZ80" s="367"/>
      <c r="MNA80" s="367"/>
      <c r="MNB80" s="367"/>
      <c r="MNC80" s="367"/>
      <c r="MND80" s="367"/>
      <c r="MNE80" s="366"/>
      <c r="MNF80" s="367"/>
      <c r="MNG80" s="367"/>
      <c r="MNH80" s="367"/>
      <c r="MNI80" s="367"/>
      <c r="MNJ80" s="367"/>
      <c r="MNK80" s="367"/>
      <c r="MNL80" s="366"/>
      <c r="MNM80" s="367"/>
      <c r="MNN80" s="367"/>
      <c r="MNO80" s="367"/>
      <c r="MNP80" s="367"/>
      <c r="MNQ80" s="367"/>
      <c r="MNR80" s="367"/>
      <c r="MNS80" s="366"/>
      <c r="MNT80" s="367"/>
      <c r="MNU80" s="367"/>
      <c r="MNV80" s="367"/>
      <c r="MNW80" s="367"/>
      <c r="MNX80" s="367"/>
      <c r="MNY80" s="367"/>
      <c r="MNZ80" s="366"/>
      <c r="MOA80" s="367"/>
      <c r="MOB80" s="367"/>
      <c r="MOC80" s="367"/>
      <c r="MOD80" s="367"/>
      <c r="MOE80" s="367"/>
      <c r="MOF80" s="367"/>
      <c r="MOG80" s="366"/>
      <c r="MOH80" s="367"/>
      <c r="MOI80" s="367"/>
      <c r="MOJ80" s="367"/>
      <c r="MOK80" s="367"/>
      <c r="MOL80" s="367"/>
      <c r="MOM80" s="367"/>
      <c r="MON80" s="366"/>
      <c r="MOO80" s="367"/>
      <c r="MOP80" s="367"/>
      <c r="MOQ80" s="367"/>
      <c r="MOR80" s="367"/>
      <c r="MOS80" s="367"/>
      <c r="MOT80" s="367"/>
      <c r="MOU80" s="366"/>
      <c r="MOV80" s="367"/>
      <c r="MOW80" s="367"/>
      <c r="MOX80" s="367"/>
      <c r="MOY80" s="367"/>
      <c r="MOZ80" s="367"/>
      <c r="MPA80" s="367"/>
      <c r="MPB80" s="366"/>
      <c r="MPC80" s="367"/>
      <c r="MPD80" s="367"/>
      <c r="MPE80" s="367"/>
      <c r="MPF80" s="367"/>
      <c r="MPG80" s="367"/>
      <c r="MPH80" s="367"/>
      <c r="MPI80" s="366"/>
      <c r="MPJ80" s="367"/>
      <c r="MPK80" s="367"/>
      <c r="MPL80" s="367"/>
      <c r="MPM80" s="367"/>
      <c r="MPN80" s="367"/>
      <c r="MPO80" s="367"/>
      <c r="MPP80" s="366"/>
      <c r="MPQ80" s="367"/>
      <c r="MPR80" s="367"/>
      <c r="MPS80" s="367"/>
      <c r="MPT80" s="367"/>
      <c r="MPU80" s="367"/>
      <c r="MPV80" s="367"/>
      <c r="MPW80" s="366"/>
      <c r="MPX80" s="367"/>
      <c r="MPY80" s="367"/>
      <c r="MPZ80" s="367"/>
      <c r="MQA80" s="367"/>
      <c r="MQB80" s="367"/>
      <c r="MQC80" s="367"/>
      <c r="MQD80" s="366"/>
      <c r="MQE80" s="367"/>
      <c r="MQF80" s="367"/>
      <c r="MQG80" s="367"/>
      <c r="MQH80" s="367"/>
      <c r="MQI80" s="367"/>
      <c r="MQJ80" s="367"/>
      <c r="MQK80" s="366"/>
      <c r="MQL80" s="367"/>
      <c r="MQM80" s="367"/>
      <c r="MQN80" s="367"/>
      <c r="MQO80" s="367"/>
      <c r="MQP80" s="367"/>
      <c r="MQQ80" s="367"/>
      <c r="MQR80" s="366"/>
      <c r="MQS80" s="367"/>
      <c r="MQT80" s="367"/>
      <c r="MQU80" s="367"/>
      <c r="MQV80" s="367"/>
      <c r="MQW80" s="367"/>
      <c r="MQX80" s="367"/>
      <c r="MQY80" s="366"/>
      <c r="MQZ80" s="367"/>
      <c r="MRA80" s="367"/>
      <c r="MRB80" s="367"/>
      <c r="MRC80" s="367"/>
      <c r="MRD80" s="367"/>
      <c r="MRE80" s="367"/>
      <c r="MRF80" s="366"/>
      <c r="MRG80" s="367"/>
      <c r="MRH80" s="367"/>
      <c r="MRI80" s="367"/>
      <c r="MRJ80" s="367"/>
      <c r="MRK80" s="367"/>
      <c r="MRL80" s="367"/>
      <c r="MRM80" s="366"/>
      <c r="MRN80" s="367"/>
      <c r="MRO80" s="367"/>
      <c r="MRP80" s="367"/>
      <c r="MRQ80" s="367"/>
      <c r="MRR80" s="367"/>
      <c r="MRS80" s="367"/>
      <c r="MRT80" s="366"/>
      <c r="MRU80" s="367"/>
      <c r="MRV80" s="367"/>
      <c r="MRW80" s="367"/>
      <c r="MRX80" s="367"/>
      <c r="MRY80" s="367"/>
      <c r="MRZ80" s="367"/>
      <c r="MSA80" s="366"/>
      <c r="MSB80" s="367"/>
      <c r="MSC80" s="367"/>
      <c r="MSD80" s="367"/>
      <c r="MSE80" s="367"/>
      <c r="MSF80" s="367"/>
      <c r="MSG80" s="367"/>
      <c r="MSH80" s="366"/>
      <c r="MSI80" s="367"/>
      <c r="MSJ80" s="367"/>
      <c r="MSK80" s="367"/>
      <c r="MSL80" s="367"/>
      <c r="MSM80" s="367"/>
      <c r="MSN80" s="367"/>
      <c r="MSO80" s="366"/>
      <c r="MSP80" s="367"/>
      <c r="MSQ80" s="367"/>
      <c r="MSR80" s="367"/>
      <c r="MSS80" s="367"/>
      <c r="MST80" s="367"/>
      <c r="MSU80" s="367"/>
      <c r="MSV80" s="366"/>
      <c r="MSW80" s="367"/>
      <c r="MSX80" s="367"/>
      <c r="MSY80" s="367"/>
      <c r="MSZ80" s="367"/>
      <c r="MTA80" s="367"/>
      <c r="MTB80" s="367"/>
      <c r="MTC80" s="366"/>
      <c r="MTD80" s="367"/>
      <c r="MTE80" s="367"/>
      <c r="MTF80" s="367"/>
      <c r="MTG80" s="367"/>
      <c r="MTH80" s="367"/>
      <c r="MTI80" s="367"/>
      <c r="MTJ80" s="366"/>
      <c r="MTK80" s="367"/>
      <c r="MTL80" s="367"/>
      <c r="MTM80" s="367"/>
      <c r="MTN80" s="367"/>
      <c r="MTO80" s="367"/>
      <c r="MTP80" s="367"/>
      <c r="MTQ80" s="366"/>
      <c r="MTR80" s="367"/>
      <c r="MTS80" s="367"/>
      <c r="MTT80" s="367"/>
      <c r="MTU80" s="367"/>
      <c r="MTV80" s="367"/>
      <c r="MTW80" s="367"/>
      <c r="MTX80" s="366"/>
      <c r="MTY80" s="367"/>
      <c r="MTZ80" s="367"/>
      <c r="MUA80" s="367"/>
      <c r="MUB80" s="367"/>
      <c r="MUC80" s="367"/>
      <c r="MUD80" s="367"/>
      <c r="MUE80" s="366"/>
      <c r="MUF80" s="367"/>
      <c r="MUG80" s="367"/>
      <c r="MUH80" s="367"/>
      <c r="MUI80" s="367"/>
      <c r="MUJ80" s="367"/>
      <c r="MUK80" s="367"/>
      <c r="MUL80" s="366"/>
      <c r="MUM80" s="367"/>
      <c r="MUN80" s="367"/>
      <c r="MUO80" s="367"/>
      <c r="MUP80" s="367"/>
      <c r="MUQ80" s="367"/>
      <c r="MUR80" s="367"/>
      <c r="MUS80" s="366"/>
      <c r="MUT80" s="367"/>
      <c r="MUU80" s="367"/>
      <c r="MUV80" s="367"/>
      <c r="MUW80" s="367"/>
      <c r="MUX80" s="367"/>
      <c r="MUY80" s="367"/>
      <c r="MUZ80" s="366"/>
      <c r="MVA80" s="367"/>
      <c r="MVB80" s="367"/>
      <c r="MVC80" s="367"/>
      <c r="MVD80" s="367"/>
      <c r="MVE80" s="367"/>
      <c r="MVF80" s="367"/>
      <c r="MVG80" s="366"/>
      <c r="MVH80" s="367"/>
      <c r="MVI80" s="367"/>
      <c r="MVJ80" s="367"/>
      <c r="MVK80" s="367"/>
      <c r="MVL80" s="367"/>
      <c r="MVM80" s="367"/>
      <c r="MVN80" s="366"/>
      <c r="MVO80" s="367"/>
      <c r="MVP80" s="367"/>
      <c r="MVQ80" s="367"/>
      <c r="MVR80" s="367"/>
      <c r="MVS80" s="367"/>
      <c r="MVT80" s="367"/>
      <c r="MVU80" s="366"/>
      <c r="MVV80" s="367"/>
      <c r="MVW80" s="367"/>
      <c r="MVX80" s="367"/>
      <c r="MVY80" s="367"/>
      <c r="MVZ80" s="367"/>
      <c r="MWA80" s="367"/>
      <c r="MWB80" s="366"/>
      <c r="MWC80" s="367"/>
      <c r="MWD80" s="367"/>
      <c r="MWE80" s="367"/>
      <c r="MWF80" s="367"/>
      <c r="MWG80" s="367"/>
      <c r="MWH80" s="367"/>
      <c r="MWI80" s="366"/>
      <c r="MWJ80" s="367"/>
      <c r="MWK80" s="367"/>
      <c r="MWL80" s="367"/>
      <c r="MWM80" s="367"/>
      <c r="MWN80" s="367"/>
      <c r="MWO80" s="367"/>
      <c r="MWP80" s="366"/>
      <c r="MWQ80" s="367"/>
      <c r="MWR80" s="367"/>
      <c r="MWS80" s="367"/>
      <c r="MWT80" s="367"/>
      <c r="MWU80" s="367"/>
      <c r="MWV80" s="367"/>
      <c r="MWW80" s="366"/>
      <c r="MWX80" s="367"/>
      <c r="MWY80" s="367"/>
      <c r="MWZ80" s="367"/>
      <c r="MXA80" s="367"/>
      <c r="MXB80" s="367"/>
      <c r="MXC80" s="367"/>
      <c r="MXD80" s="366"/>
      <c r="MXE80" s="367"/>
      <c r="MXF80" s="367"/>
      <c r="MXG80" s="367"/>
      <c r="MXH80" s="367"/>
      <c r="MXI80" s="367"/>
      <c r="MXJ80" s="367"/>
      <c r="MXK80" s="366"/>
      <c r="MXL80" s="367"/>
      <c r="MXM80" s="367"/>
      <c r="MXN80" s="367"/>
      <c r="MXO80" s="367"/>
      <c r="MXP80" s="367"/>
      <c r="MXQ80" s="367"/>
      <c r="MXR80" s="366"/>
      <c r="MXS80" s="367"/>
      <c r="MXT80" s="367"/>
      <c r="MXU80" s="367"/>
      <c r="MXV80" s="367"/>
      <c r="MXW80" s="367"/>
      <c r="MXX80" s="367"/>
      <c r="MXY80" s="366"/>
      <c r="MXZ80" s="367"/>
      <c r="MYA80" s="367"/>
      <c r="MYB80" s="367"/>
      <c r="MYC80" s="367"/>
      <c r="MYD80" s="367"/>
      <c r="MYE80" s="367"/>
      <c r="MYF80" s="366"/>
      <c r="MYG80" s="367"/>
      <c r="MYH80" s="367"/>
      <c r="MYI80" s="367"/>
      <c r="MYJ80" s="367"/>
      <c r="MYK80" s="367"/>
      <c r="MYL80" s="367"/>
      <c r="MYM80" s="366"/>
      <c r="MYN80" s="367"/>
      <c r="MYO80" s="367"/>
      <c r="MYP80" s="367"/>
      <c r="MYQ80" s="367"/>
      <c r="MYR80" s="367"/>
      <c r="MYS80" s="367"/>
      <c r="MYT80" s="366"/>
      <c r="MYU80" s="367"/>
      <c r="MYV80" s="367"/>
      <c r="MYW80" s="367"/>
      <c r="MYX80" s="367"/>
      <c r="MYY80" s="367"/>
      <c r="MYZ80" s="367"/>
      <c r="MZA80" s="366"/>
      <c r="MZB80" s="367"/>
      <c r="MZC80" s="367"/>
      <c r="MZD80" s="367"/>
      <c r="MZE80" s="367"/>
      <c r="MZF80" s="367"/>
      <c r="MZG80" s="367"/>
      <c r="MZH80" s="366"/>
      <c r="MZI80" s="367"/>
      <c r="MZJ80" s="367"/>
      <c r="MZK80" s="367"/>
      <c r="MZL80" s="367"/>
      <c r="MZM80" s="367"/>
      <c r="MZN80" s="367"/>
      <c r="MZO80" s="366"/>
      <c r="MZP80" s="367"/>
      <c r="MZQ80" s="367"/>
      <c r="MZR80" s="367"/>
      <c r="MZS80" s="367"/>
      <c r="MZT80" s="367"/>
      <c r="MZU80" s="367"/>
      <c r="MZV80" s="366"/>
      <c r="MZW80" s="367"/>
      <c r="MZX80" s="367"/>
      <c r="MZY80" s="367"/>
      <c r="MZZ80" s="367"/>
      <c r="NAA80" s="367"/>
      <c r="NAB80" s="367"/>
      <c r="NAC80" s="366"/>
      <c r="NAD80" s="367"/>
      <c r="NAE80" s="367"/>
      <c r="NAF80" s="367"/>
      <c r="NAG80" s="367"/>
      <c r="NAH80" s="367"/>
      <c r="NAI80" s="367"/>
      <c r="NAJ80" s="366"/>
      <c r="NAK80" s="367"/>
      <c r="NAL80" s="367"/>
      <c r="NAM80" s="367"/>
      <c r="NAN80" s="367"/>
      <c r="NAO80" s="367"/>
      <c r="NAP80" s="367"/>
      <c r="NAQ80" s="366"/>
      <c r="NAR80" s="367"/>
      <c r="NAS80" s="367"/>
      <c r="NAT80" s="367"/>
      <c r="NAU80" s="367"/>
      <c r="NAV80" s="367"/>
      <c r="NAW80" s="367"/>
      <c r="NAX80" s="366"/>
      <c r="NAY80" s="367"/>
      <c r="NAZ80" s="367"/>
      <c r="NBA80" s="367"/>
      <c r="NBB80" s="367"/>
      <c r="NBC80" s="367"/>
      <c r="NBD80" s="367"/>
      <c r="NBE80" s="366"/>
      <c r="NBF80" s="367"/>
      <c r="NBG80" s="367"/>
      <c r="NBH80" s="367"/>
      <c r="NBI80" s="367"/>
      <c r="NBJ80" s="367"/>
      <c r="NBK80" s="367"/>
      <c r="NBL80" s="366"/>
      <c r="NBM80" s="367"/>
      <c r="NBN80" s="367"/>
      <c r="NBO80" s="367"/>
      <c r="NBP80" s="367"/>
      <c r="NBQ80" s="367"/>
      <c r="NBR80" s="367"/>
      <c r="NBS80" s="366"/>
      <c r="NBT80" s="367"/>
      <c r="NBU80" s="367"/>
      <c r="NBV80" s="367"/>
      <c r="NBW80" s="367"/>
      <c r="NBX80" s="367"/>
      <c r="NBY80" s="367"/>
      <c r="NBZ80" s="366"/>
      <c r="NCA80" s="367"/>
      <c r="NCB80" s="367"/>
      <c r="NCC80" s="367"/>
      <c r="NCD80" s="367"/>
      <c r="NCE80" s="367"/>
      <c r="NCF80" s="367"/>
      <c r="NCG80" s="366"/>
      <c r="NCH80" s="367"/>
      <c r="NCI80" s="367"/>
      <c r="NCJ80" s="367"/>
      <c r="NCK80" s="367"/>
      <c r="NCL80" s="367"/>
      <c r="NCM80" s="367"/>
      <c r="NCN80" s="366"/>
      <c r="NCO80" s="367"/>
      <c r="NCP80" s="367"/>
      <c r="NCQ80" s="367"/>
      <c r="NCR80" s="367"/>
      <c r="NCS80" s="367"/>
      <c r="NCT80" s="367"/>
      <c r="NCU80" s="366"/>
      <c r="NCV80" s="367"/>
      <c r="NCW80" s="367"/>
      <c r="NCX80" s="367"/>
      <c r="NCY80" s="367"/>
      <c r="NCZ80" s="367"/>
      <c r="NDA80" s="367"/>
      <c r="NDB80" s="366"/>
      <c r="NDC80" s="367"/>
      <c r="NDD80" s="367"/>
      <c r="NDE80" s="367"/>
      <c r="NDF80" s="367"/>
      <c r="NDG80" s="367"/>
      <c r="NDH80" s="367"/>
      <c r="NDI80" s="366"/>
      <c r="NDJ80" s="367"/>
      <c r="NDK80" s="367"/>
      <c r="NDL80" s="367"/>
      <c r="NDM80" s="367"/>
      <c r="NDN80" s="367"/>
      <c r="NDO80" s="367"/>
      <c r="NDP80" s="366"/>
      <c r="NDQ80" s="367"/>
      <c r="NDR80" s="367"/>
      <c r="NDS80" s="367"/>
      <c r="NDT80" s="367"/>
      <c r="NDU80" s="367"/>
      <c r="NDV80" s="367"/>
      <c r="NDW80" s="366"/>
      <c r="NDX80" s="367"/>
      <c r="NDY80" s="367"/>
      <c r="NDZ80" s="367"/>
      <c r="NEA80" s="367"/>
      <c r="NEB80" s="367"/>
      <c r="NEC80" s="367"/>
      <c r="NED80" s="366"/>
      <c r="NEE80" s="367"/>
      <c r="NEF80" s="367"/>
      <c r="NEG80" s="367"/>
      <c r="NEH80" s="367"/>
      <c r="NEI80" s="367"/>
      <c r="NEJ80" s="367"/>
      <c r="NEK80" s="366"/>
      <c r="NEL80" s="367"/>
      <c r="NEM80" s="367"/>
      <c r="NEN80" s="367"/>
      <c r="NEO80" s="367"/>
      <c r="NEP80" s="367"/>
      <c r="NEQ80" s="367"/>
      <c r="NER80" s="366"/>
      <c r="NES80" s="367"/>
      <c r="NET80" s="367"/>
      <c r="NEU80" s="367"/>
      <c r="NEV80" s="367"/>
      <c r="NEW80" s="367"/>
      <c r="NEX80" s="367"/>
      <c r="NEY80" s="366"/>
      <c r="NEZ80" s="367"/>
      <c r="NFA80" s="367"/>
      <c r="NFB80" s="367"/>
      <c r="NFC80" s="367"/>
      <c r="NFD80" s="367"/>
      <c r="NFE80" s="367"/>
      <c r="NFF80" s="366"/>
      <c r="NFG80" s="367"/>
      <c r="NFH80" s="367"/>
      <c r="NFI80" s="367"/>
      <c r="NFJ80" s="367"/>
      <c r="NFK80" s="367"/>
      <c r="NFL80" s="367"/>
      <c r="NFM80" s="366"/>
      <c r="NFN80" s="367"/>
      <c r="NFO80" s="367"/>
      <c r="NFP80" s="367"/>
      <c r="NFQ80" s="367"/>
      <c r="NFR80" s="367"/>
      <c r="NFS80" s="367"/>
      <c r="NFT80" s="366"/>
      <c r="NFU80" s="367"/>
      <c r="NFV80" s="367"/>
      <c r="NFW80" s="367"/>
      <c r="NFX80" s="367"/>
      <c r="NFY80" s="367"/>
      <c r="NFZ80" s="367"/>
      <c r="NGA80" s="366"/>
      <c r="NGB80" s="367"/>
      <c r="NGC80" s="367"/>
      <c r="NGD80" s="367"/>
      <c r="NGE80" s="367"/>
      <c r="NGF80" s="367"/>
      <c r="NGG80" s="367"/>
      <c r="NGH80" s="366"/>
      <c r="NGI80" s="367"/>
      <c r="NGJ80" s="367"/>
      <c r="NGK80" s="367"/>
      <c r="NGL80" s="367"/>
      <c r="NGM80" s="367"/>
      <c r="NGN80" s="367"/>
      <c r="NGO80" s="366"/>
      <c r="NGP80" s="367"/>
      <c r="NGQ80" s="367"/>
      <c r="NGR80" s="367"/>
      <c r="NGS80" s="367"/>
      <c r="NGT80" s="367"/>
      <c r="NGU80" s="367"/>
      <c r="NGV80" s="366"/>
      <c r="NGW80" s="367"/>
      <c r="NGX80" s="367"/>
      <c r="NGY80" s="367"/>
      <c r="NGZ80" s="367"/>
      <c r="NHA80" s="367"/>
      <c r="NHB80" s="367"/>
      <c r="NHC80" s="366"/>
      <c r="NHD80" s="367"/>
      <c r="NHE80" s="367"/>
      <c r="NHF80" s="367"/>
      <c r="NHG80" s="367"/>
      <c r="NHH80" s="367"/>
      <c r="NHI80" s="367"/>
      <c r="NHJ80" s="366"/>
      <c r="NHK80" s="367"/>
      <c r="NHL80" s="367"/>
      <c r="NHM80" s="367"/>
      <c r="NHN80" s="367"/>
      <c r="NHO80" s="367"/>
      <c r="NHP80" s="367"/>
      <c r="NHQ80" s="366"/>
      <c r="NHR80" s="367"/>
      <c r="NHS80" s="367"/>
      <c r="NHT80" s="367"/>
      <c r="NHU80" s="367"/>
      <c r="NHV80" s="367"/>
      <c r="NHW80" s="367"/>
      <c r="NHX80" s="366"/>
      <c r="NHY80" s="367"/>
      <c r="NHZ80" s="367"/>
      <c r="NIA80" s="367"/>
      <c r="NIB80" s="367"/>
      <c r="NIC80" s="367"/>
      <c r="NID80" s="367"/>
      <c r="NIE80" s="366"/>
      <c r="NIF80" s="367"/>
      <c r="NIG80" s="367"/>
      <c r="NIH80" s="367"/>
      <c r="NII80" s="367"/>
      <c r="NIJ80" s="367"/>
      <c r="NIK80" s="367"/>
      <c r="NIL80" s="366"/>
      <c r="NIM80" s="367"/>
      <c r="NIN80" s="367"/>
      <c r="NIO80" s="367"/>
      <c r="NIP80" s="367"/>
      <c r="NIQ80" s="367"/>
      <c r="NIR80" s="367"/>
      <c r="NIS80" s="366"/>
      <c r="NIT80" s="367"/>
      <c r="NIU80" s="367"/>
      <c r="NIV80" s="367"/>
      <c r="NIW80" s="367"/>
      <c r="NIX80" s="367"/>
      <c r="NIY80" s="367"/>
      <c r="NIZ80" s="366"/>
      <c r="NJA80" s="367"/>
      <c r="NJB80" s="367"/>
      <c r="NJC80" s="367"/>
      <c r="NJD80" s="367"/>
      <c r="NJE80" s="367"/>
      <c r="NJF80" s="367"/>
      <c r="NJG80" s="366"/>
      <c r="NJH80" s="367"/>
      <c r="NJI80" s="367"/>
      <c r="NJJ80" s="367"/>
      <c r="NJK80" s="367"/>
      <c r="NJL80" s="367"/>
      <c r="NJM80" s="367"/>
      <c r="NJN80" s="366"/>
      <c r="NJO80" s="367"/>
      <c r="NJP80" s="367"/>
      <c r="NJQ80" s="367"/>
      <c r="NJR80" s="367"/>
      <c r="NJS80" s="367"/>
      <c r="NJT80" s="367"/>
      <c r="NJU80" s="366"/>
      <c r="NJV80" s="367"/>
      <c r="NJW80" s="367"/>
      <c r="NJX80" s="367"/>
      <c r="NJY80" s="367"/>
      <c r="NJZ80" s="367"/>
      <c r="NKA80" s="367"/>
      <c r="NKB80" s="366"/>
      <c r="NKC80" s="367"/>
      <c r="NKD80" s="367"/>
      <c r="NKE80" s="367"/>
      <c r="NKF80" s="367"/>
      <c r="NKG80" s="367"/>
      <c r="NKH80" s="367"/>
      <c r="NKI80" s="366"/>
      <c r="NKJ80" s="367"/>
      <c r="NKK80" s="367"/>
      <c r="NKL80" s="367"/>
      <c r="NKM80" s="367"/>
      <c r="NKN80" s="367"/>
      <c r="NKO80" s="367"/>
      <c r="NKP80" s="366"/>
      <c r="NKQ80" s="367"/>
      <c r="NKR80" s="367"/>
      <c r="NKS80" s="367"/>
      <c r="NKT80" s="367"/>
      <c r="NKU80" s="367"/>
      <c r="NKV80" s="367"/>
      <c r="NKW80" s="366"/>
      <c r="NKX80" s="367"/>
      <c r="NKY80" s="367"/>
      <c r="NKZ80" s="367"/>
      <c r="NLA80" s="367"/>
      <c r="NLB80" s="367"/>
      <c r="NLC80" s="367"/>
      <c r="NLD80" s="366"/>
      <c r="NLE80" s="367"/>
      <c r="NLF80" s="367"/>
      <c r="NLG80" s="367"/>
      <c r="NLH80" s="367"/>
      <c r="NLI80" s="367"/>
      <c r="NLJ80" s="367"/>
      <c r="NLK80" s="366"/>
      <c r="NLL80" s="367"/>
      <c r="NLM80" s="367"/>
      <c r="NLN80" s="367"/>
      <c r="NLO80" s="367"/>
      <c r="NLP80" s="367"/>
      <c r="NLQ80" s="367"/>
      <c r="NLR80" s="366"/>
      <c r="NLS80" s="367"/>
      <c r="NLT80" s="367"/>
      <c r="NLU80" s="367"/>
      <c r="NLV80" s="367"/>
      <c r="NLW80" s="367"/>
      <c r="NLX80" s="367"/>
      <c r="NLY80" s="366"/>
      <c r="NLZ80" s="367"/>
      <c r="NMA80" s="367"/>
      <c r="NMB80" s="367"/>
      <c r="NMC80" s="367"/>
      <c r="NMD80" s="367"/>
      <c r="NME80" s="367"/>
      <c r="NMF80" s="366"/>
      <c r="NMG80" s="367"/>
      <c r="NMH80" s="367"/>
      <c r="NMI80" s="367"/>
      <c r="NMJ80" s="367"/>
      <c r="NMK80" s="367"/>
      <c r="NML80" s="367"/>
      <c r="NMM80" s="366"/>
      <c r="NMN80" s="367"/>
      <c r="NMO80" s="367"/>
      <c r="NMP80" s="367"/>
      <c r="NMQ80" s="367"/>
      <c r="NMR80" s="367"/>
      <c r="NMS80" s="367"/>
      <c r="NMT80" s="366"/>
      <c r="NMU80" s="367"/>
      <c r="NMV80" s="367"/>
      <c r="NMW80" s="367"/>
      <c r="NMX80" s="367"/>
      <c r="NMY80" s="367"/>
      <c r="NMZ80" s="367"/>
      <c r="NNA80" s="366"/>
      <c r="NNB80" s="367"/>
      <c r="NNC80" s="367"/>
      <c r="NND80" s="367"/>
      <c r="NNE80" s="367"/>
      <c r="NNF80" s="367"/>
      <c r="NNG80" s="367"/>
      <c r="NNH80" s="366"/>
      <c r="NNI80" s="367"/>
      <c r="NNJ80" s="367"/>
      <c r="NNK80" s="367"/>
      <c r="NNL80" s="367"/>
      <c r="NNM80" s="367"/>
      <c r="NNN80" s="367"/>
      <c r="NNO80" s="366"/>
      <c r="NNP80" s="367"/>
      <c r="NNQ80" s="367"/>
      <c r="NNR80" s="367"/>
      <c r="NNS80" s="367"/>
      <c r="NNT80" s="367"/>
      <c r="NNU80" s="367"/>
      <c r="NNV80" s="366"/>
      <c r="NNW80" s="367"/>
      <c r="NNX80" s="367"/>
      <c r="NNY80" s="367"/>
      <c r="NNZ80" s="367"/>
      <c r="NOA80" s="367"/>
      <c r="NOB80" s="367"/>
      <c r="NOC80" s="366"/>
      <c r="NOD80" s="367"/>
      <c r="NOE80" s="367"/>
      <c r="NOF80" s="367"/>
      <c r="NOG80" s="367"/>
      <c r="NOH80" s="367"/>
      <c r="NOI80" s="367"/>
      <c r="NOJ80" s="366"/>
      <c r="NOK80" s="367"/>
      <c r="NOL80" s="367"/>
      <c r="NOM80" s="367"/>
      <c r="NON80" s="367"/>
      <c r="NOO80" s="367"/>
      <c r="NOP80" s="367"/>
      <c r="NOQ80" s="366"/>
      <c r="NOR80" s="367"/>
      <c r="NOS80" s="367"/>
      <c r="NOT80" s="367"/>
      <c r="NOU80" s="367"/>
      <c r="NOV80" s="367"/>
      <c r="NOW80" s="367"/>
      <c r="NOX80" s="366"/>
      <c r="NOY80" s="367"/>
      <c r="NOZ80" s="367"/>
      <c r="NPA80" s="367"/>
      <c r="NPB80" s="367"/>
      <c r="NPC80" s="367"/>
      <c r="NPD80" s="367"/>
      <c r="NPE80" s="366"/>
      <c r="NPF80" s="367"/>
      <c r="NPG80" s="367"/>
      <c r="NPH80" s="367"/>
      <c r="NPI80" s="367"/>
      <c r="NPJ80" s="367"/>
      <c r="NPK80" s="367"/>
      <c r="NPL80" s="366"/>
      <c r="NPM80" s="367"/>
      <c r="NPN80" s="367"/>
      <c r="NPO80" s="367"/>
      <c r="NPP80" s="367"/>
      <c r="NPQ80" s="367"/>
      <c r="NPR80" s="367"/>
      <c r="NPS80" s="366"/>
      <c r="NPT80" s="367"/>
      <c r="NPU80" s="367"/>
      <c r="NPV80" s="367"/>
      <c r="NPW80" s="367"/>
      <c r="NPX80" s="367"/>
      <c r="NPY80" s="367"/>
      <c r="NPZ80" s="366"/>
      <c r="NQA80" s="367"/>
      <c r="NQB80" s="367"/>
      <c r="NQC80" s="367"/>
      <c r="NQD80" s="367"/>
      <c r="NQE80" s="367"/>
      <c r="NQF80" s="367"/>
      <c r="NQG80" s="366"/>
      <c r="NQH80" s="367"/>
      <c r="NQI80" s="367"/>
      <c r="NQJ80" s="367"/>
      <c r="NQK80" s="367"/>
      <c r="NQL80" s="367"/>
      <c r="NQM80" s="367"/>
      <c r="NQN80" s="366"/>
      <c r="NQO80" s="367"/>
      <c r="NQP80" s="367"/>
      <c r="NQQ80" s="367"/>
      <c r="NQR80" s="367"/>
      <c r="NQS80" s="367"/>
      <c r="NQT80" s="367"/>
      <c r="NQU80" s="366"/>
      <c r="NQV80" s="367"/>
      <c r="NQW80" s="367"/>
      <c r="NQX80" s="367"/>
      <c r="NQY80" s="367"/>
      <c r="NQZ80" s="367"/>
      <c r="NRA80" s="367"/>
      <c r="NRB80" s="366"/>
      <c r="NRC80" s="367"/>
      <c r="NRD80" s="367"/>
      <c r="NRE80" s="367"/>
      <c r="NRF80" s="367"/>
      <c r="NRG80" s="367"/>
      <c r="NRH80" s="367"/>
      <c r="NRI80" s="366"/>
      <c r="NRJ80" s="367"/>
      <c r="NRK80" s="367"/>
      <c r="NRL80" s="367"/>
      <c r="NRM80" s="367"/>
      <c r="NRN80" s="367"/>
      <c r="NRO80" s="367"/>
      <c r="NRP80" s="366"/>
      <c r="NRQ80" s="367"/>
      <c r="NRR80" s="367"/>
      <c r="NRS80" s="367"/>
      <c r="NRT80" s="367"/>
      <c r="NRU80" s="367"/>
      <c r="NRV80" s="367"/>
      <c r="NRW80" s="366"/>
      <c r="NRX80" s="367"/>
      <c r="NRY80" s="367"/>
      <c r="NRZ80" s="367"/>
      <c r="NSA80" s="367"/>
      <c r="NSB80" s="367"/>
      <c r="NSC80" s="367"/>
      <c r="NSD80" s="366"/>
      <c r="NSE80" s="367"/>
      <c r="NSF80" s="367"/>
      <c r="NSG80" s="367"/>
      <c r="NSH80" s="367"/>
      <c r="NSI80" s="367"/>
      <c r="NSJ80" s="367"/>
      <c r="NSK80" s="366"/>
      <c r="NSL80" s="367"/>
      <c r="NSM80" s="367"/>
      <c r="NSN80" s="367"/>
      <c r="NSO80" s="367"/>
      <c r="NSP80" s="367"/>
      <c r="NSQ80" s="367"/>
      <c r="NSR80" s="366"/>
      <c r="NSS80" s="367"/>
      <c r="NST80" s="367"/>
      <c r="NSU80" s="367"/>
      <c r="NSV80" s="367"/>
      <c r="NSW80" s="367"/>
      <c r="NSX80" s="367"/>
      <c r="NSY80" s="366"/>
      <c r="NSZ80" s="367"/>
      <c r="NTA80" s="367"/>
      <c r="NTB80" s="367"/>
      <c r="NTC80" s="367"/>
      <c r="NTD80" s="367"/>
      <c r="NTE80" s="367"/>
      <c r="NTF80" s="366"/>
      <c r="NTG80" s="367"/>
      <c r="NTH80" s="367"/>
      <c r="NTI80" s="367"/>
      <c r="NTJ80" s="367"/>
      <c r="NTK80" s="367"/>
      <c r="NTL80" s="367"/>
      <c r="NTM80" s="366"/>
      <c r="NTN80" s="367"/>
      <c r="NTO80" s="367"/>
      <c r="NTP80" s="367"/>
      <c r="NTQ80" s="367"/>
      <c r="NTR80" s="367"/>
      <c r="NTS80" s="367"/>
      <c r="NTT80" s="366"/>
      <c r="NTU80" s="367"/>
      <c r="NTV80" s="367"/>
      <c r="NTW80" s="367"/>
      <c r="NTX80" s="367"/>
      <c r="NTY80" s="367"/>
      <c r="NTZ80" s="367"/>
      <c r="NUA80" s="366"/>
      <c r="NUB80" s="367"/>
      <c r="NUC80" s="367"/>
      <c r="NUD80" s="367"/>
      <c r="NUE80" s="367"/>
      <c r="NUF80" s="367"/>
      <c r="NUG80" s="367"/>
      <c r="NUH80" s="366"/>
      <c r="NUI80" s="367"/>
      <c r="NUJ80" s="367"/>
      <c r="NUK80" s="367"/>
      <c r="NUL80" s="367"/>
      <c r="NUM80" s="367"/>
      <c r="NUN80" s="367"/>
      <c r="NUO80" s="366"/>
      <c r="NUP80" s="367"/>
      <c r="NUQ80" s="367"/>
      <c r="NUR80" s="367"/>
      <c r="NUS80" s="367"/>
      <c r="NUT80" s="367"/>
      <c r="NUU80" s="367"/>
      <c r="NUV80" s="366"/>
      <c r="NUW80" s="367"/>
      <c r="NUX80" s="367"/>
      <c r="NUY80" s="367"/>
      <c r="NUZ80" s="367"/>
      <c r="NVA80" s="367"/>
      <c r="NVB80" s="367"/>
      <c r="NVC80" s="366"/>
      <c r="NVD80" s="367"/>
      <c r="NVE80" s="367"/>
      <c r="NVF80" s="367"/>
      <c r="NVG80" s="367"/>
      <c r="NVH80" s="367"/>
      <c r="NVI80" s="367"/>
      <c r="NVJ80" s="366"/>
      <c r="NVK80" s="367"/>
      <c r="NVL80" s="367"/>
      <c r="NVM80" s="367"/>
      <c r="NVN80" s="367"/>
      <c r="NVO80" s="367"/>
      <c r="NVP80" s="367"/>
      <c r="NVQ80" s="366"/>
      <c r="NVR80" s="367"/>
      <c r="NVS80" s="367"/>
      <c r="NVT80" s="367"/>
      <c r="NVU80" s="367"/>
      <c r="NVV80" s="367"/>
      <c r="NVW80" s="367"/>
      <c r="NVX80" s="366"/>
      <c r="NVY80" s="367"/>
      <c r="NVZ80" s="367"/>
      <c r="NWA80" s="367"/>
      <c r="NWB80" s="367"/>
      <c r="NWC80" s="367"/>
      <c r="NWD80" s="367"/>
      <c r="NWE80" s="366"/>
      <c r="NWF80" s="367"/>
      <c r="NWG80" s="367"/>
      <c r="NWH80" s="367"/>
      <c r="NWI80" s="367"/>
      <c r="NWJ80" s="367"/>
      <c r="NWK80" s="367"/>
      <c r="NWL80" s="366"/>
      <c r="NWM80" s="367"/>
      <c r="NWN80" s="367"/>
      <c r="NWO80" s="367"/>
      <c r="NWP80" s="367"/>
      <c r="NWQ80" s="367"/>
      <c r="NWR80" s="367"/>
      <c r="NWS80" s="366"/>
      <c r="NWT80" s="367"/>
      <c r="NWU80" s="367"/>
      <c r="NWV80" s="367"/>
      <c r="NWW80" s="367"/>
      <c r="NWX80" s="367"/>
      <c r="NWY80" s="367"/>
      <c r="NWZ80" s="366"/>
      <c r="NXA80" s="367"/>
      <c r="NXB80" s="367"/>
      <c r="NXC80" s="367"/>
      <c r="NXD80" s="367"/>
      <c r="NXE80" s="367"/>
      <c r="NXF80" s="367"/>
      <c r="NXG80" s="366"/>
      <c r="NXH80" s="367"/>
      <c r="NXI80" s="367"/>
      <c r="NXJ80" s="367"/>
      <c r="NXK80" s="367"/>
      <c r="NXL80" s="367"/>
      <c r="NXM80" s="367"/>
      <c r="NXN80" s="366"/>
      <c r="NXO80" s="367"/>
      <c r="NXP80" s="367"/>
      <c r="NXQ80" s="367"/>
      <c r="NXR80" s="367"/>
      <c r="NXS80" s="367"/>
      <c r="NXT80" s="367"/>
      <c r="NXU80" s="366"/>
      <c r="NXV80" s="367"/>
      <c r="NXW80" s="367"/>
      <c r="NXX80" s="367"/>
      <c r="NXY80" s="367"/>
      <c r="NXZ80" s="367"/>
      <c r="NYA80" s="367"/>
      <c r="NYB80" s="366"/>
      <c r="NYC80" s="367"/>
      <c r="NYD80" s="367"/>
      <c r="NYE80" s="367"/>
      <c r="NYF80" s="367"/>
      <c r="NYG80" s="367"/>
      <c r="NYH80" s="367"/>
      <c r="NYI80" s="366"/>
      <c r="NYJ80" s="367"/>
      <c r="NYK80" s="367"/>
      <c r="NYL80" s="367"/>
      <c r="NYM80" s="367"/>
      <c r="NYN80" s="367"/>
      <c r="NYO80" s="367"/>
      <c r="NYP80" s="366"/>
      <c r="NYQ80" s="367"/>
      <c r="NYR80" s="367"/>
      <c r="NYS80" s="367"/>
      <c r="NYT80" s="367"/>
      <c r="NYU80" s="367"/>
      <c r="NYV80" s="367"/>
      <c r="NYW80" s="366"/>
      <c r="NYX80" s="367"/>
      <c r="NYY80" s="367"/>
      <c r="NYZ80" s="367"/>
      <c r="NZA80" s="367"/>
      <c r="NZB80" s="367"/>
      <c r="NZC80" s="367"/>
      <c r="NZD80" s="366"/>
      <c r="NZE80" s="367"/>
      <c r="NZF80" s="367"/>
      <c r="NZG80" s="367"/>
      <c r="NZH80" s="367"/>
      <c r="NZI80" s="367"/>
      <c r="NZJ80" s="367"/>
      <c r="NZK80" s="366"/>
      <c r="NZL80" s="367"/>
      <c r="NZM80" s="367"/>
      <c r="NZN80" s="367"/>
      <c r="NZO80" s="367"/>
      <c r="NZP80" s="367"/>
      <c r="NZQ80" s="367"/>
      <c r="NZR80" s="366"/>
      <c r="NZS80" s="367"/>
      <c r="NZT80" s="367"/>
      <c r="NZU80" s="367"/>
      <c r="NZV80" s="367"/>
      <c r="NZW80" s="367"/>
      <c r="NZX80" s="367"/>
      <c r="NZY80" s="366"/>
      <c r="NZZ80" s="367"/>
      <c r="OAA80" s="367"/>
      <c r="OAB80" s="367"/>
      <c r="OAC80" s="367"/>
      <c r="OAD80" s="367"/>
      <c r="OAE80" s="367"/>
      <c r="OAF80" s="366"/>
      <c r="OAG80" s="367"/>
      <c r="OAH80" s="367"/>
      <c r="OAI80" s="367"/>
      <c r="OAJ80" s="367"/>
      <c r="OAK80" s="367"/>
      <c r="OAL80" s="367"/>
      <c r="OAM80" s="366"/>
      <c r="OAN80" s="367"/>
      <c r="OAO80" s="367"/>
      <c r="OAP80" s="367"/>
      <c r="OAQ80" s="367"/>
      <c r="OAR80" s="367"/>
      <c r="OAS80" s="367"/>
      <c r="OAT80" s="366"/>
      <c r="OAU80" s="367"/>
      <c r="OAV80" s="367"/>
      <c r="OAW80" s="367"/>
      <c r="OAX80" s="367"/>
      <c r="OAY80" s="367"/>
      <c r="OAZ80" s="367"/>
      <c r="OBA80" s="366"/>
      <c r="OBB80" s="367"/>
      <c r="OBC80" s="367"/>
      <c r="OBD80" s="367"/>
      <c r="OBE80" s="367"/>
      <c r="OBF80" s="367"/>
      <c r="OBG80" s="367"/>
      <c r="OBH80" s="366"/>
      <c r="OBI80" s="367"/>
      <c r="OBJ80" s="367"/>
      <c r="OBK80" s="367"/>
      <c r="OBL80" s="367"/>
      <c r="OBM80" s="367"/>
      <c r="OBN80" s="367"/>
      <c r="OBO80" s="366"/>
      <c r="OBP80" s="367"/>
      <c r="OBQ80" s="367"/>
      <c r="OBR80" s="367"/>
      <c r="OBS80" s="367"/>
      <c r="OBT80" s="367"/>
      <c r="OBU80" s="367"/>
      <c r="OBV80" s="366"/>
      <c r="OBW80" s="367"/>
      <c r="OBX80" s="367"/>
      <c r="OBY80" s="367"/>
      <c r="OBZ80" s="367"/>
      <c r="OCA80" s="367"/>
      <c r="OCB80" s="367"/>
      <c r="OCC80" s="366"/>
      <c r="OCD80" s="367"/>
      <c r="OCE80" s="367"/>
      <c r="OCF80" s="367"/>
      <c r="OCG80" s="367"/>
      <c r="OCH80" s="367"/>
      <c r="OCI80" s="367"/>
      <c r="OCJ80" s="366"/>
      <c r="OCK80" s="367"/>
      <c r="OCL80" s="367"/>
      <c r="OCM80" s="367"/>
      <c r="OCN80" s="367"/>
      <c r="OCO80" s="367"/>
      <c r="OCP80" s="367"/>
      <c r="OCQ80" s="366"/>
      <c r="OCR80" s="367"/>
      <c r="OCS80" s="367"/>
      <c r="OCT80" s="367"/>
      <c r="OCU80" s="367"/>
      <c r="OCV80" s="367"/>
      <c r="OCW80" s="367"/>
      <c r="OCX80" s="366"/>
      <c r="OCY80" s="367"/>
      <c r="OCZ80" s="367"/>
      <c r="ODA80" s="367"/>
      <c r="ODB80" s="367"/>
      <c r="ODC80" s="367"/>
      <c r="ODD80" s="367"/>
      <c r="ODE80" s="366"/>
      <c r="ODF80" s="367"/>
      <c r="ODG80" s="367"/>
      <c r="ODH80" s="367"/>
      <c r="ODI80" s="367"/>
      <c r="ODJ80" s="367"/>
      <c r="ODK80" s="367"/>
      <c r="ODL80" s="366"/>
      <c r="ODM80" s="367"/>
      <c r="ODN80" s="367"/>
      <c r="ODO80" s="367"/>
      <c r="ODP80" s="367"/>
      <c r="ODQ80" s="367"/>
      <c r="ODR80" s="367"/>
      <c r="ODS80" s="366"/>
      <c r="ODT80" s="367"/>
      <c r="ODU80" s="367"/>
      <c r="ODV80" s="367"/>
      <c r="ODW80" s="367"/>
      <c r="ODX80" s="367"/>
      <c r="ODY80" s="367"/>
      <c r="ODZ80" s="366"/>
      <c r="OEA80" s="367"/>
      <c r="OEB80" s="367"/>
      <c r="OEC80" s="367"/>
      <c r="OED80" s="367"/>
      <c r="OEE80" s="367"/>
      <c r="OEF80" s="367"/>
      <c r="OEG80" s="366"/>
      <c r="OEH80" s="367"/>
      <c r="OEI80" s="367"/>
      <c r="OEJ80" s="367"/>
      <c r="OEK80" s="367"/>
      <c r="OEL80" s="367"/>
      <c r="OEM80" s="367"/>
      <c r="OEN80" s="366"/>
      <c r="OEO80" s="367"/>
      <c r="OEP80" s="367"/>
      <c r="OEQ80" s="367"/>
      <c r="OER80" s="367"/>
      <c r="OES80" s="367"/>
      <c r="OET80" s="367"/>
      <c r="OEU80" s="366"/>
      <c r="OEV80" s="367"/>
      <c r="OEW80" s="367"/>
      <c r="OEX80" s="367"/>
      <c r="OEY80" s="367"/>
      <c r="OEZ80" s="367"/>
      <c r="OFA80" s="367"/>
      <c r="OFB80" s="366"/>
      <c r="OFC80" s="367"/>
      <c r="OFD80" s="367"/>
      <c r="OFE80" s="367"/>
      <c r="OFF80" s="367"/>
      <c r="OFG80" s="367"/>
      <c r="OFH80" s="367"/>
      <c r="OFI80" s="366"/>
      <c r="OFJ80" s="367"/>
      <c r="OFK80" s="367"/>
      <c r="OFL80" s="367"/>
      <c r="OFM80" s="367"/>
      <c r="OFN80" s="367"/>
      <c r="OFO80" s="367"/>
      <c r="OFP80" s="366"/>
      <c r="OFQ80" s="367"/>
      <c r="OFR80" s="367"/>
      <c r="OFS80" s="367"/>
      <c r="OFT80" s="367"/>
      <c r="OFU80" s="367"/>
      <c r="OFV80" s="367"/>
      <c r="OFW80" s="366"/>
      <c r="OFX80" s="367"/>
      <c r="OFY80" s="367"/>
      <c r="OFZ80" s="367"/>
      <c r="OGA80" s="367"/>
      <c r="OGB80" s="367"/>
      <c r="OGC80" s="367"/>
      <c r="OGD80" s="366"/>
      <c r="OGE80" s="367"/>
      <c r="OGF80" s="367"/>
      <c r="OGG80" s="367"/>
      <c r="OGH80" s="367"/>
      <c r="OGI80" s="367"/>
      <c r="OGJ80" s="367"/>
      <c r="OGK80" s="366"/>
      <c r="OGL80" s="367"/>
      <c r="OGM80" s="367"/>
      <c r="OGN80" s="367"/>
      <c r="OGO80" s="367"/>
      <c r="OGP80" s="367"/>
      <c r="OGQ80" s="367"/>
      <c r="OGR80" s="366"/>
      <c r="OGS80" s="367"/>
      <c r="OGT80" s="367"/>
      <c r="OGU80" s="367"/>
      <c r="OGV80" s="367"/>
      <c r="OGW80" s="367"/>
      <c r="OGX80" s="367"/>
      <c r="OGY80" s="366"/>
      <c r="OGZ80" s="367"/>
      <c r="OHA80" s="367"/>
      <c r="OHB80" s="367"/>
      <c r="OHC80" s="367"/>
      <c r="OHD80" s="367"/>
      <c r="OHE80" s="367"/>
      <c r="OHF80" s="366"/>
      <c r="OHG80" s="367"/>
      <c r="OHH80" s="367"/>
      <c r="OHI80" s="367"/>
      <c r="OHJ80" s="367"/>
      <c r="OHK80" s="367"/>
      <c r="OHL80" s="367"/>
      <c r="OHM80" s="366"/>
      <c r="OHN80" s="367"/>
      <c r="OHO80" s="367"/>
      <c r="OHP80" s="367"/>
      <c r="OHQ80" s="367"/>
      <c r="OHR80" s="367"/>
      <c r="OHS80" s="367"/>
      <c r="OHT80" s="366"/>
      <c r="OHU80" s="367"/>
      <c r="OHV80" s="367"/>
      <c r="OHW80" s="367"/>
      <c r="OHX80" s="367"/>
      <c r="OHY80" s="367"/>
      <c r="OHZ80" s="367"/>
      <c r="OIA80" s="366"/>
      <c r="OIB80" s="367"/>
      <c r="OIC80" s="367"/>
      <c r="OID80" s="367"/>
      <c r="OIE80" s="367"/>
      <c r="OIF80" s="367"/>
      <c r="OIG80" s="367"/>
      <c r="OIH80" s="366"/>
      <c r="OII80" s="367"/>
      <c r="OIJ80" s="367"/>
      <c r="OIK80" s="367"/>
      <c r="OIL80" s="367"/>
      <c r="OIM80" s="367"/>
      <c r="OIN80" s="367"/>
      <c r="OIO80" s="366"/>
      <c r="OIP80" s="367"/>
      <c r="OIQ80" s="367"/>
      <c r="OIR80" s="367"/>
      <c r="OIS80" s="367"/>
      <c r="OIT80" s="367"/>
      <c r="OIU80" s="367"/>
      <c r="OIV80" s="366"/>
      <c r="OIW80" s="367"/>
      <c r="OIX80" s="367"/>
      <c r="OIY80" s="367"/>
      <c r="OIZ80" s="367"/>
      <c r="OJA80" s="367"/>
      <c r="OJB80" s="367"/>
      <c r="OJC80" s="366"/>
      <c r="OJD80" s="367"/>
      <c r="OJE80" s="367"/>
      <c r="OJF80" s="367"/>
      <c r="OJG80" s="367"/>
      <c r="OJH80" s="367"/>
      <c r="OJI80" s="367"/>
      <c r="OJJ80" s="366"/>
      <c r="OJK80" s="367"/>
      <c r="OJL80" s="367"/>
      <c r="OJM80" s="367"/>
      <c r="OJN80" s="367"/>
      <c r="OJO80" s="367"/>
      <c r="OJP80" s="367"/>
      <c r="OJQ80" s="366"/>
      <c r="OJR80" s="367"/>
      <c r="OJS80" s="367"/>
      <c r="OJT80" s="367"/>
      <c r="OJU80" s="367"/>
      <c r="OJV80" s="367"/>
      <c r="OJW80" s="367"/>
      <c r="OJX80" s="366"/>
      <c r="OJY80" s="367"/>
      <c r="OJZ80" s="367"/>
      <c r="OKA80" s="367"/>
      <c r="OKB80" s="367"/>
      <c r="OKC80" s="367"/>
      <c r="OKD80" s="367"/>
      <c r="OKE80" s="366"/>
      <c r="OKF80" s="367"/>
      <c r="OKG80" s="367"/>
      <c r="OKH80" s="367"/>
      <c r="OKI80" s="367"/>
      <c r="OKJ80" s="367"/>
      <c r="OKK80" s="367"/>
      <c r="OKL80" s="366"/>
      <c r="OKM80" s="367"/>
      <c r="OKN80" s="367"/>
      <c r="OKO80" s="367"/>
      <c r="OKP80" s="367"/>
      <c r="OKQ80" s="367"/>
      <c r="OKR80" s="367"/>
      <c r="OKS80" s="366"/>
      <c r="OKT80" s="367"/>
      <c r="OKU80" s="367"/>
      <c r="OKV80" s="367"/>
      <c r="OKW80" s="367"/>
      <c r="OKX80" s="367"/>
      <c r="OKY80" s="367"/>
      <c r="OKZ80" s="366"/>
      <c r="OLA80" s="367"/>
      <c r="OLB80" s="367"/>
      <c r="OLC80" s="367"/>
      <c r="OLD80" s="367"/>
      <c r="OLE80" s="367"/>
      <c r="OLF80" s="367"/>
      <c r="OLG80" s="366"/>
      <c r="OLH80" s="367"/>
      <c r="OLI80" s="367"/>
      <c r="OLJ80" s="367"/>
      <c r="OLK80" s="367"/>
      <c r="OLL80" s="367"/>
      <c r="OLM80" s="367"/>
      <c r="OLN80" s="366"/>
      <c r="OLO80" s="367"/>
      <c r="OLP80" s="367"/>
      <c r="OLQ80" s="367"/>
      <c r="OLR80" s="367"/>
      <c r="OLS80" s="367"/>
      <c r="OLT80" s="367"/>
      <c r="OLU80" s="366"/>
      <c r="OLV80" s="367"/>
      <c r="OLW80" s="367"/>
      <c r="OLX80" s="367"/>
      <c r="OLY80" s="367"/>
      <c r="OLZ80" s="367"/>
      <c r="OMA80" s="367"/>
      <c r="OMB80" s="366"/>
      <c r="OMC80" s="367"/>
      <c r="OMD80" s="367"/>
      <c r="OME80" s="367"/>
      <c r="OMF80" s="367"/>
      <c r="OMG80" s="367"/>
      <c r="OMH80" s="367"/>
      <c r="OMI80" s="366"/>
      <c r="OMJ80" s="367"/>
      <c r="OMK80" s="367"/>
      <c r="OML80" s="367"/>
      <c r="OMM80" s="367"/>
      <c r="OMN80" s="367"/>
      <c r="OMO80" s="367"/>
      <c r="OMP80" s="366"/>
      <c r="OMQ80" s="367"/>
      <c r="OMR80" s="367"/>
      <c r="OMS80" s="367"/>
      <c r="OMT80" s="367"/>
      <c r="OMU80" s="367"/>
      <c r="OMV80" s="367"/>
      <c r="OMW80" s="366"/>
      <c r="OMX80" s="367"/>
      <c r="OMY80" s="367"/>
      <c r="OMZ80" s="367"/>
      <c r="ONA80" s="367"/>
      <c r="ONB80" s="367"/>
      <c r="ONC80" s="367"/>
      <c r="OND80" s="366"/>
      <c r="ONE80" s="367"/>
      <c r="ONF80" s="367"/>
      <c r="ONG80" s="367"/>
      <c r="ONH80" s="367"/>
      <c r="ONI80" s="367"/>
      <c r="ONJ80" s="367"/>
      <c r="ONK80" s="366"/>
      <c r="ONL80" s="367"/>
      <c r="ONM80" s="367"/>
      <c r="ONN80" s="367"/>
      <c r="ONO80" s="367"/>
      <c r="ONP80" s="367"/>
      <c r="ONQ80" s="367"/>
      <c r="ONR80" s="366"/>
      <c r="ONS80" s="367"/>
      <c r="ONT80" s="367"/>
      <c r="ONU80" s="367"/>
      <c r="ONV80" s="367"/>
      <c r="ONW80" s="367"/>
      <c r="ONX80" s="367"/>
      <c r="ONY80" s="366"/>
      <c r="ONZ80" s="367"/>
      <c r="OOA80" s="367"/>
      <c r="OOB80" s="367"/>
      <c r="OOC80" s="367"/>
      <c r="OOD80" s="367"/>
      <c r="OOE80" s="367"/>
      <c r="OOF80" s="366"/>
      <c r="OOG80" s="367"/>
      <c r="OOH80" s="367"/>
      <c r="OOI80" s="367"/>
      <c r="OOJ80" s="367"/>
      <c r="OOK80" s="367"/>
      <c r="OOL80" s="367"/>
      <c r="OOM80" s="366"/>
      <c r="OON80" s="367"/>
      <c r="OOO80" s="367"/>
      <c r="OOP80" s="367"/>
      <c r="OOQ80" s="367"/>
      <c r="OOR80" s="367"/>
      <c r="OOS80" s="367"/>
      <c r="OOT80" s="366"/>
      <c r="OOU80" s="367"/>
      <c r="OOV80" s="367"/>
      <c r="OOW80" s="367"/>
      <c r="OOX80" s="367"/>
      <c r="OOY80" s="367"/>
      <c r="OOZ80" s="367"/>
      <c r="OPA80" s="366"/>
      <c r="OPB80" s="367"/>
      <c r="OPC80" s="367"/>
      <c r="OPD80" s="367"/>
      <c r="OPE80" s="367"/>
      <c r="OPF80" s="367"/>
      <c r="OPG80" s="367"/>
      <c r="OPH80" s="366"/>
      <c r="OPI80" s="367"/>
      <c r="OPJ80" s="367"/>
      <c r="OPK80" s="367"/>
      <c r="OPL80" s="367"/>
      <c r="OPM80" s="367"/>
      <c r="OPN80" s="367"/>
      <c r="OPO80" s="366"/>
      <c r="OPP80" s="367"/>
      <c r="OPQ80" s="367"/>
      <c r="OPR80" s="367"/>
      <c r="OPS80" s="367"/>
      <c r="OPT80" s="367"/>
      <c r="OPU80" s="367"/>
      <c r="OPV80" s="366"/>
      <c r="OPW80" s="367"/>
      <c r="OPX80" s="367"/>
      <c r="OPY80" s="367"/>
      <c r="OPZ80" s="367"/>
      <c r="OQA80" s="367"/>
      <c r="OQB80" s="367"/>
      <c r="OQC80" s="366"/>
      <c r="OQD80" s="367"/>
      <c r="OQE80" s="367"/>
      <c r="OQF80" s="367"/>
      <c r="OQG80" s="367"/>
      <c r="OQH80" s="367"/>
      <c r="OQI80" s="367"/>
      <c r="OQJ80" s="366"/>
      <c r="OQK80" s="367"/>
      <c r="OQL80" s="367"/>
      <c r="OQM80" s="367"/>
      <c r="OQN80" s="367"/>
      <c r="OQO80" s="367"/>
      <c r="OQP80" s="367"/>
      <c r="OQQ80" s="366"/>
      <c r="OQR80" s="367"/>
      <c r="OQS80" s="367"/>
      <c r="OQT80" s="367"/>
      <c r="OQU80" s="367"/>
      <c r="OQV80" s="367"/>
      <c r="OQW80" s="367"/>
      <c r="OQX80" s="366"/>
      <c r="OQY80" s="367"/>
      <c r="OQZ80" s="367"/>
      <c r="ORA80" s="367"/>
      <c r="ORB80" s="367"/>
      <c r="ORC80" s="367"/>
      <c r="ORD80" s="367"/>
      <c r="ORE80" s="366"/>
      <c r="ORF80" s="367"/>
      <c r="ORG80" s="367"/>
      <c r="ORH80" s="367"/>
      <c r="ORI80" s="367"/>
      <c r="ORJ80" s="367"/>
      <c r="ORK80" s="367"/>
      <c r="ORL80" s="366"/>
      <c r="ORM80" s="367"/>
      <c r="ORN80" s="367"/>
      <c r="ORO80" s="367"/>
      <c r="ORP80" s="367"/>
      <c r="ORQ80" s="367"/>
      <c r="ORR80" s="367"/>
      <c r="ORS80" s="366"/>
      <c r="ORT80" s="367"/>
      <c r="ORU80" s="367"/>
      <c r="ORV80" s="367"/>
      <c r="ORW80" s="367"/>
      <c r="ORX80" s="367"/>
      <c r="ORY80" s="367"/>
      <c r="ORZ80" s="366"/>
      <c r="OSA80" s="367"/>
      <c r="OSB80" s="367"/>
      <c r="OSC80" s="367"/>
      <c r="OSD80" s="367"/>
      <c r="OSE80" s="367"/>
      <c r="OSF80" s="367"/>
      <c r="OSG80" s="366"/>
      <c r="OSH80" s="367"/>
      <c r="OSI80" s="367"/>
      <c r="OSJ80" s="367"/>
      <c r="OSK80" s="367"/>
      <c r="OSL80" s="367"/>
      <c r="OSM80" s="367"/>
      <c r="OSN80" s="366"/>
      <c r="OSO80" s="367"/>
      <c r="OSP80" s="367"/>
      <c r="OSQ80" s="367"/>
      <c r="OSR80" s="367"/>
      <c r="OSS80" s="367"/>
      <c r="OST80" s="367"/>
      <c r="OSU80" s="366"/>
      <c r="OSV80" s="367"/>
      <c r="OSW80" s="367"/>
      <c r="OSX80" s="367"/>
      <c r="OSY80" s="367"/>
      <c r="OSZ80" s="367"/>
      <c r="OTA80" s="367"/>
      <c r="OTB80" s="366"/>
      <c r="OTC80" s="367"/>
      <c r="OTD80" s="367"/>
      <c r="OTE80" s="367"/>
      <c r="OTF80" s="367"/>
      <c r="OTG80" s="367"/>
      <c r="OTH80" s="367"/>
      <c r="OTI80" s="366"/>
      <c r="OTJ80" s="367"/>
      <c r="OTK80" s="367"/>
      <c r="OTL80" s="367"/>
      <c r="OTM80" s="367"/>
      <c r="OTN80" s="367"/>
      <c r="OTO80" s="367"/>
      <c r="OTP80" s="366"/>
      <c r="OTQ80" s="367"/>
      <c r="OTR80" s="367"/>
      <c r="OTS80" s="367"/>
      <c r="OTT80" s="367"/>
      <c r="OTU80" s="367"/>
      <c r="OTV80" s="367"/>
      <c r="OTW80" s="366"/>
      <c r="OTX80" s="367"/>
      <c r="OTY80" s="367"/>
      <c r="OTZ80" s="367"/>
      <c r="OUA80" s="367"/>
      <c r="OUB80" s="367"/>
      <c r="OUC80" s="367"/>
      <c r="OUD80" s="366"/>
      <c r="OUE80" s="367"/>
      <c r="OUF80" s="367"/>
      <c r="OUG80" s="367"/>
      <c r="OUH80" s="367"/>
      <c r="OUI80" s="367"/>
      <c r="OUJ80" s="367"/>
      <c r="OUK80" s="366"/>
      <c r="OUL80" s="367"/>
      <c r="OUM80" s="367"/>
      <c r="OUN80" s="367"/>
      <c r="OUO80" s="367"/>
      <c r="OUP80" s="367"/>
      <c r="OUQ80" s="367"/>
      <c r="OUR80" s="366"/>
      <c r="OUS80" s="367"/>
      <c r="OUT80" s="367"/>
      <c r="OUU80" s="367"/>
      <c r="OUV80" s="367"/>
      <c r="OUW80" s="367"/>
      <c r="OUX80" s="367"/>
      <c r="OUY80" s="366"/>
      <c r="OUZ80" s="367"/>
      <c r="OVA80" s="367"/>
      <c r="OVB80" s="367"/>
      <c r="OVC80" s="367"/>
      <c r="OVD80" s="367"/>
      <c r="OVE80" s="367"/>
      <c r="OVF80" s="366"/>
      <c r="OVG80" s="367"/>
      <c r="OVH80" s="367"/>
      <c r="OVI80" s="367"/>
      <c r="OVJ80" s="367"/>
      <c r="OVK80" s="367"/>
      <c r="OVL80" s="367"/>
      <c r="OVM80" s="366"/>
      <c r="OVN80" s="367"/>
      <c r="OVO80" s="367"/>
      <c r="OVP80" s="367"/>
      <c r="OVQ80" s="367"/>
      <c r="OVR80" s="367"/>
      <c r="OVS80" s="367"/>
      <c r="OVT80" s="366"/>
      <c r="OVU80" s="367"/>
      <c r="OVV80" s="367"/>
      <c r="OVW80" s="367"/>
      <c r="OVX80" s="367"/>
      <c r="OVY80" s="367"/>
      <c r="OVZ80" s="367"/>
      <c r="OWA80" s="366"/>
      <c r="OWB80" s="367"/>
      <c r="OWC80" s="367"/>
      <c r="OWD80" s="367"/>
      <c r="OWE80" s="367"/>
      <c r="OWF80" s="367"/>
      <c r="OWG80" s="367"/>
      <c r="OWH80" s="366"/>
      <c r="OWI80" s="367"/>
      <c r="OWJ80" s="367"/>
      <c r="OWK80" s="367"/>
      <c r="OWL80" s="367"/>
      <c r="OWM80" s="367"/>
      <c r="OWN80" s="367"/>
      <c r="OWO80" s="366"/>
      <c r="OWP80" s="367"/>
      <c r="OWQ80" s="367"/>
      <c r="OWR80" s="367"/>
      <c r="OWS80" s="367"/>
      <c r="OWT80" s="367"/>
      <c r="OWU80" s="367"/>
      <c r="OWV80" s="366"/>
      <c r="OWW80" s="367"/>
      <c r="OWX80" s="367"/>
      <c r="OWY80" s="367"/>
      <c r="OWZ80" s="367"/>
      <c r="OXA80" s="367"/>
      <c r="OXB80" s="367"/>
      <c r="OXC80" s="366"/>
      <c r="OXD80" s="367"/>
      <c r="OXE80" s="367"/>
      <c r="OXF80" s="367"/>
      <c r="OXG80" s="367"/>
      <c r="OXH80" s="367"/>
      <c r="OXI80" s="367"/>
      <c r="OXJ80" s="366"/>
      <c r="OXK80" s="367"/>
      <c r="OXL80" s="367"/>
      <c r="OXM80" s="367"/>
      <c r="OXN80" s="367"/>
      <c r="OXO80" s="367"/>
      <c r="OXP80" s="367"/>
      <c r="OXQ80" s="366"/>
      <c r="OXR80" s="367"/>
      <c r="OXS80" s="367"/>
      <c r="OXT80" s="367"/>
      <c r="OXU80" s="367"/>
      <c r="OXV80" s="367"/>
      <c r="OXW80" s="367"/>
      <c r="OXX80" s="366"/>
      <c r="OXY80" s="367"/>
      <c r="OXZ80" s="367"/>
      <c r="OYA80" s="367"/>
      <c r="OYB80" s="367"/>
      <c r="OYC80" s="367"/>
      <c r="OYD80" s="367"/>
      <c r="OYE80" s="366"/>
      <c r="OYF80" s="367"/>
      <c r="OYG80" s="367"/>
      <c r="OYH80" s="367"/>
      <c r="OYI80" s="367"/>
      <c r="OYJ80" s="367"/>
      <c r="OYK80" s="367"/>
      <c r="OYL80" s="366"/>
      <c r="OYM80" s="367"/>
      <c r="OYN80" s="367"/>
      <c r="OYO80" s="367"/>
      <c r="OYP80" s="367"/>
      <c r="OYQ80" s="367"/>
      <c r="OYR80" s="367"/>
      <c r="OYS80" s="366"/>
      <c r="OYT80" s="367"/>
      <c r="OYU80" s="367"/>
      <c r="OYV80" s="367"/>
      <c r="OYW80" s="367"/>
      <c r="OYX80" s="367"/>
      <c r="OYY80" s="367"/>
      <c r="OYZ80" s="366"/>
      <c r="OZA80" s="367"/>
      <c r="OZB80" s="367"/>
      <c r="OZC80" s="367"/>
      <c r="OZD80" s="367"/>
      <c r="OZE80" s="367"/>
      <c r="OZF80" s="367"/>
      <c r="OZG80" s="366"/>
      <c r="OZH80" s="367"/>
      <c r="OZI80" s="367"/>
      <c r="OZJ80" s="367"/>
      <c r="OZK80" s="367"/>
      <c r="OZL80" s="367"/>
      <c r="OZM80" s="367"/>
      <c r="OZN80" s="366"/>
      <c r="OZO80" s="367"/>
      <c r="OZP80" s="367"/>
      <c r="OZQ80" s="367"/>
      <c r="OZR80" s="367"/>
      <c r="OZS80" s="367"/>
      <c r="OZT80" s="367"/>
      <c r="OZU80" s="366"/>
      <c r="OZV80" s="367"/>
      <c r="OZW80" s="367"/>
      <c r="OZX80" s="367"/>
      <c r="OZY80" s="367"/>
      <c r="OZZ80" s="367"/>
      <c r="PAA80" s="367"/>
      <c r="PAB80" s="366"/>
      <c r="PAC80" s="367"/>
      <c r="PAD80" s="367"/>
      <c r="PAE80" s="367"/>
      <c r="PAF80" s="367"/>
      <c r="PAG80" s="367"/>
      <c r="PAH80" s="367"/>
      <c r="PAI80" s="366"/>
      <c r="PAJ80" s="367"/>
      <c r="PAK80" s="367"/>
      <c r="PAL80" s="367"/>
      <c r="PAM80" s="367"/>
      <c r="PAN80" s="367"/>
      <c r="PAO80" s="367"/>
      <c r="PAP80" s="366"/>
      <c r="PAQ80" s="367"/>
      <c r="PAR80" s="367"/>
      <c r="PAS80" s="367"/>
      <c r="PAT80" s="367"/>
      <c r="PAU80" s="367"/>
      <c r="PAV80" s="367"/>
      <c r="PAW80" s="366"/>
      <c r="PAX80" s="367"/>
      <c r="PAY80" s="367"/>
      <c r="PAZ80" s="367"/>
      <c r="PBA80" s="367"/>
      <c r="PBB80" s="367"/>
      <c r="PBC80" s="367"/>
      <c r="PBD80" s="366"/>
      <c r="PBE80" s="367"/>
      <c r="PBF80" s="367"/>
      <c r="PBG80" s="367"/>
      <c r="PBH80" s="367"/>
      <c r="PBI80" s="367"/>
      <c r="PBJ80" s="367"/>
      <c r="PBK80" s="366"/>
      <c r="PBL80" s="367"/>
      <c r="PBM80" s="367"/>
      <c r="PBN80" s="367"/>
      <c r="PBO80" s="367"/>
      <c r="PBP80" s="367"/>
      <c r="PBQ80" s="367"/>
      <c r="PBR80" s="366"/>
      <c r="PBS80" s="367"/>
      <c r="PBT80" s="367"/>
      <c r="PBU80" s="367"/>
      <c r="PBV80" s="367"/>
      <c r="PBW80" s="367"/>
      <c r="PBX80" s="367"/>
      <c r="PBY80" s="366"/>
      <c r="PBZ80" s="367"/>
      <c r="PCA80" s="367"/>
      <c r="PCB80" s="367"/>
      <c r="PCC80" s="367"/>
      <c r="PCD80" s="367"/>
      <c r="PCE80" s="367"/>
      <c r="PCF80" s="366"/>
      <c r="PCG80" s="367"/>
      <c r="PCH80" s="367"/>
      <c r="PCI80" s="367"/>
      <c r="PCJ80" s="367"/>
      <c r="PCK80" s="367"/>
      <c r="PCL80" s="367"/>
      <c r="PCM80" s="366"/>
      <c r="PCN80" s="367"/>
      <c r="PCO80" s="367"/>
      <c r="PCP80" s="367"/>
      <c r="PCQ80" s="367"/>
      <c r="PCR80" s="367"/>
      <c r="PCS80" s="367"/>
      <c r="PCT80" s="366"/>
      <c r="PCU80" s="367"/>
      <c r="PCV80" s="367"/>
      <c r="PCW80" s="367"/>
      <c r="PCX80" s="367"/>
      <c r="PCY80" s="367"/>
      <c r="PCZ80" s="367"/>
      <c r="PDA80" s="366"/>
      <c r="PDB80" s="367"/>
      <c r="PDC80" s="367"/>
      <c r="PDD80" s="367"/>
      <c r="PDE80" s="367"/>
      <c r="PDF80" s="367"/>
      <c r="PDG80" s="367"/>
      <c r="PDH80" s="366"/>
      <c r="PDI80" s="367"/>
      <c r="PDJ80" s="367"/>
      <c r="PDK80" s="367"/>
      <c r="PDL80" s="367"/>
      <c r="PDM80" s="367"/>
      <c r="PDN80" s="367"/>
      <c r="PDO80" s="366"/>
      <c r="PDP80" s="367"/>
      <c r="PDQ80" s="367"/>
      <c r="PDR80" s="367"/>
      <c r="PDS80" s="367"/>
      <c r="PDT80" s="367"/>
      <c r="PDU80" s="367"/>
      <c r="PDV80" s="366"/>
      <c r="PDW80" s="367"/>
      <c r="PDX80" s="367"/>
      <c r="PDY80" s="367"/>
      <c r="PDZ80" s="367"/>
      <c r="PEA80" s="367"/>
      <c r="PEB80" s="367"/>
      <c r="PEC80" s="366"/>
      <c r="PED80" s="367"/>
      <c r="PEE80" s="367"/>
      <c r="PEF80" s="367"/>
      <c r="PEG80" s="367"/>
      <c r="PEH80" s="367"/>
      <c r="PEI80" s="367"/>
      <c r="PEJ80" s="366"/>
      <c r="PEK80" s="367"/>
      <c r="PEL80" s="367"/>
      <c r="PEM80" s="367"/>
      <c r="PEN80" s="367"/>
      <c r="PEO80" s="367"/>
      <c r="PEP80" s="367"/>
      <c r="PEQ80" s="366"/>
      <c r="PER80" s="367"/>
      <c r="PES80" s="367"/>
      <c r="PET80" s="367"/>
      <c r="PEU80" s="367"/>
      <c r="PEV80" s="367"/>
      <c r="PEW80" s="367"/>
      <c r="PEX80" s="366"/>
      <c r="PEY80" s="367"/>
      <c r="PEZ80" s="367"/>
      <c r="PFA80" s="367"/>
      <c r="PFB80" s="367"/>
      <c r="PFC80" s="367"/>
      <c r="PFD80" s="367"/>
      <c r="PFE80" s="366"/>
      <c r="PFF80" s="367"/>
      <c r="PFG80" s="367"/>
      <c r="PFH80" s="367"/>
      <c r="PFI80" s="367"/>
      <c r="PFJ80" s="367"/>
      <c r="PFK80" s="367"/>
      <c r="PFL80" s="366"/>
      <c r="PFM80" s="367"/>
      <c r="PFN80" s="367"/>
      <c r="PFO80" s="367"/>
      <c r="PFP80" s="367"/>
      <c r="PFQ80" s="367"/>
      <c r="PFR80" s="367"/>
      <c r="PFS80" s="366"/>
      <c r="PFT80" s="367"/>
      <c r="PFU80" s="367"/>
      <c r="PFV80" s="367"/>
      <c r="PFW80" s="367"/>
      <c r="PFX80" s="367"/>
      <c r="PFY80" s="367"/>
      <c r="PFZ80" s="366"/>
      <c r="PGA80" s="367"/>
      <c r="PGB80" s="367"/>
      <c r="PGC80" s="367"/>
      <c r="PGD80" s="367"/>
      <c r="PGE80" s="367"/>
      <c r="PGF80" s="367"/>
      <c r="PGG80" s="366"/>
      <c r="PGH80" s="367"/>
      <c r="PGI80" s="367"/>
      <c r="PGJ80" s="367"/>
      <c r="PGK80" s="367"/>
      <c r="PGL80" s="367"/>
      <c r="PGM80" s="367"/>
      <c r="PGN80" s="366"/>
      <c r="PGO80" s="367"/>
      <c r="PGP80" s="367"/>
      <c r="PGQ80" s="367"/>
      <c r="PGR80" s="367"/>
      <c r="PGS80" s="367"/>
      <c r="PGT80" s="367"/>
      <c r="PGU80" s="366"/>
      <c r="PGV80" s="367"/>
      <c r="PGW80" s="367"/>
      <c r="PGX80" s="367"/>
      <c r="PGY80" s="367"/>
      <c r="PGZ80" s="367"/>
      <c r="PHA80" s="367"/>
      <c r="PHB80" s="366"/>
      <c r="PHC80" s="367"/>
      <c r="PHD80" s="367"/>
      <c r="PHE80" s="367"/>
      <c r="PHF80" s="367"/>
      <c r="PHG80" s="367"/>
      <c r="PHH80" s="367"/>
      <c r="PHI80" s="366"/>
      <c r="PHJ80" s="367"/>
      <c r="PHK80" s="367"/>
      <c r="PHL80" s="367"/>
      <c r="PHM80" s="367"/>
      <c r="PHN80" s="367"/>
      <c r="PHO80" s="367"/>
      <c r="PHP80" s="366"/>
      <c r="PHQ80" s="367"/>
      <c r="PHR80" s="367"/>
      <c r="PHS80" s="367"/>
      <c r="PHT80" s="367"/>
      <c r="PHU80" s="367"/>
      <c r="PHV80" s="367"/>
      <c r="PHW80" s="366"/>
      <c r="PHX80" s="367"/>
      <c r="PHY80" s="367"/>
      <c r="PHZ80" s="367"/>
      <c r="PIA80" s="367"/>
      <c r="PIB80" s="367"/>
      <c r="PIC80" s="367"/>
      <c r="PID80" s="366"/>
      <c r="PIE80" s="367"/>
      <c r="PIF80" s="367"/>
      <c r="PIG80" s="367"/>
      <c r="PIH80" s="367"/>
      <c r="PII80" s="367"/>
      <c r="PIJ80" s="367"/>
      <c r="PIK80" s="366"/>
      <c r="PIL80" s="367"/>
      <c r="PIM80" s="367"/>
      <c r="PIN80" s="367"/>
      <c r="PIO80" s="367"/>
      <c r="PIP80" s="367"/>
      <c r="PIQ80" s="367"/>
      <c r="PIR80" s="366"/>
      <c r="PIS80" s="367"/>
      <c r="PIT80" s="367"/>
      <c r="PIU80" s="367"/>
      <c r="PIV80" s="367"/>
      <c r="PIW80" s="367"/>
      <c r="PIX80" s="367"/>
      <c r="PIY80" s="366"/>
      <c r="PIZ80" s="367"/>
      <c r="PJA80" s="367"/>
      <c r="PJB80" s="367"/>
      <c r="PJC80" s="367"/>
      <c r="PJD80" s="367"/>
      <c r="PJE80" s="367"/>
      <c r="PJF80" s="366"/>
      <c r="PJG80" s="367"/>
      <c r="PJH80" s="367"/>
      <c r="PJI80" s="367"/>
      <c r="PJJ80" s="367"/>
      <c r="PJK80" s="367"/>
      <c r="PJL80" s="367"/>
      <c r="PJM80" s="366"/>
      <c r="PJN80" s="367"/>
      <c r="PJO80" s="367"/>
      <c r="PJP80" s="367"/>
      <c r="PJQ80" s="367"/>
      <c r="PJR80" s="367"/>
      <c r="PJS80" s="367"/>
      <c r="PJT80" s="366"/>
      <c r="PJU80" s="367"/>
      <c r="PJV80" s="367"/>
      <c r="PJW80" s="367"/>
      <c r="PJX80" s="367"/>
      <c r="PJY80" s="367"/>
      <c r="PJZ80" s="367"/>
      <c r="PKA80" s="366"/>
      <c r="PKB80" s="367"/>
      <c r="PKC80" s="367"/>
      <c r="PKD80" s="367"/>
      <c r="PKE80" s="367"/>
      <c r="PKF80" s="367"/>
      <c r="PKG80" s="367"/>
      <c r="PKH80" s="366"/>
      <c r="PKI80" s="367"/>
      <c r="PKJ80" s="367"/>
      <c r="PKK80" s="367"/>
      <c r="PKL80" s="367"/>
      <c r="PKM80" s="367"/>
      <c r="PKN80" s="367"/>
      <c r="PKO80" s="366"/>
      <c r="PKP80" s="367"/>
      <c r="PKQ80" s="367"/>
      <c r="PKR80" s="367"/>
      <c r="PKS80" s="367"/>
      <c r="PKT80" s="367"/>
      <c r="PKU80" s="367"/>
      <c r="PKV80" s="366"/>
      <c r="PKW80" s="367"/>
      <c r="PKX80" s="367"/>
      <c r="PKY80" s="367"/>
      <c r="PKZ80" s="367"/>
      <c r="PLA80" s="367"/>
      <c r="PLB80" s="367"/>
      <c r="PLC80" s="366"/>
      <c r="PLD80" s="367"/>
      <c r="PLE80" s="367"/>
      <c r="PLF80" s="367"/>
      <c r="PLG80" s="367"/>
      <c r="PLH80" s="367"/>
      <c r="PLI80" s="367"/>
      <c r="PLJ80" s="366"/>
      <c r="PLK80" s="367"/>
      <c r="PLL80" s="367"/>
      <c r="PLM80" s="367"/>
      <c r="PLN80" s="367"/>
      <c r="PLO80" s="367"/>
      <c r="PLP80" s="367"/>
      <c r="PLQ80" s="366"/>
      <c r="PLR80" s="367"/>
      <c r="PLS80" s="367"/>
      <c r="PLT80" s="367"/>
      <c r="PLU80" s="367"/>
      <c r="PLV80" s="367"/>
      <c r="PLW80" s="367"/>
      <c r="PLX80" s="366"/>
      <c r="PLY80" s="367"/>
      <c r="PLZ80" s="367"/>
      <c r="PMA80" s="367"/>
      <c r="PMB80" s="367"/>
      <c r="PMC80" s="367"/>
      <c r="PMD80" s="367"/>
      <c r="PME80" s="366"/>
      <c r="PMF80" s="367"/>
      <c r="PMG80" s="367"/>
      <c r="PMH80" s="367"/>
      <c r="PMI80" s="367"/>
      <c r="PMJ80" s="367"/>
      <c r="PMK80" s="367"/>
      <c r="PML80" s="366"/>
      <c r="PMM80" s="367"/>
      <c r="PMN80" s="367"/>
      <c r="PMO80" s="367"/>
      <c r="PMP80" s="367"/>
      <c r="PMQ80" s="367"/>
      <c r="PMR80" s="367"/>
      <c r="PMS80" s="366"/>
      <c r="PMT80" s="367"/>
      <c r="PMU80" s="367"/>
      <c r="PMV80" s="367"/>
      <c r="PMW80" s="367"/>
      <c r="PMX80" s="367"/>
      <c r="PMY80" s="367"/>
      <c r="PMZ80" s="366"/>
      <c r="PNA80" s="367"/>
      <c r="PNB80" s="367"/>
      <c r="PNC80" s="367"/>
      <c r="PND80" s="367"/>
      <c r="PNE80" s="367"/>
      <c r="PNF80" s="367"/>
      <c r="PNG80" s="366"/>
      <c r="PNH80" s="367"/>
      <c r="PNI80" s="367"/>
      <c r="PNJ80" s="367"/>
      <c r="PNK80" s="367"/>
      <c r="PNL80" s="367"/>
      <c r="PNM80" s="367"/>
      <c r="PNN80" s="366"/>
      <c r="PNO80" s="367"/>
      <c r="PNP80" s="367"/>
      <c r="PNQ80" s="367"/>
      <c r="PNR80" s="367"/>
      <c r="PNS80" s="367"/>
      <c r="PNT80" s="367"/>
      <c r="PNU80" s="366"/>
      <c r="PNV80" s="367"/>
      <c r="PNW80" s="367"/>
      <c r="PNX80" s="367"/>
      <c r="PNY80" s="367"/>
      <c r="PNZ80" s="367"/>
      <c r="POA80" s="367"/>
      <c r="POB80" s="366"/>
      <c r="POC80" s="367"/>
      <c r="POD80" s="367"/>
      <c r="POE80" s="367"/>
      <c r="POF80" s="367"/>
      <c r="POG80" s="367"/>
      <c r="POH80" s="367"/>
      <c r="POI80" s="366"/>
      <c r="POJ80" s="367"/>
      <c r="POK80" s="367"/>
      <c r="POL80" s="367"/>
      <c r="POM80" s="367"/>
      <c r="PON80" s="367"/>
      <c r="POO80" s="367"/>
      <c r="POP80" s="366"/>
      <c r="POQ80" s="367"/>
      <c r="POR80" s="367"/>
      <c r="POS80" s="367"/>
      <c r="POT80" s="367"/>
      <c r="POU80" s="367"/>
      <c r="POV80" s="367"/>
      <c r="POW80" s="366"/>
      <c r="POX80" s="367"/>
      <c r="POY80" s="367"/>
      <c r="POZ80" s="367"/>
      <c r="PPA80" s="367"/>
      <c r="PPB80" s="367"/>
      <c r="PPC80" s="367"/>
      <c r="PPD80" s="366"/>
      <c r="PPE80" s="367"/>
      <c r="PPF80" s="367"/>
      <c r="PPG80" s="367"/>
      <c r="PPH80" s="367"/>
      <c r="PPI80" s="367"/>
      <c r="PPJ80" s="367"/>
      <c r="PPK80" s="366"/>
      <c r="PPL80" s="367"/>
      <c r="PPM80" s="367"/>
      <c r="PPN80" s="367"/>
      <c r="PPO80" s="367"/>
      <c r="PPP80" s="367"/>
      <c r="PPQ80" s="367"/>
      <c r="PPR80" s="366"/>
      <c r="PPS80" s="367"/>
      <c r="PPT80" s="367"/>
      <c r="PPU80" s="367"/>
      <c r="PPV80" s="367"/>
      <c r="PPW80" s="367"/>
      <c r="PPX80" s="367"/>
      <c r="PPY80" s="366"/>
      <c r="PPZ80" s="367"/>
      <c r="PQA80" s="367"/>
      <c r="PQB80" s="367"/>
      <c r="PQC80" s="367"/>
      <c r="PQD80" s="367"/>
      <c r="PQE80" s="367"/>
      <c r="PQF80" s="366"/>
      <c r="PQG80" s="367"/>
      <c r="PQH80" s="367"/>
      <c r="PQI80" s="367"/>
      <c r="PQJ80" s="367"/>
      <c r="PQK80" s="367"/>
      <c r="PQL80" s="367"/>
      <c r="PQM80" s="366"/>
      <c r="PQN80" s="367"/>
      <c r="PQO80" s="367"/>
      <c r="PQP80" s="367"/>
      <c r="PQQ80" s="367"/>
      <c r="PQR80" s="367"/>
      <c r="PQS80" s="367"/>
      <c r="PQT80" s="366"/>
      <c r="PQU80" s="367"/>
      <c r="PQV80" s="367"/>
      <c r="PQW80" s="367"/>
      <c r="PQX80" s="367"/>
      <c r="PQY80" s="367"/>
      <c r="PQZ80" s="367"/>
      <c r="PRA80" s="366"/>
      <c r="PRB80" s="367"/>
      <c r="PRC80" s="367"/>
      <c r="PRD80" s="367"/>
      <c r="PRE80" s="367"/>
      <c r="PRF80" s="367"/>
      <c r="PRG80" s="367"/>
      <c r="PRH80" s="366"/>
      <c r="PRI80" s="367"/>
      <c r="PRJ80" s="367"/>
      <c r="PRK80" s="367"/>
      <c r="PRL80" s="367"/>
      <c r="PRM80" s="367"/>
      <c r="PRN80" s="367"/>
      <c r="PRO80" s="366"/>
      <c r="PRP80" s="367"/>
      <c r="PRQ80" s="367"/>
      <c r="PRR80" s="367"/>
      <c r="PRS80" s="367"/>
      <c r="PRT80" s="367"/>
      <c r="PRU80" s="367"/>
      <c r="PRV80" s="366"/>
      <c r="PRW80" s="367"/>
      <c r="PRX80" s="367"/>
      <c r="PRY80" s="367"/>
      <c r="PRZ80" s="367"/>
      <c r="PSA80" s="367"/>
      <c r="PSB80" s="367"/>
      <c r="PSC80" s="366"/>
      <c r="PSD80" s="367"/>
      <c r="PSE80" s="367"/>
      <c r="PSF80" s="367"/>
      <c r="PSG80" s="367"/>
      <c r="PSH80" s="367"/>
      <c r="PSI80" s="367"/>
      <c r="PSJ80" s="366"/>
      <c r="PSK80" s="367"/>
      <c r="PSL80" s="367"/>
      <c r="PSM80" s="367"/>
      <c r="PSN80" s="367"/>
      <c r="PSO80" s="367"/>
      <c r="PSP80" s="367"/>
      <c r="PSQ80" s="366"/>
      <c r="PSR80" s="367"/>
      <c r="PSS80" s="367"/>
      <c r="PST80" s="367"/>
      <c r="PSU80" s="367"/>
      <c r="PSV80" s="367"/>
      <c r="PSW80" s="367"/>
      <c r="PSX80" s="366"/>
      <c r="PSY80" s="367"/>
      <c r="PSZ80" s="367"/>
      <c r="PTA80" s="367"/>
      <c r="PTB80" s="367"/>
      <c r="PTC80" s="367"/>
      <c r="PTD80" s="367"/>
      <c r="PTE80" s="366"/>
      <c r="PTF80" s="367"/>
      <c r="PTG80" s="367"/>
      <c r="PTH80" s="367"/>
      <c r="PTI80" s="367"/>
      <c r="PTJ80" s="367"/>
      <c r="PTK80" s="367"/>
      <c r="PTL80" s="366"/>
      <c r="PTM80" s="367"/>
      <c r="PTN80" s="367"/>
      <c r="PTO80" s="367"/>
      <c r="PTP80" s="367"/>
      <c r="PTQ80" s="367"/>
      <c r="PTR80" s="367"/>
      <c r="PTS80" s="366"/>
      <c r="PTT80" s="367"/>
      <c r="PTU80" s="367"/>
      <c r="PTV80" s="367"/>
      <c r="PTW80" s="367"/>
      <c r="PTX80" s="367"/>
      <c r="PTY80" s="367"/>
      <c r="PTZ80" s="366"/>
      <c r="PUA80" s="367"/>
      <c r="PUB80" s="367"/>
      <c r="PUC80" s="367"/>
      <c r="PUD80" s="367"/>
      <c r="PUE80" s="367"/>
      <c r="PUF80" s="367"/>
      <c r="PUG80" s="366"/>
      <c r="PUH80" s="367"/>
      <c r="PUI80" s="367"/>
      <c r="PUJ80" s="367"/>
      <c r="PUK80" s="367"/>
      <c r="PUL80" s="367"/>
      <c r="PUM80" s="367"/>
      <c r="PUN80" s="366"/>
      <c r="PUO80" s="367"/>
      <c r="PUP80" s="367"/>
      <c r="PUQ80" s="367"/>
      <c r="PUR80" s="367"/>
      <c r="PUS80" s="367"/>
      <c r="PUT80" s="367"/>
      <c r="PUU80" s="366"/>
      <c r="PUV80" s="367"/>
      <c r="PUW80" s="367"/>
      <c r="PUX80" s="367"/>
      <c r="PUY80" s="367"/>
      <c r="PUZ80" s="367"/>
      <c r="PVA80" s="367"/>
      <c r="PVB80" s="366"/>
      <c r="PVC80" s="367"/>
      <c r="PVD80" s="367"/>
      <c r="PVE80" s="367"/>
      <c r="PVF80" s="367"/>
      <c r="PVG80" s="367"/>
      <c r="PVH80" s="367"/>
      <c r="PVI80" s="366"/>
      <c r="PVJ80" s="367"/>
      <c r="PVK80" s="367"/>
      <c r="PVL80" s="367"/>
      <c r="PVM80" s="367"/>
      <c r="PVN80" s="367"/>
      <c r="PVO80" s="367"/>
      <c r="PVP80" s="366"/>
      <c r="PVQ80" s="367"/>
      <c r="PVR80" s="367"/>
      <c r="PVS80" s="367"/>
      <c r="PVT80" s="367"/>
      <c r="PVU80" s="367"/>
      <c r="PVV80" s="367"/>
      <c r="PVW80" s="366"/>
      <c r="PVX80" s="367"/>
      <c r="PVY80" s="367"/>
      <c r="PVZ80" s="367"/>
      <c r="PWA80" s="367"/>
      <c r="PWB80" s="367"/>
      <c r="PWC80" s="367"/>
      <c r="PWD80" s="366"/>
      <c r="PWE80" s="367"/>
      <c r="PWF80" s="367"/>
      <c r="PWG80" s="367"/>
      <c r="PWH80" s="367"/>
      <c r="PWI80" s="367"/>
      <c r="PWJ80" s="367"/>
      <c r="PWK80" s="366"/>
      <c r="PWL80" s="367"/>
      <c r="PWM80" s="367"/>
      <c r="PWN80" s="367"/>
      <c r="PWO80" s="367"/>
      <c r="PWP80" s="367"/>
      <c r="PWQ80" s="367"/>
      <c r="PWR80" s="366"/>
      <c r="PWS80" s="367"/>
      <c r="PWT80" s="367"/>
      <c r="PWU80" s="367"/>
      <c r="PWV80" s="367"/>
      <c r="PWW80" s="367"/>
      <c r="PWX80" s="367"/>
      <c r="PWY80" s="366"/>
      <c r="PWZ80" s="367"/>
      <c r="PXA80" s="367"/>
      <c r="PXB80" s="367"/>
      <c r="PXC80" s="367"/>
      <c r="PXD80" s="367"/>
      <c r="PXE80" s="367"/>
      <c r="PXF80" s="366"/>
      <c r="PXG80" s="367"/>
      <c r="PXH80" s="367"/>
      <c r="PXI80" s="367"/>
      <c r="PXJ80" s="367"/>
      <c r="PXK80" s="367"/>
      <c r="PXL80" s="367"/>
      <c r="PXM80" s="366"/>
      <c r="PXN80" s="367"/>
      <c r="PXO80" s="367"/>
      <c r="PXP80" s="367"/>
      <c r="PXQ80" s="367"/>
      <c r="PXR80" s="367"/>
      <c r="PXS80" s="367"/>
      <c r="PXT80" s="366"/>
      <c r="PXU80" s="367"/>
      <c r="PXV80" s="367"/>
      <c r="PXW80" s="367"/>
      <c r="PXX80" s="367"/>
      <c r="PXY80" s="367"/>
      <c r="PXZ80" s="367"/>
      <c r="PYA80" s="366"/>
      <c r="PYB80" s="367"/>
      <c r="PYC80" s="367"/>
      <c r="PYD80" s="367"/>
      <c r="PYE80" s="367"/>
      <c r="PYF80" s="367"/>
      <c r="PYG80" s="367"/>
      <c r="PYH80" s="366"/>
      <c r="PYI80" s="367"/>
      <c r="PYJ80" s="367"/>
      <c r="PYK80" s="367"/>
      <c r="PYL80" s="367"/>
      <c r="PYM80" s="367"/>
      <c r="PYN80" s="367"/>
      <c r="PYO80" s="366"/>
      <c r="PYP80" s="367"/>
      <c r="PYQ80" s="367"/>
      <c r="PYR80" s="367"/>
      <c r="PYS80" s="367"/>
      <c r="PYT80" s="367"/>
      <c r="PYU80" s="367"/>
      <c r="PYV80" s="366"/>
      <c r="PYW80" s="367"/>
      <c r="PYX80" s="367"/>
      <c r="PYY80" s="367"/>
      <c r="PYZ80" s="367"/>
      <c r="PZA80" s="367"/>
      <c r="PZB80" s="367"/>
      <c r="PZC80" s="366"/>
      <c r="PZD80" s="367"/>
      <c r="PZE80" s="367"/>
      <c r="PZF80" s="367"/>
      <c r="PZG80" s="367"/>
      <c r="PZH80" s="367"/>
      <c r="PZI80" s="367"/>
      <c r="PZJ80" s="366"/>
      <c r="PZK80" s="367"/>
      <c r="PZL80" s="367"/>
      <c r="PZM80" s="367"/>
      <c r="PZN80" s="367"/>
      <c r="PZO80" s="367"/>
      <c r="PZP80" s="367"/>
      <c r="PZQ80" s="366"/>
      <c r="PZR80" s="367"/>
      <c r="PZS80" s="367"/>
      <c r="PZT80" s="367"/>
      <c r="PZU80" s="367"/>
      <c r="PZV80" s="367"/>
      <c r="PZW80" s="367"/>
      <c r="PZX80" s="366"/>
      <c r="PZY80" s="367"/>
      <c r="PZZ80" s="367"/>
      <c r="QAA80" s="367"/>
      <c r="QAB80" s="367"/>
      <c r="QAC80" s="367"/>
      <c r="QAD80" s="367"/>
      <c r="QAE80" s="366"/>
      <c r="QAF80" s="367"/>
      <c r="QAG80" s="367"/>
      <c r="QAH80" s="367"/>
      <c r="QAI80" s="367"/>
      <c r="QAJ80" s="367"/>
      <c r="QAK80" s="367"/>
      <c r="QAL80" s="366"/>
      <c r="QAM80" s="367"/>
      <c r="QAN80" s="367"/>
      <c r="QAO80" s="367"/>
      <c r="QAP80" s="367"/>
      <c r="QAQ80" s="367"/>
      <c r="QAR80" s="367"/>
      <c r="QAS80" s="366"/>
      <c r="QAT80" s="367"/>
      <c r="QAU80" s="367"/>
      <c r="QAV80" s="367"/>
      <c r="QAW80" s="367"/>
      <c r="QAX80" s="367"/>
      <c r="QAY80" s="367"/>
      <c r="QAZ80" s="366"/>
      <c r="QBA80" s="367"/>
      <c r="QBB80" s="367"/>
      <c r="QBC80" s="367"/>
      <c r="QBD80" s="367"/>
      <c r="QBE80" s="367"/>
      <c r="QBF80" s="367"/>
      <c r="QBG80" s="366"/>
      <c r="QBH80" s="367"/>
      <c r="QBI80" s="367"/>
      <c r="QBJ80" s="367"/>
      <c r="QBK80" s="367"/>
      <c r="QBL80" s="367"/>
      <c r="QBM80" s="367"/>
      <c r="QBN80" s="366"/>
      <c r="QBO80" s="367"/>
      <c r="QBP80" s="367"/>
      <c r="QBQ80" s="367"/>
      <c r="QBR80" s="367"/>
      <c r="QBS80" s="367"/>
      <c r="QBT80" s="367"/>
      <c r="QBU80" s="366"/>
      <c r="QBV80" s="367"/>
      <c r="QBW80" s="367"/>
      <c r="QBX80" s="367"/>
      <c r="QBY80" s="367"/>
      <c r="QBZ80" s="367"/>
      <c r="QCA80" s="367"/>
      <c r="QCB80" s="366"/>
      <c r="QCC80" s="367"/>
      <c r="QCD80" s="367"/>
      <c r="QCE80" s="367"/>
      <c r="QCF80" s="367"/>
      <c r="QCG80" s="367"/>
      <c r="QCH80" s="367"/>
      <c r="QCI80" s="366"/>
      <c r="QCJ80" s="367"/>
      <c r="QCK80" s="367"/>
      <c r="QCL80" s="367"/>
      <c r="QCM80" s="367"/>
      <c r="QCN80" s="367"/>
      <c r="QCO80" s="367"/>
      <c r="QCP80" s="366"/>
      <c r="QCQ80" s="367"/>
      <c r="QCR80" s="367"/>
      <c r="QCS80" s="367"/>
      <c r="QCT80" s="367"/>
      <c r="QCU80" s="367"/>
      <c r="QCV80" s="367"/>
      <c r="QCW80" s="366"/>
      <c r="QCX80" s="367"/>
      <c r="QCY80" s="367"/>
      <c r="QCZ80" s="367"/>
      <c r="QDA80" s="367"/>
      <c r="QDB80" s="367"/>
      <c r="QDC80" s="367"/>
      <c r="QDD80" s="366"/>
      <c r="QDE80" s="367"/>
      <c r="QDF80" s="367"/>
      <c r="QDG80" s="367"/>
      <c r="QDH80" s="367"/>
      <c r="QDI80" s="367"/>
      <c r="QDJ80" s="367"/>
      <c r="QDK80" s="366"/>
      <c r="QDL80" s="367"/>
      <c r="QDM80" s="367"/>
      <c r="QDN80" s="367"/>
      <c r="QDO80" s="367"/>
      <c r="QDP80" s="367"/>
      <c r="QDQ80" s="367"/>
      <c r="QDR80" s="366"/>
      <c r="QDS80" s="367"/>
      <c r="QDT80" s="367"/>
      <c r="QDU80" s="367"/>
      <c r="QDV80" s="367"/>
      <c r="QDW80" s="367"/>
      <c r="QDX80" s="367"/>
      <c r="QDY80" s="366"/>
      <c r="QDZ80" s="367"/>
      <c r="QEA80" s="367"/>
      <c r="QEB80" s="367"/>
      <c r="QEC80" s="367"/>
      <c r="QED80" s="367"/>
      <c r="QEE80" s="367"/>
      <c r="QEF80" s="366"/>
      <c r="QEG80" s="367"/>
      <c r="QEH80" s="367"/>
      <c r="QEI80" s="367"/>
      <c r="QEJ80" s="367"/>
      <c r="QEK80" s="367"/>
      <c r="QEL80" s="367"/>
      <c r="QEM80" s="366"/>
      <c r="QEN80" s="367"/>
      <c r="QEO80" s="367"/>
      <c r="QEP80" s="367"/>
      <c r="QEQ80" s="367"/>
      <c r="QER80" s="367"/>
      <c r="QES80" s="367"/>
      <c r="QET80" s="366"/>
      <c r="QEU80" s="367"/>
      <c r="QEV80" s="367"/>
      <c r="QEW80" s="367"/>
      <c r="QEX80" s="367"/>
      <c r="QEY80" s="367"/>
      <c r="QEZ80" s="367"/>
      <c r="QFA80" s="366"/>
      <c r="QFB80" s="367"/>
      <c r="QFC80" s="367"/>
      <c r="QFD80" s="367"/>
      <c r="QFE80" s="367"/>
      <c r="QFF80" s="367"/>
      <c r="QFG80" s="367"/>
      <c r="QFH80" s="366"/>
      <c r="QFI80" s="367"/>
      <c r="QFJ80" s="367"/>
      <c r="QFK80" s="367"/>
      <c r="QFL80" s="367"/>
      <c r="QFM80" s="367"/>
      <c r="QFN80" s="367"/>
      <c r="QFO80" s="366"/>
      <c r="QFP80" s="367"/>
      <c r="QFQ80" s="367"/>
      <c r="QFR80" s="367"/>
      <c r="QFS80" s="367"/>
      <c r="QFT80" s="367"/>
      <c r="QFU80" s="367"/>
      <c r="QFV80" s="366"/>
      <c r="QFW80" s="367"/>
      <c r="QFX80" s="367"/>
      <c r="QFY80" s="367"/>
      <c r="QFZ80" s="367"/>
      <c r="QGA80" s="367"/>
      <c r="QGB80" s="367"/>
      <c r="QGC80" s="366"/>
      <c r="QGD80" s="367"/>
      <c r="QGE80" s="367"/>
      <c r="QGF80" s="367"/>
      <c r="QGG80" s="367"/>
      <c r="QGH80" s="367"/>
      <c r="QGI80" s="367"/>
      <c r="QGJ80" s="366"/>
      <c r="QGK80" s="367"/>
      <c r="QGL80" s="367"/>
      <c r="QGM80" s="367"/>
      <c r="QGN80" s="367"/>
      <c r="QGO80" s="367"/>
      <c r="QGP80" s="367"/>
      <c r="QGQ80" s="366"/>
      <c r="QGR80" s="367"/>
      <c r="QGS80" s="367"/>
      <c r="QGT80" s="367"/>
      <c r="QGU80" s="367"/>
      <c r="QGV80" s="367"/>
      <c r="QGW80" s="367"/>
      <c r="QGX80" s="366"/>
      <c r="QGY80" s="367"/>
      <c r="QGZ80" s="367"/>
      <c r="QHA80" s="367"/>
      <c r="QHB80" s="367"/>
      <c r="QHC80" s="367"/>
      <c r="QHD80" s="367"/>
      <c r="QHE80" s="366"/>
      <c r="QHF80" s="367"/>
      <c r="QHG80" s="367"/>
      <c r="QHH80" s="367"/>
      <c r="QHI80" s="367"/>
      <c r="QHJ80" s="367"/>
      <c r="QHK80" s="367"/>
      <c r="QHL80" s="366"/>
      <c r="QHM80" s="367"/>
      <c r="QHN80" s="367"/>
      <c r="QHO80" s="367"/>
      <c r="QHP80" s="367"/>
      <c r="QHQ80" s="367"/>
      <c r="QHR80" s="367"/>
      <c r="QHS80" s="366"/>
      <c r="QHT80" s="367"/>
      <c r="QHU80" s="367"/>
      <c r="QHV80" s="367"/>
      <c r="QHW80" s="367"/>
      <c r="QHX80" s="367"/>
      <c r="QHY80" s="367"/>
      <c r="QHZ80" s="366"/>
      <c r="QIA80" s="367"/>
      <c r="QIB80" s="367"/>
      <c r="QIC80" s="367"/>
      <c r="QID80" s="367"/>
      <c r="QIE80" s="367"/>
      <c r="QIF80" s="367"/>
      <c r="QIG80" s="366"/>
      <c r="QIH80" s="367"/>
      <c r="QII80" s="367"/>
      <c r="QIJ80" s="367"/>
      <c r="QIK80" s="367"/>
      <c r="QIL80" s="367"/>
      <c r="QIM80" s="367"/>
      <c r="QIN80" s="366"/>
      <c r="QIO80" s="367"/>
      <c r="QIP80" s="367"/>
      <c r="QIQ80" s="367"/>
      <c r="QIR80" s="367"/>
      <c r="QIS80" s="367"/>
      <c r="QIT80" s="367"/>
      <c r="QIU80" s="366"/>
      <c r="QIV80" s="367"/>
      <c r="QIW80" s="367"/>
      <c r="QIX80" s="367"/>
      <c r="QIY80" s="367"/>
      <c r="QIZ80" s="367"/>
      <c r="QJA80" s="367"/>
      <c r="QJB80" s="366"/>
      <c r="QJC80" s="367"/>
      <c r="QJD80" s="367"/>
      <c r="QJE80" s="367"/>
      <c r="QJF80" s="367"/>
      <c r="QJG80" s="367"/>
      <c r="QJH80" s="367"/>
      <c r="QJI80" s="366"/>
      <c r="QJJ80" s="367"/>
      <c r="QJK80" s="367"/>
      <c r="QJL80" s="367"/>
      <c r="QJM80" s="367"/>
      <c r="QJN80" s="367"/>
      <c r="QJO80" s="367"/>
      <c r="QJP80" s="366"/>
      <c r="QJQ80" s="367"/>
      <c r="QJR80" s="367"/>
      <c r="QJS80" s="367"/>
      <c r="QJT80" s="367"/>
      <c r="QJU80" s="367"/>
      <c r="QJV80" s="367"/>
      <c r="QJW80" s="366"/>
      <c r="QJX80" s="367"/>
      <c r="QJY80" s="367"/>
      <c r="QJZ80" s="367"/>
      <c r="QKA80" s="367"/>
      <c r="QKB80" s="367"/>
      <c r="QKC80" s="367"/>
      <c r="QKD80" s="366"/>
      <c r="QKE80" s="367"/>
      <c r="QKF80" s="367"/>
      <c r="QKG80" s="367"/>
      <c r="QKH80" s="367"/>
      <c r="QKI80" s="367"/>
      <c r="QKJ80" s="367"/>
      <c r="QKK80" s="366"/>
      <c r="QKL80" s="367"/>
      <c r="QKM80" s="367"/>
      <c r="QKN80" s="367"/>
      <c r="QKO80" s="367"/>
      <c r="QKP80" s="367"/>
      <c r="QKQ80" s="367"/>
      <c r="QKR80" s="366"/>
      <c r="QKS80" s="367"/>
      <c r="QKT80" s="367"/>
      <c r="QKU80" s="367"/>
      <c r="QKV80" s="367"/>
      <c r="QKW80" s="367"/>
      <c r="QKX80" s="367"/>
      <c r="QKY80" s="366"/>
      <c r="QKZ80" s="367"/>
      <c r="QLA80" s="367"/>
      <c r="QLB80" s="367"/>
      <c r="QLC80" s="367"/>
      <c r="QLD80" s="367"/>
      <c r="QLE80" s="367"/>
      <c r="QLF80" s="366"/>
      <c r="QLG80" s="367"/>
      <c r="QLH80" s="367"/>
      <c r="QLI80" s="367"/>
      <c r="QLJ80" s="367"/>
      <c r="QLK80" s="367"/>
      <c r="QLL80" s="367"/>
      <c r="QLM80" s="366"/>
      <c r="QLN80" s="367"/>
      <c r="QLO80" s="367"/>
      <c r="QLP80" s="367"/>
      <c r="QLQ80" s="367"/>
      <c r="QLR80" s="367"/>
      <c r="QLS80" s="367"/>
      <c r="QLT80" s="366"/>
      <c r="QLU80" s="367"/>
      <c r="QLV80" s="367"/>
      <c r="QLW80" s="367"/>
      <c r="QLX80" s="367"/>
      <c r="QLY80" s="367"/>
      <c r="QLZ80" s="367"/>
      <c r="QMA80" s="366"/>
      <c r="QMB80" s="367"/>
      <c r="QMC80" s="367"/>
      <c r="QMD80" s="367"/>
      <c r="QME80" s="367"/>
      <c r="QMF80" s="367"/>
      <c r="QMG80" s="367"/>
      <c r="QMH80" s="366"/>
      <c r="QMI80" s="367"/>
      <c r="QMJ80" s="367"/>
      <c r="QMK80" s="367"/>
      <c r="QML80" s="367"/>
      <c r="QMM80" s="367"/>
      <c r="QMN80" s="367"/>
      <c r="QMO80" s="366"/>
      <c r="QMP80" s="367"/>
      <c r="QMQ80" s="367"/>
      <c r="QMR80" s="367"/>
      <c r="QMS80" s="367"/>
      <c r="QMT80" s="367"/>
      <c r="QMU80" s="367"/>
      <c r="QMV80" s="366"/>
      <c r="QMW80" s="367"/>
      <c r="QMX80" s="367"/>
      <c r="QMY80" s="367"/>
      <c r="QMZ80" s="367"/>
      <c r="QNA80" s="367"/>
      <c r="QNB80" s="367"/>
      <c r="QNC80" s="366"/>
      <c r="QND80" s="367"/>
      <c r="QNE80" s="367"/>
      <c r="QNF80" s="367"/>
      <c r="QNG80" s="367"/>
      <c r="QNH80" s="367"/>
      <c r="QNI80" s="367"/>
      <c r="QNJ80" s="366"/>
      <c r="QNK80" s="367"/>
      <c r="QNL80" s="367"/>
      <c r="QNM80" s="367"/>
      <c r="QNN80" s="367"/>
      <c r="QNO80" s="367"/>
      <c r="QNP80" s="367"/>
      <c r="QNQ80" s="366"/>
      <c r="QNR80" s="367"/>
      <c r="QNS80" s="367"/>
      <c r="QNT80" s="367"/>
      <c r="QNU80" s="367"/>
      <c r="QNV80" s="367"/>
      <c r="QNW80" s="367"/>
      <c r="QNX80" s="366"/>
      <c r="QNY80" s="367"/>
      <c r="QNZ80" s="367"/>
      <c r="QOA80" s="367"/>
      <c r="QOB80" s="367"/>
      <c r="QOC80" s="367"/>
      <c r="QOD80" s="367"/>
      <c r="QOE80" s="366"/>
      <c r="QOF80" s="367"/>
      <c r="QOG80" s="367"/>
      <c r="QOH80" s="367"/>
      <c r="QOI80" s="367"/>
      <c r="QOJ80" s="367"/>
      <c r="QOK80" s="367"/>
      <c r="QOL80" s="366"/>
      <c r="QOM80" s="367"/>
      <c r="QON80" s="367"/>
      <c r="QOO80" s="367"/>
      <c r="QOP80" s="367"/>
      <c r="QOQ80" s="367"/>
      <c r="QOR80" s="367"/>
      <c r="QOS80" s="366"/>
      <c r="QOT80" s="367"/>
      <c r="QOU80" s="367"/>
      <c r="QOV80" s="367"/>
      <c r="QOW80" s="367"/>
      <c r="QOX80" s="367"/>
      <c r="QOY80" s="367"/>
      <c r="QOZ80" s="366"/>
      <c r="QPA80" s="367"/>
      <c r="QPB80" s="367"/>
      <c r="QPC80" s="367"/>
      <c r="QPD80" s="367"/>
      <c r="QPE80" s="367"/>
      <c r="QPF80" s="367"/>
      <c r="QPG80" s="366"/>
      <c r="QPH80" s="367"/>
      <c r="QPI80" s="367"/>
      <c r="QPJ80" s="367"/>
      <c r="QPK80" s="367"/>
      <c r="QPL80" s="367"/>
      <c r="QPM80" s="367"/>
      <c r="QPN80" s="366"/>
      <c r="QPO80" s="367"/>
      <c r="QPP80" s="367"/>
      <c r="QPQ80" s="367"/>
      <c r="QPR80" s="367"/>
      <c r="QPS80" s="367"/>
      <c r="QPT80" s="367"/>
      <c r="QPU80" s="366"/>
      <c r="QPV80" s="367"/>
      <c r="QPW80" s="367"/>
      <c r="QPX80" s="367"/>
      <c r="QPY80" s="367"/>
      <c r="QPZ80" s="367"/>
      <c r="QQA80" s="367"/>
      <c r="QQB80" s="366"/>
      <c r="QQC80" s="367"/>
      <c r="QQD80" s="367"/>
      <c r="QQE80" s="367"/>
      <c r="QQF80" s="367"/>
      <c r="QQG80" s="367"/>
      <c r="QQH80" s="367"/>
      <c r="QQI80" s="366"/>
      <c r="QQJ80" s="367"/>
      <c r="QQK80" s="367"/>
      <c r="QQL80" s="367"/>
      <c r="QQM80" s="367"/>
      <c r="QQN80" s="367"/>
      <c r="QQO80" s="367"/>
      <c r="QQP80" s="366"/>
      <c r="QQQ80" s="367"/>
      <c r="QQR80" s="367"/>
      <c r="QQS80" s="367"/>
      <c r="QQT80" s="367"/>
      <c r="QQU80" s="367"/>
      <c r="QQV80" s="367"/>
      <c r="QQW80" s="366"/>
      <c r="QQX80" s="367"/>
      <c r="QQY80" s="367"/>
      <c r="QQZ80" s="367"/>
      <c r="QRA80" s="367"/>
      <c r="QRB80" s="367"/>
      <c r="QRC80" s="367"/>
      <c r="QRD80" s="366"/>
      <c r="QRE80" s="367"/>
      <c r="QRF80" s="367"/>
      <c r="QRG80" s="367"/>
      <c r="QRH80" s="367"/>
      <c r="QRI80" s="367"/>
      <c r="QRJ80" s="367"/>
      <c r="QRK80" s="366"/>
      <c r="QRL80" s="367"/>
      <c r="QRM80" s="367"/>
      <c r="QRN80" s="367"/>
      <c r="QRO80" s="367"/>
      <c r="QRP80" s="367"/>
      <c r="QRQ80" s="367"/>
      <c r="QRR80" s="366"/>
      <c r="QRS80" s="367"/>
      <c r="QRT80" s="367"/>
      <c r="QRU80" s="367"/>
      <c r="QRV80" s="367"/>
      <c r="QRW80" s="367"/>
      <c r="QRX80" s="367"/>
      <c r="QRY80" s="366"/>
      <c r="QRZ80" s="367"/>
      <c r="QSA80" s="367"/>
      <c r="QSB80" s="367"/>
      <c r="QSC80" s="367"/>
      <c r="QSD80" s="367"/>
      <c r="QSE80" s="367"/>
      <c r="QSF80" s="366"/>
      <c r="QSG80" s="367"/>
      <c r="QSH80" s="367"/>
      <c r="QSI80" s="367"/>
      <c r="QSJ80" s="367"/>
      <c r="QSK80" s="367"/>
      <c r="QSL80" s="367"/>
      <c r="QSM80" s="366"/>
      <c r="QSN80" s="367"/>
      <c r="QSO80" s="367"/>
      <c r="QSP80" s="367"/>
      <c r="QSQ80" s="367"/>
      <c r="QSR80" s="367"/>
      <c r="QSS80" s="367"/>
      <c r="QST80" s="366"/>
      <c r="QSU80" s="367"/>
      <c r="QSV80" s="367"/>
      <c r="QSW80" s="367"/>
      <c r="QSX80" s="367"/>
      <c r="QSY80" s="367"/>
      <c r="QSZ80" s="367"/>
      <c r="QTA80" s="366"/>
      <c r="QTB80" s="367"/>
      <c r="QTC80" s="367"/>
      <c r="QTD80" s="367"/>
      <c r="QTE80" s="367"/>
      <c r="QTF80" s="367"/>
      <c r="QTG80" s="367"/>
      <c r="QTH80" s="366"/>
      <c r="QTI80" s="367"/>
      <c r="QTJ80" s="367"/>
      <c r="QTK80" s="367"/>
      <c r="QTL80" s="367"/>
      <c r="QTM80" s="367"/>
      <c r="QTN80" s="367"/>
      <c r="QTO80" s="366"/>
      <c r="QTP80" s="367"/>
      <c r="QTQ80" s="367"/>
      <c r="QTR80" s="367"/>
      <c r="QTS80" s="367"/>
      <c r="QTT80" s="367"/>
      <c r="QTU80" s="367"/>
      <c r="QTV80" s="366"/>
      <c r="QTW80" s="367"/>
      <c r="QTX80" s="367"/>
      <c r="QTY80" s="367"/>
      <c r="QTZ80" s="367"/>
      <c r="QUA80" s="367"/>
      <c r="QUB80" s="367"/>
      <c r="QUC80" s="366"/>
      <c r="QUD80" s="367"/>
      <c r="QUE80" s="367"/>
      <c r="QUF80" s="367"/>
      <c r="QUG80" s="367"/>
      <c r="QUH80" s="367"/>
      <c r="QUI80" s="367"/>
      <c r="QUJ80" s="366"/>
      <c r="QUK80" s="367"/>
      <c r="QUL80" s="367"/>
      <c r="QUM80" s="367"/>
      <c r="QUN80" s="367"/>
      <c r="QUO80" s="367"/>
      <c r="QUP80" s="367"/>
      <c r="QUQ80" s="366"/>
      <c r="QUR80" s="367"/>
      <c r="QUS80" s="367"/>
      <c r="QUT80" s="367"/>
      <c r="QUU80" s="367"/>
      <c r="QUV80" s="367"/>
      <c r="QUW80" s="367"/>
      <c r="QUX80" s="366"/>
      <c r="QUY80" s="367"/>
      <c r="QUZ80" s="367"/>
      <c r="QVA80" s="367"/>
      <c r="QVB80" s="367"/>
      <c r="QVC80" s="367"/>
      <c r="QVD80" s="367"/>
      <c r="QVE80" s="366"/>
      <c r="QVF80" s="367"/>
      <c r="QVG80" s="367"/>
      <c r="QVH80" s="367"/>
      <c r="QVI80" s="367"/>
      <c r="QVJ80" s="367"/>
      <c r="QVK80" s="367"/>
      <c r="QVL80" s="366"/>
      <c r="QVM80" s="367"/>
      <c r="QVN80" s="367"/>
      <c r="QVO80" s="367"/>
      <c r="QVP80" s="367"/>
      <c r="QVQ80" s="367"/>
      <c r="QVR80" s="367"/>
      <c r="QVS80" s="366"/>
      <c r="QVT80" s="367"/>
      <c r="QVU80" s="367"/>
      <c r="QVV80" s="367"/>
      <c r="QVW80" s="367"/>
      <c r="QVX80" s="367"/>
      <c r="QVY80" s="367"/>
      <c r="QVZ80" s="366"/>
      <c r="QWA80" s="367"/>
      <c r="QWB80" s="367"/>
      <c r="QWC80" s="367"/>
      <c r="QWD80" s="367"/>
      <c r="QWE80" s="367"/>
      <c r="QWF80" s="367"/>
      <c r="QWG80" s="366"/>
      <c r="QWH80" s="367"/>
      <c r="QWI80" s="367"/>
      <c r="QWJ80" s="367"/>
      <c r="QWK80" s="367"/>
      <c r="QWL80" s="367"/>
      <c r="QWM80" s="367"/>
      <c r="QWN80" s="366"/>
      <c r="QWO80" s="367"/>
      <c r="QWP80" s="367"/>
      <c r="QWQ80" s="367"/>
      <c r="QWR80" s="367"/>
      <c r="QWS80" s="367"/>
      <c r="QWT80" s="367"/>
      <c r="QWU80" s="366"/>
      <c r="QWV80" s="367"/>
      <c r="QWW80" s="367"/>
      <c r="QWX80" s="367"/>
      <c r="QWY80" s="367"/>
      <c r="QWZ80" s="367"/>
      <c r="QXA80" s="367"/>
      <c r="QXB80" s="366"/>
      <c r="QXC80" s="367"/>
      <c r="QXD80" s="367"/>
      <c r="QXE80" s="367"/>
      <c r="QXF80" s="367"/>
      <c r="QXG80" s="367"/>
      <c r="QXH80" s="367"/>
      <c r="QXI80" s="366"/>
      <c r="QXJ80" s="367"/>
      <c r="QXK80" s="367"/>
      <c r="QXL80" s="367"/>
      <c r="QXM80" s="367"/>
      <c r="QXN80" s="367"/>
      <c r="QXO80" s="367"/>
      <c r="QXP80" s="366"/>
      <c r="QXQ80" s="367"/>
      <c r="QXR80" s="367"/>
      <c r="QXS80" s="367"/>
      <c r="QXT80" s="367"/>
      <c r="QXU80" s="367"/>
      <c r="QXV80" s="367"/>
      <c r="QXW80" s="366"/>
      <c r="QXX80" s="367"/>
      <c r="QXY80" s="367"/>
      <c r="QXZ80" s="367"/>
      <c r="QYA80" s="367"/>
      <c r="QYB80" s="367"/>
      <c r="QYC80" s="367"/>
      <c r="QYD80" s="366"/>
      <c r="QYE80" s="367"/>
      <c r="QYF80" s="367"/>
      <c r="QYG80" s="367"/>
      <c r="QYH80" s="367"/>
      <c r="QYI80" s="367"/>
      <c r="QYJ80" s="367"/>
      <c r="QYK80" s="366"/>
      <c r="QYL80" s="367"/>
      <c r="QYM80" s="367"/>
      <c r="QYN80" s="367"/>
      <c r="QYO80" s="367"/>
      <c r="QYP80" s="367"/>
      <c r="QYQ80" s="367"/>
      <c r="QYR80" s="366"/>
      <c r="QYS80" s="367"/>
      <c r="QYT80" s="367"/>
      <c r="QYU80" s="367"/>
      <c r="QYV80" s="367"/>
      <c r="QYW80" s="367"/>
      <c r="QYX80" s="367"/>
      <c r="QYY80" s="366"/>
      <c r="QYZ80" s="367"/>
      <c r="QZA80" s="367"/>
      <c r="QZB80" s="367"/>
      <c r="QZC80" s="367"/>
      <c r="QZD80" s="367"/>
      <c r="QZE80" s="367"/>
      <c r="QZF80" s="366"/>
      <c r="QZG80" s="367"/>
      <c r="QZH80" s="367"/>
      <c r="QZI80" s="367"/>
      <c r="QZJ80" s="367"/>
      <c r="QZK80" s="367"/>
      <c r="QZL80" s="367"/>
      <c r="QZM80" s="366"/>
      <c r="QZN80" s="367"/>
      <c r="QZO80" s="367"/>
      <c r="QZP80" s="367"/>
      <c r="QZQ80" s="367"/>
      <c r="QZR80" s="367"/>
      <c r="QZS80" s="367"/>
      <c r="QZT80" s="366"/>
      <c r="QZU80" s="367"/>
      <c r="QZV80" s="367"/>
      <c r="QZW80" s="367"/>
      <c r="QZX80" s="367"/>
      <c r="QZY80" s="367"/>
      <c r="QZZ80" s="367"/>
      <c r="RAA80" s="366"/>
      <c r="RAB80" s="367"/>
      <c r="RAC80" s="367"/>
      <c r="RAD80" s="367"/>
      <c r="RAE80" s="367"/>
      <c r="RAF80" s="367"/>
      <c r="RAG80" s="367"/>
      <c r="RAH80" s="366"/>
      <c r="RAI80" s="367"/>
      <c r="RAJ80" s="367"/>
      <c r="RAK80" s="367"/>
      <c r="RAL80" s="367"/>
      <c r="RAM80" s="367"/>
      <c r="RAN80" s="367"/>
      <c r="RAO80" s="366"/>
      <c r="RAP80" s="367"/>
      <c r="RAQ80" s="367"/>
      <c r="RAR80" s="367"/>
      <c r="RAS80" s="367"/>
      <c r="RAT80" s="367"/>
      <c r="RAU80" s="367"/>
      <c r="RAV80" s="366"/>
      <c r="RAW80" s="367"/>
      <c r="RAX80" s="367"/>
      <c r="RAY80" s="367"/>
      <c r="RAZ80" s="367"/>
      <c r="RBA80" s="367"/>
      <c r="RBB80" s="367"/>
      <c r="RBC80" s="366"/>
      <c r="RBD80" s="367"/>
      <c r="RBE80" s="367"/>
      <c r="RBF80" s="367"/>
      <c r="RBG80" s="367"/>
      <c r="RBH80" s="367"/>
      <c r="RBI80" s="367"/>
      <c r="RBJ80" s="366"/>
      <c r="RBK80" s="367"/>
      <c r="RBL80" s="367"/>
      <c r="RBM80" s="367"/>
      <c r="RBN80" s="367"/>
      <c r="RBO80" s="367"/>
      <c r="RBP80" s="367"/>
      <c r="RBQ80" s="366"/>
      <c r="RBR80" s="367"/>
      <c r="RBS80" s="367"/>
      <c r="RBT80" s="367"/>
      <c r="RBU80" s="367"/>
      <c r="RBV80" s="367"/>
      <c r="RBW80" s="367"/>
      <c r="RBX80" s="366"/>
      <c r="RBY80" s="367"/>
      <c r="RBZ80" s="367"/>
      <c r="RCA80" s="367"/>
      <c r="RCB80" s="367"/>
      <c r="RCC80" s="367"/>
      <c r="RCD80" s="367"/>
      <c r="RCE80" s="366"/>
      <c r="RCF80" s="367"/>
      <c r="RCG80" s="367"/>
      <c r="RCH80" s="367"/>
      <c r="RCI80" s="367"/>
      <c r="RCJ80" s="367"/>
      <c r="RCK80" s="367"/>
      <c r="RCL80" s="366"/>
      <c r="RCM80" s="367"/>
      <c r="RCN80" s="367"/>
      <c r="RCO80" s="367"/>
      <c r="RCP80" s="367"/>
      <c r="RCQ80" s="367"/>
      <c r="RCR80" s="367"/>
      <c r="RCS80" s="366"/>
      <c r="RCT80" s="367"/>
      <c r="RCU80" s="367"/>
      <c r="RCV80" s="367"/>
      <c r="RCW80" s="367"/>
      <c r="RCX80" s="367"/>
      <c r="RCY80" s="367"/>
      <c r="RCZ80" s="366"/>
      <c r="RDA80" s="367"/>
      <c r="RDB80" s="367"/>
      <c r="RDC80" s="367"/>
      <c r="RDD80" s="367"/>
      <c r="RDE80" s="367"/>
      <c r="RDF80" s="367"/>
      <c r="RDG80" s="366"/>
      <c r="RDH80" s="367"/>
      <c r="RDI80" s="367"/>
      <c r="RDJ80" s="367"/>
      <c r="RDK80" s="367"/>
      <c r="RDL80" s="367"/>
      <c r="RDM80" s="367"/>
      <c r="RDN80" s="366"/>
      <c r="RDO80" s="367"/>
      <c r="RDP80" s="367"/>
      <c r="RDQ80" s="367"/>
      <c r="RDR80" s="367"/>
      <c r="RDS80" s="367"/>
      <c r="RDT80" s="367"/>
      <c r="RDU80" s="366"/>
      <c r="RDV80" s="367"/>
      <c r="RDW80" s="367"/>
      <c r="RDX80" s="367"/>
      <c r="RDY80" s="367"/>
      <c r="RDZ80" s="367"/>
      <c r="REA80" s="367"/>
      <c r="REB80" s="366"/>
      <c r="REC80" s="367"/>
      <c r="RED80" s="367"/>
      <c r="REE80" s="367"/>
      <c r="REF80" s="367"/>
      <c r="REG80" s="367"/>
      <c r="REH80" s="367"/>
      <c r="REI80" s="366"/>
      <c r="REJ80" s="367"/>
      <c r="REK80" s="367"/>
      <c r="REL80" s="367"/>
      <c r="REM80" s="367"/>
      <c r="REN80" s="367"/>
      <c r="REO80" s="367"/>
      <c r="REP80" s="366"/>
      <c r="REQ80" s="367"/>
      <c r="RER80" s="367"/>
      <c r="RES80" s="367"/>
      <c r="RET80" s="367"/>
      <c r="REU80" s="367"/>
      <c r="REV80" s="367"/>
      <c r="REW80" s="366"/>
      <c r="REX80" s="367"/>
      <c r="REY80" s="367"/>
      <c r="REZ80" s="367"/>
      <c r="RFA80" s="367"/>
      <c r="RFB80" s="367"/>
      <c r="RFC80" s="367"/>
      <c r="RFD80" s="366"/>
      <c r="RFE80" s="367"/>
      <c r="RFF80" s="367"/>
      <c r="RFG80" s="367"/>
      <c r="RFH80" s="367"/>
      <c r="RFI80" s="367"/>
      <c r="RFJ80" s="367"/>
      <c r="RFK80" s="366"/>
      <c r="RFL80" s="367"/>
      <c r="RFM80" s="367"/>
      <c r="RFN80" s="367"/>
      <c r="RFO80" s="367"/>
      <c r="RFP80" s="367"/>
      <c r="RFQ80" s="367"/>
      <c r="RFR80" s="366"/>
      <c r="RFS80" s="367"/>
      <c r="RFT80" s="367"/>
      <c r="RFU80" s="367"/>
      <c r="RFV80" s="367"/>
      <c r="RFW80" s="367"/>
      <c r="RFX80" s="367"/>
      <c r="RFY80" s="366"/>
      <c r="RFZ80" s="367"/>
      <c r="RGA80" s="367"/>
      <c r="RGB80" s="367"/>
      <c r="RGC80" s="367"/>
      <c r="RGD80" s="367"/>
      <c r="RGE80" s="367"/>
      <c r="RGF80" s="366"/>
      <c r="RGG80" s="367"/>
      <c r="RGH80" s="367"/>
      <c r="RGI80" s="367"/>
      <c r="RGJ80" s="367"/>
      <c r="RGK80" s="367"/>
      <c r="RGL80" s="367"/>
      <c r="RGM80" s="366"/>
      <c r="RGN80" s="367"/>
      <c r="RGO80" s="367"/>
      <c r="RGP80" s="367"/>
      <c r="RGQ80" s="367"/>
      <c r="RGR80" s="367"/>
      <c r="RGS80" s="367"/>
      <c r="RGT80" s="366"/>
      <c r="RGU80" s="367"/>
      <c r="RGV80" s="367"/>
      <c r="RGW80" s="367"/>
      <c r="RGX80" s="367"/>
      <c r="RGY80" s="367"/>
      <c r="RGZ80" s="367"/>
      <c r="RHA80" s="366"/>
      <c r="RHB80" s="367"/>
      <c r="RHC80" s="367"/>
      <c r="RHD80" s="367"/>
      <c r="RHE80" s="367"/>
      <c r="RHF80" s="367"/>
      <c r="RHG80" s="367"/>
      <c r="RHH80" s="366"/>
      <c r="RHI80" s="367"/>
      <c r="RHJ80" s="367"/>
      <c r="RHK80" s="367"/>
      <c r="RHL80" s="367"/>
      <c r="RHM80" s="367"/>
      <c r="RHN80" s="367"/>
      <c r="RHO80" s="366"/>
      <c r="RHP80" s="367"/>
      <c r="RHQ80" s="367"/>
      <c r="RHR80" s="367"/>
      <c r="RHS80" s="367"/>
      <c r="RHT80" s="367"/>
      <c r="RHU80" s="367"/>
      <c r="RHV80" s="366"/>
      <c r="RHW80" s="367"/>
      <c r="RHX80" s="367"/>
      <c r="RHY80" s="367"/>
      <c r="RHZ80" s="367"/>
      <c r="RIA80" s="367"/>
      <c r="RIB80" s="367"/>
      <c r="RIC80" s="366"/>
      <c r="RID80" s="367"/>
      <c r="RIE80" s="367"/>
      <c r="RIF80" s="367"/>
      <c r="RIG80" s="367"/>
      <c r="RIH80" s="367"/>
      <c r="RII80" s="367"/>
      <c r="RIJ80" s="366"/>
      <c r="RIK80" s="367"/>
      <c r="RIL80" s="367"/>
      <c r="RIM80" s="367"/>
      <c r="RIN80" s="367"/>
      <c r="RIO80" s="367"/>
      <c r="RIP80" s="367"/>
      <c r="RIQ80" s="366"/>
      <c r="RIR80" s="367"/>
      <c r="RIS80" s="367"/>
      <c r="RIT80" s="367"/>
      <c r="RIU80" s="367"/>
      <c r="RIV80" s="367"/>
      <c r="RIW80" s="367"/>
      <c r="RIX80" s="366"/>
      <c r="RIY80" s="367"/>
      <c r="RIZ80" s="367"/>
      <c r="RJA80" s="367"/>
      <c r="RJB80" s="367"/>
      <c r="RJC80" s="367"/>
      <c r="RJD80" s="367"/>
      <c r="RJE80" s="366"/>
      <c r="RJF80" s="367"/>
      <c r="RJG80" s="367"/>
      <c r="RJH80" s="367"/>
      <c r="RJI80" s="367"/>
      <c r="RJJ80" s="367"/>
      <c r="RJK80" s="367"/>
      <c r="RJL80" s="366"/>
      <c r="RJM80" s="367"/>
      <c r="RJN80" s="367"/>
      <c r="RJO80" s="367"/>
      <c r="RJP80" s="367"/>
      <c r="RJQ80" s="367"/>
      <c r="RJR80" s="367"/>
      <c r="RJS80" s="366"/>
      <c r="RJT80" s="367"/>
      <c r="RJU80" s="367"/>
      <c r="RJV80" s="367"/>
      <c r="RJW80" s="367"/>
      <c r="RJX80" s="367"/>
      <c r="RJY80" s="367"/>
      <c r="RJZ80" s="366"/>
      <c r="RKA80" s="367"/>
      <c r="RKB80" s="367"/>
      <c r="RKC80" s="367"/>
      <c r="RKD80" s="367"/>
      <c r="RKE80" s="367"/>
      <c r="RKF80" s="367"/>
      <c r="RKG80" s="366"/>
      <c r="RKH80" s="367"/>
      <c r="RKI80" s="367"/>
      <c r="RKJ80" s="367"/>
      <c r="RKK80" s="367"/>
      <c r="RKL80" s="367"/>
      <c r="RKM80" s="367"/>
      <c r="RKN80" s="366"/>
      <c r="RKO80" s="367"/>
      <c r="RKP80" s="367"/>
      <c r="RKQ80" s="367"/>
      <c r="RKR80" s="367"/>
      <c r="RKS80" s="367"/>
      <c r="RKT80" s="367"/>
      <c r="RKU80" s="366"/>
      <c r="RKV80" s="367"/>
      <c r="RKW80" s="367"/>
      <c r="RKX80" s="367"/>
      <c r="RKY80" s="367"/>
      <c r="RKZ80" s="367"/>
      <c r="RLA80" s="367"/>
      <c r="RLB80" s="366"/>
      <c r="RLC80" s="367"/>
      <c r="RLD80" s="367"/>
      <c r="RLE80" s="367"/>
      <c r="RLF80" s="367"/>
      <c r="RLG80" s="367"/>
      <c r="RLH80" s="367"/>
      <c r="RLI80" s="366"/>
      <c r="RLJ80" s="367"/>
      <c r="RLK80" s="367"/>
      <c r="RLL80" s="367"/>
      <c r="RLM80" s="367"/>
      <c r="RLN80" s="367"/>
      <c r="RLO80" s="367"/>
      <c r="RLP80" s="366"/>
      <c r="RLQ80" s="367"/>
      <c r="RLR80" s="367"/>
      <c r="RLS80" s="367"/>
      <c r="RLT80" s="367"/>
      <c r="RLU80" s="367"/>
      <c r="RLV80" s="367"/>
      <c r="RLW80" s="366"/>
      <c r="RLX80" s="367"/>
      <c r="RLY80" s="367"/>
      <c r="RLZ80" s="367"/>
      <c r="RMA80" s="367"/>
      <c r="RMB80" s="367"/>
      <c r="RMC80" s="367"/>
      <c r="RMD80" s="366"/>
      <c r="RME80" s="367"/>
      <c r="RMF80" s="367"/>
      <c r="RMG80" s="367"/>
      <c r="RMH80" s="367"/>
      <c r="RMI80" s="367"/>
      <c r="RMJ80" s="367"/>
      <c r="RMK80" s="366"/>
      <c r="RML80" s="367"/>
      <c r="RMM80" s="367"/>
      <c r="RMN80" s="367"/>
      <c r="RMO80" s="367"/>
      <c r="RMP80" s="367"/>
      <c r="RMQ80" s="367"/>
      <c r="RMR80" s="366"/>
      <c r="RMS80" s="367"/>
      <c r="RMT80" s="367"/>
      <c r="RMU80" s="367"/>
      <c r="RMV80" s="367"/>
      <c r="RMW80" s="367"/>
      <c r="RMX80" s="367"/>
      <c r="RMY80" s="366"/>
      <c r="RMZ80" s="367"/>
      <c r="RNA80" s="367"/>
      <c r="RNB80" s="367"/>
      <c r="RNC80" s="367"/>
      <c r="RND80" s="367"/>
      <c r="RNE80" s="367"/>
      <c r="RNF80" s="366"/>
      <c r="RNG80" s="367"/>
      <c r="RNH80" s="367"/>
      <c r="RNI80" s="367"/>
      <c r="RNJ80" s="367"/>
      <c r="RNK80" s="367"/>
      <c r="RNL80" s="367"/>
      <c r="RNM80" s="366"/>
      <c r="RNN80" s="367"/>
      <c r="RNO80" s="367"/>
      <c r="RNP80" s="367"/>
      <c r="RNQ80" s="367"/>
      <c r="RNR80" s="367"/>
      <c r="RNS80" s="367"/>
      <c r="RNT80" s="366"/>
      <c r="RNU80" s="367"/>
      <c r="RNV80" s="367"/>
      <c r="RNW80" s="367"/>
      <c r="RNX80" s="367"/>
      <c r="RNY80" s="367"/>
      <c r="RNZ80" s="367"/>
      <c r="ROA80" s="366"/>
      <c r="ROB80" s="367"/>
      <c r="ROC80" s="367"/>
      <c r="ROD80" s="367"/>
      <c r="ROE80" s="367"/>
      <c r="ROF80" s="367"/>
      <c r="ROG80" s="367"/>
      <c r="ROH80" s="366"/>
      <c r="ROI80" s="367"/>
      <c r="ROJ80" s="367"/>
      <c r="ROK80" s="367"/>
      <c r="ROL80" s="367"/>
      <c r="ROM80" s="367"/>
      <c r="RON80" s="367"/>
      <c r="ROO80" s="366"/>
      <c r="ROP80" s="367"/>
      <c r="ROQ80" s="367"/>
      <c r="ROR80" s="367"/>
      <c r="ROS80" s="367"/>
      <c r="ROT80" s="367"/>
      <c r="ROU80" s="367"/>
      <c r="ROV80" s="366"/>
      <c r="ROW80" s="367"/>
      <c r="ROX80" s="367"/>
      <c r="ROY80" s="367"/>
      <c r="ROZ80" s="367"/>
      <c r="RPA80" s="367"/>
      <c r="RPB80" s="367"/>
      <c r="RPC80" s="366"/>
      <c r="RPD80" s="367"/>
      <c r="RPE80" s="367"/>
      <c r="RPF80" s="367"/>
      <c r="RPG80" s="367"/>
      <c r="RPH80" s="367"/>
      <c r="RPI80" s="367"/>
      <c r="RPJ80" s="366"/>
      <c r="RPK80" s="367"/>
      <c r="RPL80" s="367"/>
      <c r="RPM80" s="367"/>
      <c r="RPN80" s="367"/>
      <c r="RPO80" s="367"/>
      <c r="RPP80" s="367"/>
      <c r="RPQ80" s="366"/>
      <c r="RPR80" s="367"/>
      <c r="RPS80" s="367"/>
      <c r="RPT80" s="367"/>
      <c r="RPU80" s="367"/>
      <c r="RPV80" s="367"/>
      <c r="RPW80" s="367"/>
      <c r="RPX80" s="366"/>
      <c r="RPY80" s="367"/>
      <c r="RPZ80" s="367"/>
      <c r="RQA80" s="367"/>
      <c r="RQB80" s="367"/>
      <c r="RQC80" s="367"/>
      <c r="RQD80" s="367"/>
      <c r="RQE80" s="366"/>
      <c r="RQF80" s="367"/>
      <c r="RQG80" s="367"/>
      <c r="RQH80" s="367"/>
      <c r="RQI80" s="367"/>
      <c r="RQJ80" s="367"/>
      <c r="RQK80" s="367"/>
      <c r="RQL80" s="366"/>
      <c r="RQM80" s="367"/>
      <c r="RQN80" s="367"/>
      <c r="RQO80" s="367"/>
      <c r="RQP80" s="367"/>
      <c r="RQQ80" s="367"/>
      <c r="RQR80" s="367"/>
      <c r="RQS80" s="366"/>
      <c r="RQT80" s="367"/>
      <c r="RQU80" s="367"/>
      <c r="RQV80" s="367"/>
      <c r="RQW80" s="367"/>
      <c r="RQX80" s="367"/>
      <c r="RQY80" s="367"/>
      <c r="RQZ80" s="366"/>
      <c r="RRA80" s="367"/>
      <c r="RRB80" s="367"/>
      <c r="RRC80" s="367"/>
      <c r="RRD80" s="367"/>
      <c r="RRE80" s="367"/>
      <c r="RRF80" s="367"/>
      <c r="RRG80" s="366"/>
      <c r="RRH80" s="367"/>
      <c r="RRI80" s="367"/>
      <c r="RRJ80" s="367"/>
      <c r="RRK80" s="367"/>
      <c r="RRL80" s="367"/>
      <c r="RRM80" s="367"/>
      <c r="RRN80" s="366"/>
      <c r="RRO80" s="367"/>
      <c r="RRP80" s="367"/>
      <c r="RRQ80" s="367"/>
      <c r="RRR80" s="367"/>
      <c r="RRS80" s="367"/>
      <c r="RRT80" s="367"/>
      <c r="RRU80" s="366"/>
      <c r="RRV80" s="367"/>
      <c r="RRW80" s="367"/>
      <c r="RRX80" s="367"/>
      <c r="RRY80" s="367"/>
      <c r="RRZ80" s="367"/>
      <c r="RSA80" s="367"/>
      <c r="RSB80" s="366"/>
      <c r="RSC80" s="367"/>
      <c r="RSD80" s="367"/>
      <c r="RSE80" s="367"/>
      <c r="RSF80" s="367"/>
      <c r="RSG80" s="367"/>
      <c r="RSH80" s="367"/>
      <c r="RSI80" s="366"/>
      <c r="RSJ80" s="367"/>
      <c r="RSK80" s="367"/>
      <c r="RSL80" s="367"/>
      <c r="RSM80" s="367"/>
      <c r="RSN80" s="367"/>
      <c r="RSO80" s="367"/>
      <c r="RSP80" s="366"/>
      <c r="RSQ80" s="367"/>
      <c r="RSR80" s="367"/>
      <c r="RSS80" s="367"/>
      <c r="RST80" s="367"/>
      <c r="RSU80" s="367"/>
      <c r="RSV80" s="367"/>
      <c r="RSW80" s="366"/>
      <c r="RSX80" s="367"/>
      <c r="RSY80" s="367"/>
      <c r="RSZ80" s="367"/>
      <c r="RTA80" s="367"/>
      <c r="RTB80" s="367"/>
      <c r="RTC80" s="367"/>
      <c r="RTD80" s="366"/>
      <c r="RTE80" s="367"/>
      <c r="RTF80" s="367"/>
      <c r="RTG80" s="367"/>
      <c r="RTH80" s="367"/>
      <c r="RTI80" s="367"/>
      <c r="RTJ80" s="367"/>
      <c r="RTK80" s="366"/>
      <c r="RTL80" s="367"/>
      <c r="RTM80" s="367"/>
      <c r="RTN80" s="367"/>
      <c r="RTO80" s="367"/>
      <c r="RTP80" s="367"/>
      <c r="RTQ80" s="367"/>
      <c r="RTR80" s="366"/>
      <c r="RTS80" s="367"/>
      <c r="RTT80" s="367"/>
      <c r="RTU80" s="367"/>
      <c r="RTV80" s="367"/>
      <c r="RTW80" s="367"/>
      <c r="RTX80" s="367"/>
      <c r="RTY80" s="366"/>
      <c r="RTZ80" s="367"/>
      <c r="RUA80" s="367"/>
      <c r="RUB80" s="367"/>
      <c r="RUC80" s="367"/>
      <c r="RUD80" s="367"/>
      <c r="RUE80" s="367"/>
      <c r="RUF80" s="366"/>
      <c r="RUG80" s="367"/>
      <c r="RUH80" s="367"/>
      <c r="RUI80" s="367"/>
      <c r="RUJ80" s="367"/>
      <c r="RUK80" s="367"/>
      <c r="RUL80" s="367"/>
      <c r="RUM80" s="366"/>
      <c r="RUN80" s="367"/>
      <c r="RUO80" s="367"/>
      <c r="RUP80" s="367"/>
      <c r="RUQ80" s="367"/>
      <c r="RUR80" s="367"/>
      <c r="RUS80" s="367"/>
      <c r="RUT80" s="366"/>
      <c r="RUU80" s="367"/>
      <c r="RUV80" s="367"/>
      <c r="RUW80" s="367"/>
      <c r="RUX80" s="367"/>
      <c r="RUY80" s="367"/>
      <c r="RUZ80" s="367"/>
      <c r="RVA80" s="366"/>
      <c r="RVB80" s="367"/>
      <c r="RVC80" s="367"/>
      <c r="RVD80" s="367"/>
      <c r="RVE80" s="367"/>
      <c r="RVF80" s="367"/>
      <c r="RVG80" s="367"/>
      <c r="RVH80" s="366"/>
      <c r="RVI80" s="367"/>
      <c r="RVJ80" s="367"/>
      <c r="RVK80" s="367"/>
      <c r="RVL80" s="367"/>
      <c r="RVM80" s="367"/>
      <c r="RVN80" s="367"/>
      <c r="RVO80" s="366"/>
      <c r="RVP80" s="367"/>
      <c r="RVQ80" s="367"/>
      <c r="RVR80" s="367"/>
      <c r="RVS80" s="367"/>
      <c r="RVT80" s="367"/>
      <c r="RVU80" s="367"/>
      <c r="RVV80" s="366"/>
      <c r="RVW80" s="367"/>
      <c r="RVX80" s="367"/>
      <c r="RVY80" s="367"/>
      <c r="RVZ80" s="367"/>
      <c r="RWA80" s="367"/>
      <c r="RWB80" s="367"/>
      <c r="RWC80" s="366"/>
      <c r="RWD80" s="367"/>
      <c r="RWE80" s="367"/>
      <c r="RWF80" s="367"/>
      <c r="RWG80" s="367"/>
      <c r="RWH80" s="367"/>
      <c r="RWI80" s="367"/>
      <c r="RWJ80" s="366"/>
      <c r="RWK80" s="367"/>
      <c r="RWL80" s="367"/>
      <c r="RWM80" s="367"/>
      <c r="RWN80" s="367"/>
      <c r="RWO80" s="367"/>
      <c r="RWP80" s="367"/>
      <c r="RWQ80" s="366"/>
      <c r="RWR80" s="367"/>
      <c r="RWS80" s="367"/>
      <c r="RWT80" s="367"/>
      <c r="RWU80" s="367"/>
      <c r="RWV80" s="367"/>
      <c r="RWW80" s="367"/>
      <c r="RWX80" s="366"/>
      <c r="RWY80" s="367"/>
      <c r="RWZ80" s="367"/>
      <c r="RXA80" s="367"/>
      <c r="RXB80" s="367"/>
      <c r="RXC80" s="367"/>
      <c r="RXD80" s="367"/>
      <c r="RXE80" s="366"/>
      <c r="RXF80" s="367"/>
      <c r="RXG80" s="367"/>
      <c r="RXH80" s="367"/>
      <c r="RXI80" s="367"/>
      <c r="RXJ80" s="367"/>
      <c r="RXK80" s="367"/>
      <c r="RXL80" s="366"/>
      <c r="RXM80" s="367"/>
      <c r="RXN80" s="367"/>
      <c r="RXO80" s="367"/>
      <c r="RXP80" s="367"/>
      <c r="RXQ80" s="367"/>
      <c r="RXR80" s="367"/>
      <c r="RXS80" s="366"/>
      <c r="RXT80" s="367"/>
      <c r="RXU80" s="367"/>
      <c r="RXV80" s="367"/>
      <c r="RXW80" s="367"/>
      <c r="RXX80" s="367"/>
      <c r="RXY80" s="367"/>
      <c r="RXZ80" s="366"/>
      <c r="RYA80" s="367"/>
      <c r="RYB80" s="367"/>
      <c r="RYC80" s="367"/>
      <c r="RYD80" s="367"/>
      <c r="RYE80" s="367"/>
      <c r="RYF80" s="367"/>
      <c r="RYG80" s="366"/>
      <c r="RYH80" s="367"/>
      <c r="RYI80" s="367"/>
      <c r="RYJ80" s="367"/>
      <c r="RYK80" s="367"/>
      <c r="RYL80" s="367"/>
      <c r="RYM80" s="367"/>
      <c r="RYN80" s="366"/>
      <c r="RYO80" s="367"/>
      <c r="RYP80" s="367"/>
      <c r="RYQ80" s="367"/>
      <c r="RYR80" s="367"/>
      <c r="RYS80" s="367"/>
      <c r="RYT80" s="367"/>
      <c r="RYU80" s="366"/>
      <c r="RYV80" s="367"/>
      <c r="RYW80" s="367"/>
      <c r="RYX80" s="367"/>
      <c r="RYY80" s="367"/>
      <c r="RYZ80" s="367"/>
      <c r="RZA80" s="367"/>
      <c r="RZB80" s="366"/>
      <c r="RZC80" s="367"/>
      <c r="RZD80" s="367"/>
      <c r="RZE80" s="367"/>
      <c r="RZF80" s="367"/>
      <c r="RZG80" s="367"/>
      <c r="RZH80" s="367"/>
      <c r="RZI80" s="366"/>
      <c r="RZJ80" s="367"/>
      <c r="RZK80" s="367"/>
      <c r="RZL80" s="367"/>
      <c r="RZM80" s="367"/>
      <c r="RZN80" s="367"/>
      <c r="RZO80" s="367"/>
      <c r="RZP80" s="366"/>
      <c r="RZQ80" s="367"/>
      <c r="RZR80" s="367"/>
      <c r="RZS80" s="367"/>
      <c r="RZT80" s="367"/>
      <c r="RZU80" s="367"/>
      <c r="RZV80" s="367"/>
      <c r="RZW80" s="366"/>
      <c r="RZX80" s="367"/>
      <c r="RZY80" s="367"/>
      <c r="RZZ80" s="367"/>
      <c r="SAA80" s="367"/>
      <c r="SAB80" s="367"/>
      <c r="SAC80" s="367"/>
      <c r="SAD80" s="366"/>
      <c r="SAE80" s="367"/>
      <c r="SAF80" s="367"/>
      <c r="SAG80" s="367"/>
      <c r="SAH80" s="367"/>
      <c r="SAI80" s="367"/>
      <c r="SAJ80" s="367"/>
      <c r="SAK80" s="366"/>
      <c r="SAL80" s="367"/>
      <c r="SAM80" s="367"/>
      <c r="SAN80" s="367"/>
      <c r="SAO80" s="367"/>
      <c r="SAP80" s="367"/>
      <c r="SAQ80" s="367"/>
      <c r="SAR80" s="366"/>
      <c r="SAS80" s="367"/>
      <c r="SAT80" s="367"/>
      <c r="SAU80" s="367"/>
      <c r="SAV80" s="367"/>
      <c r="SAW80" s="367"/>
      <c r="SAX80" s="367"/>
      <c r="SAY80" s="366"/>
      <c r="SAZ80" s="367"/>
      <c r="SBA80" s="367"/>
      <c r="SBB80" s="367"/>
      <c r="SBC80" s="367"/>
      <c r="SBD80" s="367"/>
      <c r="SBE80" s="367"/>
      <c r="SBF80" s="366"/>
      <c r="SBG80" s="367"/>
      <c r="SBH80" s="367"/>
      <c r="SBI80" s="367"/>
      <c r="SBJ80" s="367"/>
      <c r="SBK80" s="367"/>
      <c r="SBL80" s="367"/>
      <c r="SBM80" s="366"/>
      <c r="SBN80" s="367"/>
      <c r="SBO80" s="367"/>
      <c r="SBP80" s="367"/>
      <c r="SBQ80" s="367"/>
      <c r="SBR80" s="367"/>
      <c r="SBS80" s="367"/>
      <c r="SBT80" s="366"/>
      <c r="SBU80" s="367"/>
      <c r="SBV80" s="367"/>
      <c r="SBW80" s="367"/>
      <c r="SBX80" s="367"/>
      <c r="SBY80" s="367"/>
      <c r="SBZ80" s="367"/>
      <c r="SCA80" s="366"/>
      <c r="SCB80" s="367"/>
      <c r="SCC80" s="367"/>
      <c r="SCD80" s="367"/>
      <c r="SCE80" s="367"/>
      <c r="SCF80" s="367"/>
      <c r="SCG80" s="367"/>
      <c r="SCH80" s="366"/>
      <c r="SCI80" s="367"/>
      <c r="SCJ80" s="367"/>
      <c r="SCK80" s="367"/>
      <c r="SCL80" s="367"/>
      <c r="SCM80" s="367"/>
      <c r="SCN80" s="367"/>
      <c r="SCO80" s="366"/>
      <c r="SCP80" s="367"/>
      <c r="SCQ80" s="367"/>
      <c r="SCR80" s="367"/>
      <c r="SCS80" s="367"/>
      <c r="SCT80" s="367"/>
      <c r="SCU80" s="367"/>
      <c r="SCV80" s="366"/>
      <c r="SCW80" s="367"/>
      <c r="SCX80" s="367"/>
      <c r="SCY80" s="367"/>
      <c r="SCZ80" s="367"/>
      <c r="SDA80" s="367"/>
      <c r="SDB80" s="367"/>
      <c r="SDC80" s="366"/>
      <c r="SDD80" s="367"/>
      <c r="SDE80" s="367"/>
      <c r="SDF80" s="367"/>
      <c r="SDG80" s="367"/>
      <c r="SDH80" s="367"/>
      <c r="SDI80" s="367"/>
      <c r="SDJ80" s="366"/>
      <c r="SDK80" s="367"/>
      <c r="SDL80" s="367"/>
      <c r="SDM80" s="367"/>
      <c r="SDN80" s="367"/>
      <c r="SDO80" s="367"/>
      <c r="SDP80" s="367"/>
      <c r="SDQ80" s="366"/>
      <c r="SDR80" s="367"/>
      <c r="SDS80" s="367"/>
      <c r="SDT80" s="367"/>
      <c r="SDU80" s="367"/>
      <c r="SDV80" s="367"/>
      <c r="SDW80" s="367"/>
      <c r="SDX80" s="366"/>
      <c r="SDY80" s="367"/>
      <c r="SDZ80" s="367"/>
      <c r="SEA80" s="367"/>
      <c r="SEB80" s="367"/>
      <c r="SEC80" s="367"/>
      <c r="SED80" s="367"/>
      <c r="SEE80" s="366"/>
      <c r="SEF80" s="367"/>
      <c r="SEG80" s="367"/>
      <c r="SEH80" s="367"/>
      <c r="SEI80" s="367"/>
      <c r="SEJ80" s="367"/>
      <c r="SEK80" s="367"/>
      <c r="SEL80" s="366"/>
      <c r="SEM80" s="367"/>
      <c r="SEN80" s="367"/>
      <c r="SEO80" s="367"/>
      <c r="SEP80" s="367"/>
      <c r="SEQ80" s="367"/>
      <c r="SER80" s="367"/>
      <c r="SES80" s="366"/>
      <c r="SET80" s="367"/>
      <c r="SEU80" s="367"/>
      <c r="SEV80" s="367"/>
      <c r="SEW80" s="367"/>
      <c r="SEX80" s="367"/>
      <c r="SEY80" s="367"/>
      <c r="SEZ80" s="366"/>
      <c r="SFA80" s="367"/>
      <c r="SFB80" s="367"/>
      <c r="SFC80" s="367"/>
      <c r="SFD80" s="367"/>
      <c r="SFE80" s="367"/>
      <c r="SFF80" s="367"/>
      <c r="SFG80" s="366"/>
      <c r="SFH80" s="367"/>
      <c r="SFI80" s="367"/>
      <c r="SFJ80" s="367"/>
      <c r="SFK80" s="367"/>
      <c r="SFL80" s="367"/>
      <c r="SFM80" s="367"/>
      <c r="SFN80" s="366"/>
      <c r="SFO80" s="367"/>
      <c r="SFP80" s="367"/>
      <c r="SFQ80" s="367"/>
      <c r="SFR80" s="367"/>
      <c r="SFS80" s="367"/>
      <c r="SFT80" s="367"/>
      <c r="SFU80" s="366"/>
      <c r="SFV80" s="367"/>
      <c r="SFW80" s="367"/>
      <c r="SFX80" s="367"/>
      <c r="SFY80" s="367"/>
      <c r="SFZ80" s="367"/>
      <c r="SGA80" s="367"/>
      <c r="SGB80" s="366"/>
      <c r="SGC80" s="367"/>
      <c r="SGD80" s="367"/>
      <c r="SGE80" s="367"/>
      <c r="SGF80" s="367"/>
      <c r="SGG80" s="367"/>
      <c r="SGH80" s="367"/>
      <c r="SGI80" s="366"/>
      <c r="SGJ80" s="367"/>
      <c r="SGK80" s="367"/>
      <c r="SGL80" s="367"/>
      <c r="SGM80" s="367"/>
      <c r="SGN80" s="367"/>
      <c r="SGO80" s="367"/>
      <c r="SGP80" s="366"/>
      <c r="SGQ80" s="367"/>
      <c r="SGR80" s="367"/>
      <c r="SGS80" s="367"/>
      <c r="SGT80" s="367"/>
      <c r="SGU80" s="367"/>
      <c r="SGV80" s="367"/>
      <c r="SGW80" s="366"/>
      <c r="SGX80" s="367"/>
      <c r="SGY80" s="367"/>
      <c r="SGZ80" s="367"/>
      <c r="SHA80" s="367"/>
      <c r="SHB80" s="367"/>
      <c r="SHC80" s="367"/>
      <c r="SHD80" s="366"/>
      <c r="SHE80" s="367"/>
      <c r="SHF80" s="367"/>
      <c r="SHG80" s="367"/>
      <c r="SHH80" s="367"/>
      <c r="SHI80" s="367"/>
      <c r="SHJ80" s="367"/>
      <c r="SHK80" s="366"/>
      <c r="SHL80" s="367"/>
      <c r="SHM80" s="367"/>
      <c r="SHN80" s="367"/>
      <c r="SHO80" s="367"/>
      <c r="SHP80" s="367"/>
      <c r="SHQ80" s="367"/>
      <c r="SHR80" s="366"/>
      <c r="SHS80" s="367"/>
      <c r="SHT80" s="367"/>
      <c r="SHU80" s="367"/>
      <c r="SHV80" s="367"/>
      <c r="SHW80" s="367"/>
      <c r="SHX80" s="367"/>
      <c r="SHY80" s="366"/>
      <c r="SHZ80" s="367"/>
      <c r="SIA80" s="367"/>
      <c r="SIB80" s="367"/>
      <c r="SIC80" s="367"/>
      <c r="SID80" s="367"/>
      <c r="SIE80" s="367"/>
      <c r="SIF80" s="366"/>
      <c r="SIG80" s="367"/>
      <c r="SIH80" s="367"/>
      <c r="SII80" s="367"/>
      <c r="SIJ80" s="367"/>
      <c r="SIK80" s="367"/>
      <c r="SIL80" s="367"/>
      <c r="SIM80" s="366"/>
      <c r="SIN80" s="367"/>
      <c r="SIO80" s="367"/>
      <c r="SIP80" s="367"/>
      <c r="SIQ80" s="367"/>
      <c r="SIR80" s="367"/>
      <c r="SIS80" s="367"/>
      <c r="SIT80" s="366"/>
      <c r="SIU80" s="367"/>
      <c r="SIV80" s="367"/>
      <c r="SIW80" s="367"/>
      <c r="SIX80" s="367"/>
      <c r="SIY80" s="367"/>
      <c r="SIZ80" s="367"/>
      <c r="SJA80" s="366"/>
      <c r="SJB80" s="367"/>
      <c r="SJC80" s="367"/>
      <c r="SJD80" s="367"/>
      <c r="SJE80" s="367"/>
      <c r="SJF80" s="367"/>
      <c r="SJG80" s="367"/>
      <c r="SJH80" s="366"/>
      <c r="SJI80" s="367"/>
      <c r="SJJ80" s="367"/>
      <c r="SJK80" s="367"/>
      <c r="SJL80" s="367"/>
      <c r="SJM80" s="367"/>
      <c r="SJN80" s="367"/>
      <c r="SJO80" s="366"/>
      <c r="SJP80" s="367"/>
      <c r="SJQ80" s="367"/>
      <c r="SJR80" s="367"/>
      <c r="SJS80" s="367"/>
      <c r="SJT80" s="367"/>
      <c r="SJU80" s="367"/>
      <c r="SJV80" s="366"/>
      <c r="SJW80" s="367"/>
      <c r="SJX80" s="367"/>
      <c r="SJY80" s="367"/>
      <c r="SJZ80" s="367"/>
      <c r="SKA80" s="367"/>
      <c r="SKB80" s="367"/>
      <c r="SKC80" s="366"/>
      <c r="SKD80" s="367"/>
      <c r="SKE80" s="367"/>
      <c r="SKF80" s="367"/>
      <c r="SKG80" s="367"/>
      <c r="SKH80" s="367"/>
      <c r="SKI80" s="367"/>
      <c r="SKJ80" s="366"/>
      <c r="SKK80" s="367"/>
      <c r="SKL80" s="367"/>
      <c r="SKM80" s="367"/>
      <c r="SKN80" s="367"/>
      <c r="SKO80" s="367"/>
      <c r="SKP80" s="367"/>
      <c r="SKQ80" s="366"/>
      <c r="SKR80" s="367"/>
      <c r="SKS80" s="367"/>
      <c r="SKT80" s="367"/>
      <c r="SKU80" s="367"/>
      <c r="SKV80" s="367"/>
      <c r="SKW80" s="367"/>
      <c r="SKX80" s="366"/>
      <c r="SKY80" s="367"/>
      <c r="SKZ80" s="367"/>
      <c r="SLA80" s="367"/>
      <c r="SLB80" s="367"/>
      <c r="SLC80" s="367"/>
      <c r="SLD80" s="367"/>
      <c r="SLE80" s="366"/>
      <c r="SLF80" s="367"/>
      <c r="SLG80" s="367"/>
      <c r="SLH80" s="367"/>
      <c r="SLI80" s="367"/>
      <c r="SLJ80" s="367"/>
      <c r="SLK80" s="367"/>
      <c r="SLL80" s="366"/>
      <c r="SLM80" s="367"/>
      <c r="SLN80" s="367"/>
      <c r="SLO80" s="367"/>
      <c r="SLP80" s="367"/>
      <c r="SLQ80" s="367"/>
      <c r="SLR80" s="367"/>
      <c r="SLS80" s="366"/>
      <c r="SLT80" s="367"/>
      <c r="SLU80" s="367"/>
      <c r="SLV80" s="367"/>
      <c r="SLW80" s="367"/>
      <c r="SLX80" s="367"/>
      <c r="SLY80" s="367"/>
      <c r="SLZ80" s="366"/>
      <c r="SMA80" s="367"/>
      <c r="SMB80" s="367"/>
      <c r="SMC80" s="367"/>
      <c r="SMD80" s="367"/>
      <c r="SME80" s="367"/>
      <c r="SMF80" s="367"/>
      <c r="SMG80" s="366"/>
      <c r="SMH80" s="367"/>
      <c r="SMI80" s="367"/>
      <c r="SMJ80" s="367"/>
      <c r="SMK80" s="367"/>
      <c r="SML80" s="367"/>
      <c r="SMM80" s="367"/>
      <c r="SMN80" s="366"/>
      <c r="SMO80" s="367"/>
      <c r="SMP80" s="367"/>
      <c r="SMQ80" s="367"/>
      <c r="SMR80" s="367"/>
      <c r="SMS80" s="367"/>
      <c r="SMT80" s="367"/>
      <c r="SMU80" s="366"/>
      <c r="SMV80" s="367"/>
      <c r="SMW80" s="367"/>
      <c r="SMX80" s="367"/>
      <c r="SMY80" s="367"/>
      <c r="SMZ80" s="367"/>
      <c r="SNA80" s="367"/>
      <c r="SNB80" s="366"/>
      <c r="SNC80" s="367"/>
      <c r="SND80" s="367"/>
      <c r="SNE80" s="367"/>
      <c r="SNF80" s="367"/>
      <c r="SNG80" s="367"/>
      <c r="SNH80" s="367"/>
      <c r="SNI80" s="366"/>
      <c r="SNJ80" s="367"/>
      <c r="SNK80" s="367"/>
      <c r="SNL80" s="367"/>
      <c r="SNM80" s="367"/>
      <c r="SNN80" s="367"/>
      <c r="SNO80" s="367"/>
      <c r="SNP80" s="366"/>
      <c r="SNQ80" s="367"/>
      <c r="SNR80" s="367"/>
      <c r="SNS80" s="367"/>
      <c r="SNT80" s="367"/>
      <c r="SNU80" s="367"/>
      <c r="SNV80" s="367"/>
      <c r="SNW80" s="366"/>
      <c r="SNX80" s="367"/>
      <c r="SNY80" s="367"/>
      <c r="SNZ80" s="367"/>
      <c r="SOA80" s="367"/>
      <c r="SOB80" s="367"/>
      <c r="SOC80" s="367"/>
      <c r="SOD80" s="366"/>
      <c r="SOE80" s="367"/>
      <c r="SOF80" s="367"/>
      <c r="SOG80" s="367"/>
      <c r="SOH80" s="367"/>
      <c r="SOI80" s="367"/>
      <c r="SOJ80" s="367"/>
      <c r="SOK80" s="366"/>
      <c r="SOL80" s="367"/>
      <c r="SOM80" s="367"/>
      <c r="SON80" s="367"/>
      <c r="SOO80" s="367"/>
      <c r="SOP80" s="367"/>
      <c r="SOQ80" s="367"/>
      <c r="SOR80" s="366"/>
      <c r="SOS80" s="367"/>
      <c r="SOT80" s="367"/>
      <c r="SOU80" s="367"/>
      <c r="SOV80" s="367"/>
      <c r="SOW80" s="367"/>
      <c r="SOX80" s="367"/>
      <c r="SOY80" s="366"/>
      <c r="SOZ80" s="367"/>
      <c r="SPA80" s="367"/>
      <c r="SPB80" s="367"/>
      <c r="SPC80" s="367"/>
      <c r="SPD80" s="367"/>
      <c r="SPE80" s="367"/>
      <c r="SPF80" s="366"/>
      <c r="SPG80" s="367"/>
      <c r="SPH80" s="367"/>
      <c r="SPI80" s="367"/>
      <c r="SPJ80" s="367"/>
      <c r="SPK80" s="367"/>
      <c r="SPL80" s="367"/>
      <c r="SPM80" s="366"/>
      <c r="SPN80" s="367"/>
      <c r="SPO80" s="367"/>
      <c r="SPP80" s="367"/>
      <c r="SPQ80" s="367"/>
      <c r="SPR80" s="367"/>
      <c r="SPS80" s="367"/>
      <c r="SPT80" s="366"/>
      <c r="SPU80" s="367"/>
      <c r="SPV80" s="367"/>
      <c r="SPW80" s="367"/>
      <c r="SPX80" s="367"/>
      <c r="SPY80" s="367"/>
      <c r="SPZ80" s="367"/>
      <c r="SQA80" s="366"/>
      <c r="SQB80" s="367"/>
      <c r="SQC80" s="367"/>
      <c r="SQD80" s="367"/>
      <c r="SQE80" s="367"/>
      <c r="SQF80" s="367"/>
      <c r="SQG80" s="367"/>
      <c r="SQH80" s="366"/>
      <c r="SQI80" s="367"/>
      <c r="SQJ80" s="367"/>
      <c r="SQK80" s="367"/>
      <c r="SQL80" s="367"/>
      <c r="SQM80" s="367"/>
      <c r="SQN80" s="367"/>
      <c r="SQO80" s="366"/>
      <c r="SQP80" s="367"/>
      <c r="SQQ80" s="367"/>
      <c r="SQR80" s="367"/>
      <c r="SQS80" s="367"/>
      <c r="SQT80" s="367"/>
      <c r="SQU80" s="367"/>
      <c r="SQV80" s="366"/>
      <c r="SQW80" s="367"/>
      <c r="SQX80" s="367"/>
      <c r="SQY80" s="367"/>
      <c r="SQZ80" s="367"/>
      <c r="SRA80" s="367"/>
      <c r="SRB80" s="367"/>
      <c r="SRC80" s="366"/>
      <c r="SRD80" s="367"/>
      <c r="SRE80" s="367"/>
      <c r="SRF80" s="367"/>
      <c r="SRG80" s="367"/>
      <c r="SRH80" s="367"/>
      <c r="SRI80" s="367"/>
      <c r="SRJ80" s="366"/>
      <c r="SRK80" s="367"/>
      <c r="SRL80" s="367"/>
      <c r="SRM80" s="367"/>
      <c r="SRN80" s="367"/>
      <c r="SRO80" s="367"/>
      <c r="SRP80" s="367"/>
      <c r="SRQ80" s="366"/>
      <c r="SRR80" s="367"/>
      <c r="SRS80" s="367"/>
      <c r="SRT80" s="367"/>
      <c r="SRU80" s="367"/>
      <c r="SRV80" s="367"/>
      <c r="SRW80" s="367"/>
      <c r="SRX80" s="366"/>
      <c r="SRY80" s="367"/>
      <c r="SRZ80" s="367"/>
      <c r="SSA80" s="367"/>
      <c r="SSB80" s="367"/>
      <c r="SSC80" s="367"/>
      <c r="SSD80" s="367"/>
      <c r="SSE80" s="366"/>
      <c r="SSF80" s="367"/>
      <c r="SSG80" s="367"/>
      <c r="SSH80" s="367"/>
      <c r="SSI80" s="367"/>
      <c r="SSJ80" s="367"/>
      <c r="SSK80" s="367"/>
      <c r="SSL80" s="366"/>
      <c r="SSM80" s="367"/>
      <c r="SSN80" s="367"/>
      <c r="SSO80" s="367"/>
      <c r="SSP80" s="367"/>
      <c r="SSQ80" s="367"/>
      <c r="SSR80" s="367"/>
      <c r="SSS80" s="366"/>
      <c r="SST80" s="367"/>
      <c r="SSU80" s="367"/>
      <c r="SSV80" s="367"/>
      <c r="SSW80" s="367"/>
      <c r="SSX80" s="367"/>
      <c r="SSY80" s="367"/>
      <c r="SSZ80" s="366"/>
      <c r="STA80" s="367"/>
      <c r="STB80" s="367"/>
      <c r="STC80" s="367"/>
      <c r="STD80" s="367"/>
      <c r="STE80" s="367"/>
      <c r="STF80" s="367"/>
      <c r="STG80" s="366"/>
      <c r="STH80" s="367"/>
      <c r="STI80" s="367"/>
      <c r="STJ80" s="367"/>
      <c r="STK80" s="367"/>
      <c r="STL80" s="367"/>
      <c r="STM80" s="367"/>
      <c r="STN80" s="366"/>
      <c r="STO80" s="367"/>
      <c r="STP80" s="367"/>
      <c r="STQ80" s="367"/>
      <c r="STR80" s="367"/>
      <c r="STS80" s="367"/>
      <c r="STT80" s="367"/>
      <c r="STU80" s="366"/>
      <c r="STV80" s="367"/>
      <c r="STW80" s="367"/>
      <c r="STX80" s="367"/>
      <c r="STY80" s="367"/>
      <c r="STZ80" s="367"/>
      <c r="SUA80" s="367"/>
      <c r="SUB80" s="366"/>
      <c r="SUC80" s="367"/>
      <c r="SUD80" s="367"/>
      <c r="SUE80" s="367"/>
      <c r="SUF80" s="367"/>
      <c r="SUG80" s="367"/>
      <c r="SUH80" s="367"/>
      <c r="SUI80" s="366"/>
      <c r="SUJ80" s="367"/>
      <c r="SUK80" s="367"/>
      <c r="SUL80" s="367"/>
      <c r="SUM80" s="367"/>
      <c r="SUN80" s="367"/>
      <c r="SUO80" s="367"/>
      <c r="SUP80" s="366"/>
      <c r="SUQ80" s="367"/>
      <c r="SUR80" s="367"/>
      <c r="SUS80" s="367"/>
      <c r="SUT80" s="367"/>
      <c r="SUU80" s="367"/>
      <c r="SUV80" s="367"/>
      <c r="SUW80" s="366"/>
      <c r="SUX80" s="367"/>
      <c r="SUY80" s="367"/>
      <c r="SUZ80" s="367"/>
      <c r="SVA80" s="367"/>
      <c r="SVB80" s="367"/>
      <c r="SVC80" s="367"/>
      <c r="SVD80" s="366"/>
      <c r="SVE80" s="367"/>
      <c r="SVF80" s="367"/>
      <c r="SVG80" s="367"/>
      <c r="SVH80" s="367"/>
      <c r="SVI80" s="367"/>
      <c r="SVJ80" s="367"/>
      <c r="SVK80" s="366"/>
      <c r="SVL80" s="367"/>
      <c r="SVM80" s="367"/>
      <c r="SVN80" s="367"/>
      <c r="SVO80" s="367"/>
      <c r="SVP80" s="367"/>
      <c r="SVQ80" s="367"/>
      <c r="SVR80" s="366"/>
      <c r="SVS80" s="367"/>
      <c r="SVT80" s="367"/>
      <c r="SVU80" s="367"/>
      <c r="SVV80" s="367"/>
      <c r="SVW80" s="367"/>
      <c r="SVX80" s="367"/>
      <c r="SVY80" s="366"/>
      <c r="SVZ80" s="367"/>
      <c r="SWA80" s="367"/>
      <c r="SWB80" s="367"/>
      <c r="SWC80" s="367"/>
      <c r="SWD80" s="367"/>
      <c r="SWE80" s="367"/>
      <c r="SWF80" s="366"/>
      <c r="SWG80" s="367"/>
      <c r="SWH80" s="367"/>
      <c r="SWI80" s="367"/>
      <c r="SWJ80" s="367"/>
      <c r="SWK80" s="367"/>
      <c r="SWL80" s="367"/>
      <c r="SWM80" s="366"/>
      <c r="SWN80" s="367"/>
      <c r="SWO80" s="367"/>
      <c r="SWP80" s="367"/>
      <c r="SWQ80" s="367"/>
      <c r="SWR80" s="367"/>
      <c r="SWS80" s="367"/>
      <c r="SWT80" s="366"/>
      <c r="SWU80" s="367"/>
      <c r="SWV80" s="367"/>
      <c r="SWW80" s="367"/>
      <c r="SWX80" s="367"/>
      <c r="SWY80" s="367"/>
      <c r="SWZ80" s="367"/>
      <c r="SXA80" s="366"/>
      <c r="SXB80" s="367"/>
      <c r="SXC80" s="367"/>
      <c r="SXD80" s="367"/>
      <c r="SXE80" s="367"/>
      <c r="SXF80" s="367"/>
      <c r="SXG80" s="367"/>
      <c r="SXH80" s="366"/>
      <c r="SXI80" s="367"/>
      <c r="SXJ80" s="367"/>
      <c r="SXK80" s="367"/>
      <c r="SXL80" s="367"/>
      <c r="SXM80" s="367"/>
      <c r="SXN80" s="367"/>
      <c r="SXO80" s="366"/>
      <c r="SXP80" s="367"/>
      <c r="SXQ80" s="367"/>
      <c r="SXR80" s="367"/>
      <c r="SXS80" s="367"/>
      <c r="SXT80" s="367"/>
      <c r="SXU80" s="367"/>
      <c r="SXV80" s="366"/>
      <c r="SXW80" s="367"/>
      <c r="SXX80" s="367"/>
      <c r="SXY80" s="367"/>
      <c r="SXZ80" s="367"/>
      <c r="SYA80" s="367"/>
      <c r="SYB80" s="367"/>
      <c r="SYC80" s="366"/>
      <c r="SYD80" s="367"/>
      <c r="SYE80" s="367"/>
      <c r="SYF80" s="367"/>
      <c r="SYG80" s="367"/>
      <c r="SYH80" s="367"/>
      <c r="SYI80" s="367"/>
      <c r="SYJ80" s="366"/>
      <c r="SYK80" s="367"/>
      <c r="SYL80" s="367"/>
      <c r="SYM80" s="367"/>
      <c r="SYN80" s="367"/>
      <c r="SYO80" s="367"/>
      <c r="SYP80" s="367"/>
      <c r="SYQ80" s="366"/>
      <c r="SYR80" s="367"/>
      <c r="SYS80" s="367"/>
      <c r="SYT80" s="367"/>
      <c r="SYU80" s="367"/>
      <c r="SYV80" s="367"/>
      <c r="SYW80" s="367"/>
      <c r="SYX80" s="366"/>
      <c r="SYY80" s="367"/>
      <c r="SYZ80" s="367"/>
      <c r="SZA80" s="367"/>
      <c r="SZB80" s="367"/>
      <c r="SZC80" s="367"/>
      <c r="SZD80" s="367"/>
      <c r="SZE80" s="366"/>
      <c r="SZF80" s="367"/>
      <c r="SZG80" s="367"/>
      <c r="SZH80" s="367"/>
      <c r="SZI80" s="367"/>
      <c r="SZJ80" s="367"/>
      <c r="SZK80" s="367"/>
      <c r="SZL80" s="366"/>
      <c r="SZM80" s="367"/>
      <c r="SZN80" s="367"/>
      <c r="SZO80" s="367"/>
      <c r="SZP80" s="367"/>
      <c r="SZQ80" s="367"/>
      <c r="SZR80" s="367"/>
      <c r="SZS80" s="366"/>
      <c r="SZT80" s="367"/>
      <c r="SZU80" s="367"/>
      <c r="SZV80" s="367"/>
      <c r="SZW80" s="367"/>
      <c r="SZX80" s="367"/>
      <c r="SZY80" s="367"/>
      <c r="SZZ80" s="366"/>
      <c r="TAA80" s="367"/>
      <c r="TAB80" s="367"/>
      <c r="TAC80" s="367"/>
      <c r="TAD80" s="367"/>
      <c r="TAE80" s="367"/>
      <c r="TAF80" s="367"/>
      <c r="TAG80" s="366"/>
      <c r="TAH80" s="367"/>
      <c r="TAI80" s="367"/>
      <c r="TAJ80" s="367"/>
      <c r="TAK80" s="367"/>
      <c r="TAL80" s="367"/>
      <c r="TAM80" s="367"/>
      <c r="TAN80" s="366"/>
      <c r="TAO80" s="367"/>
      <c r="TAP80" s="367"/>
      <c r="TAQ80" s="367"/>
      <c r="TAR80" s="367"/>
      <c r="TAS80" s="367"/>
      <c r="TAT80" s="367"/>
      <c r="TAU80" s="366"/>
      <c r="TAV80" s="367"/>
      <c r="TAW80" s="367"/>
      <c r="TAX80" s="367"/>
      <c r="TAY80" s="367"/>
      <c r="TAZ80" s="367"/>
      <c r="TBA80" s="367"/>
      <c r="TBB80" s="366"/>
      <c r="TBC80" s="367"/>
      <c r="TBD80" s="367"/>
      <c r="TBE80" s="367"/>
      <c r="TBF80" s="367"/>
      <c r="TBG80" s="367"/>
      <c r="TBH80" s="367"/>
      <c r="TBI80" s="366"/>
      <c r="TBJ80" s="367"/>
      <c r="TBK80" s="367"/>
      <c r="TBL80" s="367"/>
      <c r="TBM80" s="367"/>
      <c r="TBN80" s="367"/>
      <c r="TBO80" s="367"/>
      <c r="TBP80" s="366"/>
      <c r="TBQ80" s="367"/>
      <c r="TBR80" s="367"/>
      <c r="TBS80" s="367"/>
      <c r="TBT80" s="367"/>
      <c r="TBU80" s="367"/>
      <c r="TBV80" s="367"/>
      <c r="TBW80" s="366"/>
      <c r="TBX80" s="367"/>
      <c r="TBY80" s="367"/>
      <c r="TBZ80" s="367"/>
      <c r="TCA80" s="367"/>
      <c r="TCB80" s="367"/>
      <c r="TCC80" s="367"/>
      <c r="TCD80" s="366"/>
      <c r="TCE80" s="367"/>
      <c r="TCF80" s="367"/>
      <c r="TCG80" s="367"/>
      <c r="TCH80" s="367"/>
      <c r="TCI80" s="367"/>
      <c r="TCJ80" s="367"/>
      <c r="TCK80" s="366"/>
      <c r="TCL80" s="367"/>
      <c r="TCM80" s="367"/>
      <c r="TCN80" s="367"/>
      <c r="TCO80" s="367"/>
      <c r="TCP80" s="367"/>
      <c r="TCQ80" s="367"/>
      <c r="TCR80" s="366"/>
      <c r="TCS80" s="367"/>
      <c r="TCT80" s="367"/>
      <c r="TCU80" s="367"/>
      <c r="TCV80" s="367"/>
      <c r="TCW80" s="367"/>
      <c r="TCX80" s="367"/>
      <c r="TCY80" s="366"/>
      <c r="TCZ80" s="367"/>
      <c r="TDA80" s="367"/>
      <c r="TDB80" s="367"/>
      <c r="TDC80" s="367"/>
      <c r="TDD80" s="367"/>
      <c r="TDE80" s="367"/>
      <c r="TDF80" s="366"/>
      <c r="TDG80" s="367"/>
      <c r="TDH80" s="367"/>
      <c r="TDI80" s="367"/>
      <c r="TDJ80" s="367"/>
      <c r="TDK80" s="367"/>
      <c r="TDL80" s="367"/>
      <c r="TDM80" s="366"/>
      <c r="TDN80" s="367"/>
      <c r="TDO80" s="367"/>
      <c r="TDP80" s="367"/>
      <c r="TDQ80" s="367"/>
      <c r="TDR80" s="367"/>
      <c r="TDS80" s="367"/>
      <c r="TDT80" s="366"/>
      <c r="TDU80" s="367"/>
      <c r="TDV80" s="367"/>
      <c r="TDW80" s="367"/>
      <c r="TDX80" s="367"/>
      <c r="TDY80" s="367"/>
      <c r="TDZ80" s="367"/>
      <c r="TEA80" s="366"/>
      <c r="TEB80" s="367"/>
      <c r="TEC80" s="367"/>
      <c r="TED80" s="367"/>
      <c r="TEE80" s="367"/>
      <c r="TEF80" s="367"/>
      <c r="TEG80" s="367"/>
      <c r="TEH80" s="366"/>
      <c r="TEI80" s="367"/>
      <c r="TEJ80" s="367"/>
      <c r="TEK80" s="367"/>
      <c r="TEL80" s="367"/>
      <c r="TEM80" s="367"/>
      <c r="TEN80" s="367"/>
      <c r="TEO80" s="366"/>
      <c r="TEP80" s="367"/>
      <c r="TEQ80" s="367"/>
      <c r="TER80" s="367"/>
      <c r="TES80" s="367"/>
      <c r="TET80" s="367"/>
      <c r="TEU80" s="367"/>
      <c r="TEV80" s="366"/>
      <c r="TEW80" s="367"/>
      <c r="TEX80" s="367"/>
      <c r="TEY80" s="367"/>
      <c r="TEZ80" s="367"/>
      <c r="TFA80" s="367"/>
      <c r="TFB80" s="367"/>
      <c r="TFC80" s="366"/>
      <c r="TFD80" s="367"/>
      <c r="TFE80" s="367"/>
      <c r="TFF80" s="367"/>
      <c r="TFG80" s="367"/>
      <c r="TFH80" s="367"/>
      <c r="TFI80" s="367"/>
      <c r="TFJ80" s="366"/>
      <c r="TFK80" s="367"/>
      <c r="TFL80" s="367"/>
      <c r="TFM80" s="367"/>
      <c r="TFN80" s="367"/>
      <c r="TFO80" s="367"/>
      <c r="TFP80" s="367"/>
      <c r="TFQ80" s="366"/>
      <c r="TFR80" s="367"/>
      <c r="TFS80" s="367"/>
      <c r="TFT80" s="367"/>
      <c r="TFU80" s="367"/>
      <c r="TFV80" s="367"/>
      <c r="TFW80" s="367"/>
      <c r="TFX80" s="366"/>
      <c r="TFY80" s="367"/>
      <c r="TFZ80" s="367"/>
      <c r="TGA80" s="367"/>
      <c r="TGB80" s="367"/>
      <c r="TGC80" s="367"/>
      <c r="TGD80" s="367"/>
      <c r="TGE80" s="366"/>
      <c r="TGF80" s="367"/>
      <c r="TGG80" s="367"/>
      <c r="TGH80" s="367"/>
      <c r="TGI80" s="367"/>
      <c r="TGJ80" s="367"/>
      <c r="TGK80" s="367"/>
      <c r="TGL80" s="366"/>
      <c r="TGM80" s="367"/>
      <c r="TGN80" s="367"/>
      <c r="TGO80" s="367"/>
      <c r="TGP80" s="367"/>
      <c r="TGQ80" s="367"/>
      <c r="TGR80" s="367"/>
      <c r="TGS80" s="366"/>
      <c r="TGT80" s="367"/>
      <c r="TGU80" s="367"/>
      <c r="TGV80" s="367"/>
      <c r="TGW80" s="367"/>
      <c r="TGX80" s="367"/>
      <c r="TGY80" s="367"/>
      <c r="TGZ80" s="366"/>
      <c r="THA80" s="367"/>
      <c r="THB80" s="367"/>
      <c r="THC80" s="367"/>
      <c r="THD80" s="367"/>
      <c r="THE80" s="367"/>
      <c r="THF80" s="367"/>
      <c r="THG80" s="366"/>
      <c r="THH80" s="367"/>
      <c r="THI80" s="367"/>
      <c r="THJ80" s="367"/>
      <c r="THK80" s="367"/>
      <c r="THL80" s="367"/>
      <c r="THM80" s="367"/>
      <c r="THN80" s="366"/>
      <c r="THO80" s="367"/>
      <c r="THP80" s="367"/>
      <c r="THQ80" s="367"/>
      <c r="THR80" s="367"/>
      <c r="THS80" s="367"/>
      <c r="THT80" s="367"/>
      <c r="THU80" s="366"/>
      <c r="THV80" s="367"/>
      <c r="THW80" s="367"/>
      <c r="THX80" s="367"/>
      <c r="THY80" s="367"/>
      <c r="THZ80" s="367"/>
      <c r="TIA80" s="367"/>
      <c r="TIB80" s="366"/>
      <c r="TIC80" s="367"/>
      <c r="TID80" s="367"/>
      <c r="TIE80" s="367"/>
      <c r="TIF80" s="367"/>
      <c r="TIG80" s="367"/>
      <c r="TIH80" s="367"/>
      <c r="TII80" s="366"/>
      <c r="TIJ80" s="367"/>
      <c r="TIK80" s="367"/>
      <c r="TIL80" s="367"/>
      <c r="TIM80" s="367"/>
      <c r="TIN80" s="367"/>
      <c r="TIO80" s="367"/>
      <c r="TIP80" s="366"/>
      <c r="TIQ80" s="367"/>
      <c r="TIR80" s="367"/>
      <c r="TIS80" s="367"/>
      <c r="TIT80" s="367"/>
      <c r="TIU80" s="367"/>
      <c r="TIV80" s="367"/>
      <c r="TIW80" s="366"/>
      <c r="TIX80" s="367"/>
      <c r="TIY80" s="367"/>
      <c r="TIZ80" s="367"/>
      <c r="TJA80" s="367"/>
      <c r="TJB80" s="367"/>
      <c r="TJC80" s="367"/>
      <c r="TJD80" s="366"/>
      <c r="TJE80" s="367"/>
      <c r="TJF80" s="367"/>
      <c r="TJG80" s="367"/>
      <c r="TJH80" s="367"/>
      <c r="TJI80" s="367"/>
      <c r="TJJ80" s="367"/>
      <c r="TJK80" s="366"/>
      <c r="TJL80" s="367"/>
      <c r="TJM80" s="367"/>
      <c r="TJN80" s="367"/>
      <c r="TJO80" s="367"/>
      <c r="TJP80" s="367"/>
      <c r="TJQ80" s="367"/>
      <c r="TJR80" s="366"/>
      <c r="TJS80" s="367"/>
      <c r="TJT80" s="367"/>
      <c r="TJU80" s="367"/>
      <c r="TJV80" s="367"/>
      <c r="TJW80" s="367"/>
      <c r="TJX80" s="367"/>
      <c r="TJY80" s="366"/>
      <c r="TJZ80" s="367"/>
      <c r="TKA80" s="367"/>
      <c r="TKB80" s="367"/>
      <c r="TKC80" s="367"/>
      <c r="TKD80" s="367"/>
      <c r="TKE80" s="367"/>
      <c r="TKF80" s="366"/>
      <c r="TKG80" s="367"/>
      <c r="TKH80" s="367"/>
      <c r="TKI80" s="367"/>
      <c r="TKJ80" s="367"/>
      <c r="TKK80" s="367"/>
      <c r="TKL80" s="367"/>
      <c r="TKM80" s="366"/>
      <c r="TKN80" s="367"/>
      <c r="TKO80" s="367"/>
      <c r="TKP80" s="367"/>
      <c r="TKQ80" s="367"/>
      <c r="TKR80" s="367"/>
      <c r="TKS80" s="367"/>
      <c r="TKT80" s="366"/>
      <c r="TKU80" s="367"/>
      <c r="TKV80" s="367"/>
      <c r="TKW80" s="367"/>
      <c r="TKX80" s="367"/>
      <c r="TKY80" s="367"/>
      <c r="TKZ80" s="367"/>
      <c r="TLA80" s="366"/>
      <c r="TLB80" s="367"/>
      <c r="TLC80" s="367"/>
      <c r="TLD80" s="367"/>
      <c r="TLE80" s="367"/>
      <c r="TLF80" s="367"/>
      <c r="TLG80" s="367"/>
      <c r="TLH80" s="366"/>
      <c r="TLI80" s="367"/>
      <c r="TLJ80" s="367"/>
      <c r="TLK80" s="367"/>
      <c r="TLL80" s="367"/>
      <c r="TLM80" s="367"/>
      <c r="TLN80" s="367"/>
      <c r="TLO80" s="366"/>
      <c r="TLP80" s="367"/>
      <c r="TLQ80" s="367"/>
      <c r="TLR80" s="367"/>
      <c r="TLS80" s="367"/>
      <c r="TLT80" s="367"/>
      <c r="TLU80" s="367"/>
      <c r="TLV80" s="366"/>
      <c r="TLW80" s="367"/>
      <c r="TLX80" s="367"/>
      <c r="TLY80" s="367"/>
      <c r="TLZ80" s="367"/>
      <c r="TMA80" s="367"/>
      <c r="TMB80" s="367"/>
      <c r="TMC80" s="366"/>
      <c r="TMD80" s="367"/>
      <c r="TME80" s="367"/>
      <c r="TMF80" s="367"/>
      <c r="TMG80" s="367"/>
      <c r="TMH80" s="367"/>
      <c r="TMI80" s="367"/>
      <c r="TMJ80" s="366"/>
      <c r="TMK80" s="367"/>
      <c r="TML80" s="367"/>
      <c r="TMM80" s="367"/>
      <c r="TMN80" s="367"/>
      <c r="TMO80" s="367"/>
      <c r="TMP80" s="367"/>
      <c r="TMQ80" s="366"/>
      <c r="TMR80" s="367"/>
      <c r="TMS80" s="367"/>
      <c r="TMT80" s="367"/>
      <c r="TMU80" s="367"/>
      <c r="TMV80" s="367"/>
      <c r="TMW80" s="367"/>
      <c r="TMX80" s="366"/>
      <c r="TMY80" s="367"/>
      <c r="TMZ80" s="367"/>
      <c r="TNA80" s="367"/>
      <c r="TNB80" s="367"/>
      <c r="TNC80" s="367"/>
      <c r="TND80" s="367"/>
      <c r="TNE80" s="366"/>
      <c r="TNF80" s="367"/>
      <c r="TNG80" s="367"/>
      <c r="TNH80" s="367"/>
      <c r="TNI80" s="367"/>
      <c r="TNJ80" s="367"/>
      <c r="TNK80" s="367"/>
      <c r="TNL80" s="366"/>
      <c r="TNM80" s="367"/>
      <c r="TNN80" s="367"/>
      <c r="TNO80" s="367"/>
      <c r="TNP80" s="367"/>
      <c r="TNQ80" s="367"/>
      <c r="TNR80" s="367"/>
      <c r="TNS80" s="366"/>
      <c r="TNT80" s="367"/>
      <c r="TNU80" s="367"/>
      <c r="TNV80" s="367"/>
      <c r="TNW80" s="367"/>
      <c r="TNX80" s="367"/>
      <c r="TNY80" s="367"/>
      <c r="TNZ80" s="366"/>
      <c r="TOA80" s="367"/>
      <c r="TOB80" s="367"/>
      <c r="TOC80" s="367"/>
      <c r="TOD80" s="367"/>
      <c r="TOE80" s="367"/>
      <c r="TOF80" s="367"/>
      <c r="TOG80" s="366"/>
      <c r="TOH80" s="367"/>
      <c r="TOI80" s="367"/>
      <c r="TOJ80" s="367"/>
      <c r="TOK80" s="367"/>
      <c r="TOL80" s="367"/>
      <c r="TOM80" s="367"/>
      <c r="TON80" s="366"/>
      <c r="TOO80" s="367"/>
      <c r="TOP80" s="367"/>
      <c r="TOQ80" s="367"/>
      <c r="TOR80" s="367"/>
      <c r="TOS80" s="367"/>
      <c r="TOT80" s="367"/>
      <c r="TOU80" s="366"/>
      <c r="TOV80" s="367"/>
      <c r="TOW80" s="367"/>
      <c r="TOX80" s="367"/>
      <c r="TOY80" s="367"/>
      <c r="TOZ80" s="367"/>
      <c r="TPA80" s="367"/>
      <c r="TPB80" s="366"/>
      <c r="TPC80" s="367"/>
      <c r="TPD80" s="367"/>
      <c r="TPE80" s="367"/>
      <c r="TPF80" s="367"/>
      <c r="TPG80" s="367"/>
      <c r="TPH80" s="367"/>
      <c r="TPI80" s="366"/>
      <c r="TPJ80" s="367"/>
      <c r="TPK80" s="367"/>
      <c r="TPL80" s="367"/>
      <c r="TPM80" s="367"/>
      <c r="TPN80" s="367"/>
      <c r="TPO80" s="367"/>
      <c r="TPP80" s="366"/>
      <c r="TPQ80" s="367"/>
      <c r="TPR80" s="367"/>
      <c r="TPS80" s="367"/>
      <c r="TPT80" s="367"/>
      <c r="TPU80" s="367"/>
      <c r="TPV80" s="367"/>
      <c r="TPW80" s="366"/>
      <c r="TPX80" s="367"/>
      <c r="TPY80" s="367"/>
      <c r="TPZ80" s="367"/>
      <c r="TQA80" s="367"/>
      <c r="TQB80" s="367"/>
      <c r="TQC80" s="367"/>
      <c r="TQD80" s="366"/>
      <c r="TQE80" s="367"/>
      <c r="TQF80" s="367"/>
      <c r="TQG80" s="367"/>
      <c r="TQH80" s="367"/>
      <c r="TQI80" s="367"/>
      <c r="TQJ80" s="367"/>
      <c r="TQK80" s="366"/>
      <c r="TQL80" s="367"/>
      <c r="TQM80" s="367"/>
      <c r="TQN80" s="367"/>
      <c r="TQO80" s="367"/>
      <c r="TQP80" s="367"/>
      <c r="TQQ80" s="367"/>
      <c r="TQR80" s="366"/>
      <c r="TQS80" s="367"/>
      <c r="TQT80" s="367"/>
      <c r="TQU80" s="367"/>
      <c r="TQV80" s="367"/>
      <c r="TQW80" s="367"/>
      <c r="TQX80" s="367"/>
      <c r="TQY80" s="366"/>
      <c r="TQZ80" s="367"/>
      <c r="TRA80" s="367"/>
      <c r="TRB80" s="367"/>
      <c r="TRC80" s="367"/>
      <c r="TRD80" s="367"/>
      <c r="TRE80" s="367"/>
      <c r="TRF80" s="366"/>
      <c r="TRG80" s="367"/>
      <c r="TRH80" s="367"/>
      <c r="TRI80" s="367"/>
      <c r="TRJ80" s="367"/>
      <c r="TRK80" s="367"/>
      <c r="TRL80" s="367"/>
      <c r="TRM80" s="366"/>
      <c r="TRN80" s="367"/>
      <c r="TRO80" s="367"/>
      <c r="TRP80" s="367"/>
      <c r="TRQ80" s="367"/>
      <c r="TRR80" s="367"/>
      <c r="TRS80" s="367"/>
      <c r="TRT80" s="366"/>
      <c r="TRU80" s="367"/>
      <c r="TRV80" s="367"/>
      <c r="TRW80" s="367"/>
      <c r="TRX80" s="367"/>
      <c r="TRY80" s="367"/>
      <c r="TRZ80" s="367"/>
      <c r="TSA80" s="366"/>
      <c r="TSB80" s="367"/>
      <c r="TSC80" s="367"/>
      <c r="TSD80" s="367"/>
      <c r="TSE80" s="367"/>
      <c r="TSF80" s="367"/>
      <c r="TSG80" s="367"/>
      <c r="TSH80" s="366"/>
      <c r="TSI80" s="367"/>
      <c r="TSJ80" s="367"/>
      <c r="TSK80" s="367"/>
      <c r="TSL80" s="367"/>
      <c r="TSM80" s="367"/>
      <c r="TSN80" s="367"/>
      <c r="TSO80" s="366"/>
      <c r="TSP80" s="367"/>
      <c r="TSQ80" s="367"/>
      <c r="TSR80" s="367"/>
      <c r="TSS80" s="367"/>
      <c r="TST80" s="367"/>
      <c r="TSU80" s="367"/>
      <c r="TSV80" s="366"/>
      <c r="TSW80" s="367"/>
      <c r="TSX80" s="367"/>
      <c r="TSY80" s="367"/>
      <c r="TSZ80" s="367"/>
      <c r="TTA80" s="367"/>
      <c r="TTB80" s="367"/>
      <c r="TTC80" s="366"/>
      <c r="TTD80" s="367"/>
      <c r="TTE80" s="367"/>
      <c r="TTF80" s="367"/>
      <c r="TTG80" s="367"/>
      <c r="TTH80" s="367"/>
      <c r="TTI80" s="367"/>
      <c r="TTJ80" s="366"/>
      <c r="TTK80" s="367"/>
      <c r="TTL80" s="367"/>
      <c r="TTM80" s="367"/>
      <c r="TTN80" s="367"/>
      <c r="TTO80" s="367"/>
      <c r="TTP80" s="367"/>
      <c r="TTQ80" s="366"/>
      <c r="TTR80" s="367"/>
      <c r="TTS80" s="367"/>
      <c r="TTT80" s="367"/>
      <c r="TTU80" s="367"/>
      <c r="TTV80" s="367"/>
      <c r="TTW80" s="367"/>
      <c r="TTX80" s="366"/>
      <c r="TTY80" s="367"/>
      <c r="TTZ80" s="367"/>
      <c r="TUA80" s="367"/>
      <c r="TUB80" s="367"/>
      <c r="TUC80" s="367"/>
      <c r="TUD80" s="367"/>
      <c r="TUE80" s="366"/>
      <c r="TUF80" s="367"/>
      <c r="TUG80" s="367"/>
      <c r="TUH80" s="367"/>
      <c r="TUI80" s="367"/>
      <c r="TUJ80" s="367"/>
      <c r="TUK80" s="367"/>
      <c r="TUL80" s="366"/>
      <c r="TUM80" s="367"/>
      <c r="TUN80" s="367"/>
      <c r="TUO80" s="367"/>
      <c r="TUP80" s="367"/>
      <c r="TUQ80" s="367"/>
      <c r="TUR80" s="367"/>
      <c r="TUS80" s="366"/>
      <c r="TUT80" s="367"/>
      <c r="TUU80" s="367"/>
      <c r="TUV80" s="367"/>
      <c r="TUW80" s="367"/>
      <c r="TUX80" s="367"/>
      <c r="TUY80" s="367"/>
      <c r="TUZ80" s="366"/>
      <c r="TVA80" s="367"/>
      <c r="TVB80" s="367"/>
      <c r="TVC80" s="367"/>
      <c r="TVD80" s="367"/>
      <c r="TVE80" s="367"/>
      <c r="TVF80" s="367"/>
      <c r="TVG80" s="366"/>
      <c r="TVH80" s="367"/>
      <c r="TVI80" s="367"/>
      <c r="TVJ80" s="367"/>
      <c r="TVK80" s="367"/>
      <c r="TVL80" s="367"/>
      <c r="TVM80" s="367"/>
      <c r="TVN80" s="366"/>
      <c r="TVO80" s="367"/>
      <c r="TVP80" s="367"/>
      <c r="TVQ80" s="367"/>
      <c r="TVR80" s="367"/>
      <c r="TVS80" s="367"/>
      <c r="TVT80" s="367"/>
      <c r="TVU80" s="366"/>
      <c r="TVV80" s="367"/>
      <c r="TVW80" s="367"/>
      <c r="TVX80" s="367"/>
      <c r="TVY80" s="367"/>
      <c r="TVZ80" s="367"/>
      <c r="TWA80" s="367"/>
      <c r="TWB80" s="366"/>
      <c r="TWC80" s="367"/>
      <c r="TWD80" s="367"/>
      <c r="TWE80" s="367"/>
      <c r="TWF80" s="367"/>
      <c r="TWG80" s="367"/>
      <c r="TWH80" s="367"/>
      <c r="TWI80" s="366"/>
      <c r="TWJ80" s="367"/>
      <c r="TWK80" s="367"/>
      <c r="TWL80" s="367"/>
      <c r="TWM80" s="367"/>
      <c r="TWN80" s="367"/>
      <c r="TWO80" s="367"/>
      <c r="TWP80" s="366"/>
      <c r="TWQ80" s="367"/>
      <c r="TWR80" s="367"/>
      <c r="TWS80" s="367"/>
      <c r="TWT80" s="367"/>
      <c r="TWU80" s="367"/>
      <c r="TWV80" s="367"/>
      <c r="TWW80" s="366"/>
      <c r="TWX80" s="367"/>
      <c r="TWY80" s="367"/>
      <c r="TWZ80" s="367"/>
      <c r="TXA80" s="367"/>
      <c r="TXB80" s="367"/>
      <c r="TXC80" s="367"/>
      <c r="TXD80" s="366"/>
      <c r="TXE80" s="367"/>
      <c r="TXF80" s="367"/>
      <c r="TXG80" s="367"/>
      <c r="TXH80" s="367"/>
      <c r="TXI80" s="367"/>
      <c r="TXJ80" s="367"/>
      <c r="TXK80" s="366"/>
      <c r="TXL80" s="367"/>
      <c r="TXM80" s="367"/>
      <c r="TXN80" s="367"/>
      <c r="TXO80" s="367"/>
      <c r="TXP80" s="367"/>
      <c r="TXQ80" s="367"/>
      <c r="TXR80" s="366"/>
      <c r="TXS80" s="367"/>
      <c r="TXT80" s="367"/>
      <c r="TXU80" s="367"/>
      <c r="TXV80" s="367"/>
      <c r="TXW80" s="367"/>
      <c r="TXX80" s="367"/>
      <c r="TXY80" s="366"/>
      <c r="TXZ80" s="367"/>
      <c r="TYA80" s="367"/>
      <c r="TYB80" s="367"/>
      <c r="TYC80" s="367"/>
      <c r="TYD80" s="367"/>
      <c r="TYE80" s="367"/>
      <c r="TYF80" s="366"/>
      <c r="TYG80" s="367"/>
      <c r="TYH80" s="367"/>
      <c r="TYI80" s="367"/>
      <c r="TYJ80" s="367"/>
      <c r="TYK80" s="367"/>
      <c r="TYL80" s="367"/>
      <c r="TYM80" s="366"/>
      <c r="TYN80" s="367"/>
      <c r="TYO80" s="367"/>
      <c r="TYP80" s="367"/>
      <c r="TYQ80" s="367"/>
      <c r="TYR80" s="367"/>
      <c r="TYS80" s="367"/>
      <c r="TYT80" s="366"/>
      <c r="TYU80" s="367"/>
      <c r="TYV80" s="367"/>
      <c r="TYW80" s="367"/>
      <c r="TYX80" s="367"/>
      <c r="TYY80" s="367"/>
      <c r="TYZ80" s="367"/>
      <c r="TZA80" s="366"/>
      <c r="TZB80" s="367"/>
      <c r="TZC80" s="367"/>
      <c r="TZD80" s="367"/>
      <c r="TZE80" s="367"/>
      <c r="TZF80" s="367"/>
      <c r="TZG80" s="367"/>
      <c r="TZH80" s="366"/>
      <c r="TZI80" s="367"/>
      <c r="TZJ80" s="367"/>
      <c r="TZK80" s="367"/>
      <c r="TZL80" s="367"/>
      <c r="TZM80" s="367"/>
      <c r="TZN80" s="367"/>
      <c r="TZO80" s="366"/>
      <c r="TZP80" s="367"/>
      <c r="TZQ80" s="367"/>
      <c r="TZR80" s="367"/>
      <c r="TZS80" s="367"/>
      <c r="TZT80" s="367"/>
      <c r="TZU80" s="367"/>
      <c r="TZV80" s="366"/>
      <c r="TZW80" s="367"/>
      <c r="TZX80" s="367"/>
      <c r="TZY80" s="367"/>
      <c r="TZZ80" s="367"/>
      <c r="UAA80" s="367"/>
      <c r="UAB80" s="367"/>
      <c r="UAC80" s="366"/>
      <c r="UAD80" s="367"/>
      <c r="UAE80" s="367"/>
      <c r="UAF80" s="367"/>
      <c r="UAG80" s="367"/>
      <c r="UAH80" s="367"/>
      <c r="UAI80" s="367"/>
      <c r="UAJ80" s="366"/>
      <c r="UAK80" s="367"/>
      <c r="UAL80" s="367"/>
      <c r="UAM80" s="367"/>
      <c r="UAN80" s="367"/>
      <c r="UAO80" s="367"/>
      <c r="UAP80" s="367"/>
      <c r="UAQ80" s="366"/>
      <c r="UAR80" s="367"/>
      <c r="UAS80" s="367"/>
      <c r="UAT80" s="367"/>
      <c r="UAU80" s="367"/>
      <c r="UAV80" s="367"/>
      <c r="UAW80" s="367"/>
      <c r="UAX80" s="366"/>
      <c r="UAY80" s="367"/>
      <c r="UAZ80" s="367"/>
      <c r="UBA80" s="367"/>
      <c r="UBB80" s="367"/>
      <c r="UBC80" s="367"/>
      <c r="UBD80" s="367"/>
      <c r="UBE80" s="366"/>
      <c r="UBF80" s="367"/>
      <c r="UBG80" s="367"/>
      <c r="UBH80" s="367"/>
      <c r="UBI80" s="367"/>
      <c r="UBJ80" s="367"/>
      <c r="UBK80" s="367"/>
      <c r="UBL80" s="366"/>
      <c r="UBM80" s="367"/>
      <c r="UBN80" s="367"/>
      <c r="UBO80" s="367"/>
      <c r="UBP80" s="367"/>
      <c r="UBQ80" s="367"/>
      <c r="UBR80" s="367"/>
      <c r="UBS80" s="366"/>
      <c r="UBT80" s="367"/>
      <c r="UBU80" s="367"/>
      <c r="UBV80" s="367"/>
      <c r="UBW80" s="367"/>
      <c r="UBX80" s="367"/>
      <c r="UBY80" s="367"/>
      <c r="UBZ80" s="366"/>
      <c r="UCA80" s="367"/>
      <c r="UCB80" s="367"/>
      <c r="UCC80" s="367"/>
      <c r="UCD80" s="367"/>
      <c r="UCE80" s="367"/>
      <c r="UCF80" s="367"/>
      <c r="UCG80" s="366"/>
      <c r="UCH80" s="367"/>
      <c r="UCI80" s="367"/>
      <c r="UCJ80" s="367"/>
      <c r="UCK80" s="367"/>
      <c r="UCL80" s="367"/>
      <c r="UCM80" s="367"/>
      <c r="UCN80" s="366"/>
      <c r="UCO80" s="367"/>
      <c r="UCP80" s="367"/>
      <c r="UCQ80" s="367"/>
      <c r="UCR80" s="367"/>
      <c r="UCS80" s="367"/>
      <c r="UCT80" s="367"/>
      <c r="UCU80" s="366"/>
      <c r="UCV80" s="367"/>
      <c r="UCW80" s="367"/>
      <c r="UCX80" s="367"/>
      <c r="UCY80" s="367"/>
      <c r="UCZ80" s="367"/>
      <c r="UDA80" s="367"/>
      <c r="UDB80" s="366"/>
      <c r="UDC80" s="367"/>
      <c r="UDD80" s="367"/>
      <c r="UDE80" s="367"/>
      <c r="UDF80" s="367"/>
      <c r="UDG80" s="367"/>
      <c r="UDH80" s="367"/>
      <c r="UDI80" s="366"/>
      <c r="UDJ80" s="367"/>
      <c r="UDK80" s="367"/>
      <c r="UDL80" s="367"/>
      <c r="UDM80" s="367"/>
      <c r="UDN80" s="367"/>
      <c r="UDO80" s="367"/>
      <c r="UDP80" s="366"/>
      <c r="UDQ80" s="367"/>
      <c r="UDR80" s="367"/>
      <c r="UDS80" s="367"/>
      <c r="UDT80" s="367"/>
      <c r="UDU80" s="367"/>
      <c r="UDV80" s="367"/>
      <c r="UDW80" s="366"/>
      <c r="UDX80" s="367"/>
      <c r="UDY80" s="367"/>
      <c r="UDZ80" s="367"/>
      <c r="UEA80" s="367"/>
      <c r="UEB80" s="367"/>
      <c r="UEC80" s="367"/>
      <c r="UED80" s="366"/>
      <c r="UEE80" s="367"/>
      <c r="UEF80" s="367"/>
      <c r="UEG80" s="367"/>
      <c r="UEH80" s="367"/>
      <c r="UEI80" s="367"/>
      <c r="UEJ80" s="367"/>
      <c r="UEK80" s="366"/>
      <c r="UEL80" s="367"/>
      <c r="UEM80" s="367"/>
      <c r="UEN80" s="367"/>
      <c r="UEO80" s="367"/>
      <c r="UEP80" s="367"/>
      <c r="UEQ80" s="367"/>
      <c r="UER80" s="366"/>
      <c r="UES80" s="367"/>
      <c r="UET80" s="367"/>
      <c r="UEU80" s="367"/>
      <c r="UEV80" s="367"/>
      <c r="UEW80" s="367"/>
      <c r="UEX80" s="367"/>
      <c r="UEY80" s="366"/>
      <c r="UEZ80" s="367"/>
      <c r="UFA80" s="367"/>
      <c r="UFB80" s="367"/>
      <c r="UFC80" s="367"/>
      <c r="UFD80" s="367"/>
      <c r="UFE80" s="367"/>
      <c r="UFF80" s="366"/>
      <c r="UFG80" s="367"/>
      <c r="UFH80" s="367"/>
      <c r="UFI80" s="367"/>
      <c r="UFJ80" s="367"/>
      <c r="UFK80" s="367"/>
      <c r="UFL80" s="367"/>
      <c r="UFM80" s="366"/>
      <c r="UFN80" s="367"/>
      <c r="UFO80" s="367"/>
      <c r="UFP80" s="367"/>
      <c r="UFQ80" s="367"/>
      <c r="UFR80" s="367"/>
      <c r="UFS80" s="367"/>
      <c r="UFT80" s="366"/>
      <c r="UFU80" s="367"/>
      <c r="UFV80" s="367"/>
      <c r="UFW80" s="367"/>
      <c r="UFX80" s="367"/>
      <c r="UFY80" s="367"/>
      <c r="UFZ80" s="367"/>
      <c r="UGA80" s="366"/>
      <c r="UGB80" s="367"/>
      <c r="UGC80" s="367"/>
      <c r="UGD80" s="367"/>
      <c r="UGE80" s="367"/>
      <c r="UGF80" s="367"/>
      <c r="UGG80" s="367"/>
      <c r="UGH80" s="366"/>
      <c r="UGI80" s="367"/>
      <c r="UGJ80" s="367"/>
      <c r="UGK80" s="367"/>
      <c r="UGL80" s="367"/>
      <c r="UGM80" s="367"/>
      <c r="UGN80" s="367"/>
      <c r="UGO80" s="366"/>
      <c r="UGP80" s="367"/>
      <c r="UGQ80" s="367"/>
      <c r="UGR80" s="367"/>
      <c r="UGS80" s="367"/>
      <c r="UGT80" s="367"/>
      <c r="UGU80" s="367"/>
      <c r="UGV80" s="366"/>
      <c r="UGW80" s="367"/>
      <c r="UGX80" s="367"/>
      <c r="UGY80" s="367"/>
      <c r="UGZ80" s="367"/>
      <c r="UHA80" s="367"/>
      <c r="UHB80" s="367"/>
      <c r="UHC80" s="366"/>
      <c r="UHD80" s="367"/>
      <c r="UHE80" s="367"/>
      <c r="UHF80" s="367"/>
      <c r="UHG80" s="367"/>
      <c r="UHH80" s="367"/>
      <c r="UHI80" s="367"/>
      <c r="UHJ80" s="366"/>
      <c r="UHK80" s="367"/>
      <c r="UHL80" s="367"/>
      <c r="UHM80" s="367"/>
      <c r="UHN80" s="367"/>
      <c r="UHO80" s="367"/>
      <c r="UHP80" s="367"/>
      <c r="UHQ80" s="366"/>
      <c r="UHR80" s="367"/>
      <c r="UHS80" s="367"/>
      <c r="UHT80" s="367"/>
      <c r="UHU80" s="367"/>
      <c r="UHV80" s="367"/>
      <c r="UHW80" s="367"/>
      <c r="UHX80" s="366"/>
      <c r="UHY80" s="367"/>
      <c r="UHZ80" s="367"/>
      <c r="UIA80" s="367"/>
      <c r="UIB80" s="367"/>
      <c r="UIC80" s="367"/>
      <c r="UID80" s="367"/>
      <c r="UIE80" s="366"/>
      <c r="UIF80" s="367"/>
      <c r="UIG80" s="367"/>
      <c r="UIH80" s="367"/>
      <c r="UII80" s="367"/>
      <c r="UIJ80" s="367"/>
      <c r="UIK80" s="367"/>
      <c r="UIL80" s="366"/>
      <c r="UIM80" s="367"/>
      <c r="UIN80" s="367"/>
      <c r="UIO80" s="367"/>
      <c r="UIP80" s="367"/>
      <c r="UIQ80" s="367"/>
      <c r="UIR80" s="367"/>
      <c r="UIS80" s="366"/>
      <c r="UIT80" s="367"/>
      <c r="UIU80" s="367"/>
      <c r="UIV80" s="367"/>
      <c r="UIW80" s="367"/>
      <c r="UIX80" s="367"/>
      <c r="UIY80" s="367"/>
      <c r="UIZ80" s="366"/>
      <c r="UJA80" s="367"/>
      <c r="UJB80" s="367"/>
      <c r="UJC80" s="367"/>
      <c r="UJD80" s="367"/>
      <c r="UJE80" s="367"/>
      <c r="UJF80" s="367"/>
      <c r="UJG80" s="366"/>
      <c r="UJH80" s="367"/>
      <c r="UJI80" s="367"/>
      <c r="UJJ80" s="367"/>
      <c r="UJK80" s="367"/>
      <c r="UJL80" s="367"/>
      <c r="UJM80" s="367"/>
      <c r="UJN80" s="366"/>
      <c r="UJO80" s="367"/>
      <c r="UJP80" s="367"/>
      <c r="UJQ80" s="367"/>
      <c r="UJR80" s="367"/>
      <c r="UJS80" s="367"/>
      <c r="UJT80" s="367"/>
      <c r="UJU80" s="366"/>
      <c r="UJV80" s="367"/>
      <c r="UJW80" s="367"/>
      <c r="UJX80" s="367"/>
      <c r="UJY80" s="367"/>
      <c r="UJZ80" s="367"/>
      <c r="UKA80" s="367"/>
      <c r="UKB80" s="366"/>
      <c r="UKC80" s="367"/>
      <c r="UKD80" s="367"/>
      <c r="UKE80" s="367"/>
      <c r="UKF80" s="367"/>
      <c r="UKG80" s="367"/>
      <c r="UKH80" s="367"/>
      <c r="UKI80" s="366"/>
      <c r="UKJ80" s="367"/>
      <c r="UKK80" s="367"/>
      <c r="UKL80" s="367"/>
      <c r="UKM80" s="367"/>
      <c r="UKN80" s="367"/>
      <c r="UKO80" s="367"/>
      <c r="UKP80" s="366"/>
      <c r="UKQ80" s="367"/>
      <c r="UKR80" s="367"/>
      <c r="UKS80" s="367"/>
      <c r="UKT80" s="367"/>
      <c r="UKU80" s="367"/>
      <c r="UKV80" s="367"/>
      <c r="UKW80" s="366"/>
      <c r="UKX80" s="367"/>
      <c r="UKY80" s="367"/>
      <c r="UKZ80" s="367"/>
      <c r="ULA80" s="367"/>
      <c r="ULB80" s="367"/>
      <c r="ULC80" s="367"/>
      <c r="ULD80" s="366"/>
      <c r="ULE80" s="367"/>
      <c r="ULF80" s="367"/>
      <c r="ULG80" s="367"/>
      <c r="ULH80" s="367"/>
      <c r="ULI80" s="367"/>
      <c r="ULJ80" s="367"/>
      <c r="ULK80" s="366"/>
      <c r="ULL80" s="367"/>
      <c r="ULM80" s="367"/>
      <c r="ULN80" s="367"/>
      <c r="ULO80" s="367"/>
      <c r="ULP80" s="367"/>
      <c r="ULQ80" s="367"/>
      <c r="ULR80" s="366"/>
      <c r="ULS80" s="367"/>
      <c r="ULT80" s="367"/>
      <c r="ULU80" s="367"/>
      <c r="ULV80" s="367"/>
      <c r="ULW80" s="367"/>
      <c r="ULX80" s="367"/>
      <c r="ULY80" s="366"/>
      <c r="ULZ80" s="367"/>
      <c r="UMA80" s="367"/>
      <c r="UMB80" s="367"/>
      <c r="UMC80" s="367"/>
      <c r="UMD80" s="367"/>
      <c r="UME80" s="367"/>
      <c r="UMF80" s="366"/>
      <c r="UMG80" s="367"/>
      <c r="UMH80" s="367"/>
      <c r="UMI80" s="367"/>
      <c r="UMJ80" s="367"/>
      <c r="UMK80" s="367"/>
      <c r="UML80" s="367"/>
      <c r="UMM80" s="366"/>
      <c r="UMN80" s="367"/>
      <c r="UMO80" s="367"/>
      <c r="UMP80" s="367"/>
      <c r="UMQ80" s="367"/>
      <c r="UMR80" s="367"/>
      <c r="UMS80" s="367"/>
      <c r="UMT80" s="366"/>
      <c r="UMU80" s="367"/>
      <c r="UMV80" s="367"/>
      <c r="UMW80" s="367"/>
      <c r="UMX80" s="367"/>
      <c r="UMY80" s="367"/>
      <c r="UMZ80" s="367"/>
      <c r="UNA80" s="366"/>
      <c r="UNB80" s="367"/>
      <c r="UNC80" s="367"/>
      <c r="UND80" s="367"/>
      <c r="UNE80" s="367"/>
      <c r="UNF80" s="367"/>
      <c r="UNG80" s="367"/>
      <c r="UNH80" s="366"/>
      <c r="UNI80" s="367"/>
      <c r="UNJ80" s="367"/>
      <c r="UNK80" s="367"/>
      <c r="UNL80" s="367"/>
      <c r="UNM80" s="367"/>
      <c r="UNN80" s="367"/>
      <c r="UNO80" s="366"/>
      <c r="UNP80" s="367"/>
      <c r="UNQ80" s="367"/>
      <c r="UNR80" s="367"/>
      <c r="UNS80" s="367"/>
      <c r="UNT80" s="367"/>
      <c r="UNU80" s="367"/>
      <c r="UNV80" s="366"/>
      <c r="UNW80" s="367"/>
      <c r="UNX80" s="367"/>
      <c r="UNY80" s="367"/>
      <c r="UNZ80" s="367"/>
      <c r="UOA80" s="367"/>
      <c r="UOB80" s="367"/>
      <c r="UOC80" s="366"/>
      <c r="UOD80" s="367"/>
      <c r="UOE80" s="367"/>
      <c r="UOF80" s="367"/>
      <c r="UOG80" s="367"/>
      <c r="UOH80" s="367"/>
      <c r="UOI80" s="367"/>
      <c r="UOJ80" s="366"/>
      <c r="UOK80" s="367"/>
      <c r="UOL80" s="367"/>
      <c r="UOM80" s="367"/>
      <c r="UON80" s="367"/>
      <c r="UOO80" s="367"/>
      <c r="UOP80" s="367"/>
      <c r="UOQ80" s="366"/>
      <c r="UOR80" s="367"/>
      <c r="UOS80" s="367"/>
      <c r="UOT80" s="367"/>
      <c r="UOU80" s="367"/>
      <c r="UOV80" s="367"/>
      <c r="UOW80" s="367"/>
      <c r="UOX80" s="366"/>
      <c r="UOY80" s="367"/>
      <c r="UOZ80" s="367"/>
      <c r="UPA80" s="367"/>
      <c r="UPB80" s="367"/>
      <c r="UPC80" s="367"/>
      <c r="UPD80" s="367"/>
      <c r="UPE80" s="366"/>
      <c r="UPF80" s="367"/>
      <c r="UPG80" s="367"/>
      <c r="UPH80" s="367"/>
      <c r="UPI80" s="367"/>
      <c r="UPJ80" s="367"/>
      <c r="UPK80" s="367"/>
      <c r="UPL80" s="366"/>
      <c r="UPM80" s="367"/>
      <c r="UPN80" s="367"/>
      <c r="UPO80" s="367"/>
      <c r="UPP80" s="367"/>
      <c r="UPQ80" s="367"/>
      <c r="UPR80" s="367"/>
      <c r="UPS80" s="366"/>
      <c r="UPT80" s="367"/>
      <c r="UPU80" s="367"/>
      <c r="UPV80" s="367"/>
      <c r="UPW80" s="367"/>
      <c r="UPX80" s="367"/>
      <c r="UPY80" s="367"/>
      <c r="UPZ80" s="366"/>
      <c r="UQA80" s="367"/>
      <c r="UQB80" s="367"/>
      <c r="UQC80" s="367"/>
      <c r="UQD80" s="367"/>
      <c r="UQE80" s="367"/>
      <c r="UQF80" s="367"/>
      <c r="UQG80" s="366"/>
      <c r="UQH80" s="367"/>
      <c r="UQI80" s="367"/>
      <c r="UQJ80" s="367"/>
      <c r="UQK80" s="367"/>
      <c r="UQL80" s="367"/>
      <c r="UQM80" s="367"/>
      <c r="UQN80" s="366"/>
      <c r="UQO80" s="367"/>
      <c r="UQP80" s="367"/>
      <c r="UQQ80" s="367"/>
      <c r="UQR80" s="367"/>
      <c r="UQS80" s="367"/>
      <c r="UQT80" s="367"/>
      <c r="UQU80" s="366"/>
      <c r="UQV80" s="367"/>
      <c r="UQW80" s="367"/>
      <c r="UQX80" s="367"/>
      <c r="UQY80" s="367"/>
      <c r="UQZ80" s="367"/>
      <c r="URA80" s="367"/>
      <c r="URB80" s="366"/>
      <c r="URC80" s="367"/>
      <c r="URD80" s="367"/>
      <c r="URE80" s="367"/>
      <c r="URF80" s="367"/>
      <c r="URG80" s="367"/>
      <c r="URH80" s="367"/>
      <c r="URI80" s="366"/>
      <c r="URJ80" s="367"/>
      <c r="URK80" s="367"/>
      <c r="URL80" s="367"/>
      <c r="URM80" s="367"/>
      <c r="URN80" s="367"/>
      <c r="URO80" s="367"/>
      <c r="URP80" s="366"/>
      <c r="URQ80" s="367"/>
      <c r="URR80" s="367"/>
      <c r="URS80" s="367"/>
      <c r="URT80" s="367"/>
      <c r="URU80" s="367"/>
      <c r="URV80" s="367"/>
      <c r="URW80" s="366"/>
      <c r="URX80" s="367"/>
      <c r="URY80" s="367"/>
      <c r="URZ80" s="367"/>
      <c r="USA80" s="367"/>
      <c r="USB80" s="367"/>
      <c r="USC80" s="367"/>
      <c r="USD80" s="366"/>
      <c r="USE80" s="367"/>
      <c r="USF80" s="367"/>
      <c r="USG80" s="367"/>
      <c r="USH80" s="367"/>
      <c r="USI80" s="367"/>
      <c r="USJ80" s="367"/>
      <c r="USK80" s="366"/>
      <c r="USL80" s="367"/>
      <c r="USM80" s="367"/>
      <c r="USN80" s="367"/>
      <c r="USO80" s="367"/>
      <c r="USP80" s="367"/>
      <c r="USQ80" s="367"/>
      <c r="USR80" s="366"/>
      <c r="USS80" s="367"/>
      <c r="UST80" s="367"/>
      <c r="USU80" s="367"/>
      <c r="USV80" s="367"/>
      <c r="USW80" s="367"/>
      <c r="USX80" s="367"/>
      <c r="USY80" s="366"/>
      <c r="USZ80" s="367"/>
      <c r="UTA80" s="367"/>
      <c r="UTB80" s="367"/>
      <c r="UTC80" s="367"/>
      <c r="UTD80" s="367"/>
      <c r="UTE80" s="367"/>
      <c r="UTF80" s="366"/>
      <c r="UTG80" s="367"/>
      <c r="UTH80" s="367"/>
      <c r="UTI80" s="367"/>
      <c r="UTJ80" s="367"/>
      <c r="UTK80" s="367"/>
      <c r="UTL80" s="367"/>
      <c r="UTM80" s="366"/>
      <c r="UTN80" s="367"/>
      <c r="UTO80" s="367"/>
      <c r="UTP80" s="367"/>
      <c r="UTQ80" s="367"/>
      <c r="UTR80" s="367"/>
      <c r="UTS80" s="367"/>
      <c r="UTT80" s="366"/>
      <c r="UTU80" s="367"/>
      <c r="UTV80" s="367"/>
      <c r="UTW80" s="367"/>
      <c r="UTX80" s="367"/>
      <c r="UTY80" s="367"/>
      <c r="UTZ80" s="367"/>
      <c r="UUA80" s="366"/>
      <c r="UUB80" s="367"/>
      <c r="UUC80" s="367"/>
      <c r="UUD80" s="367"/>
      <c r="UUE80" s="367"/>
      <c r="UUF80" s="367"/>
      <c r="UUG80" s="367"/>
      <c r="UUH80" s="366"/>
      <c r="UUI80" s="367"/>
      <c r="UUJ80" s="367"/>
      <c r="UUK80" s="367"/>
      <c r="UUL80" s="367"/>
      <c r="UUM80" s="367"/>
      <c r="UUN80" s="367"/>
      <c r="UUO80" s="366"/>
      <c r="UUP80" s="367"/>
      <c r="UUQ80" s="367"/>
      <c r="UUR80" s="367"/>
      <c r="UUS80" s="367"/>
      <c r="UUT80" s="367"/>
      <c r="UUU80" s="367"/>
      <c r="UUV80" s="366"/>
      <c r="UUW80" s="367"/>
      <c r="UUX80" s="367"/>
      <c r="UUY80" s="367"/>
      <c r="UUZ80" s="367"/>
      <c r="UVA80" s="367"/>
      <c r="UVB80" s="367"/>
      <c r="UVC80" s="366"/>
      <c r="UVD80" s="367"/>
      <c r="UVE80" s="367"/>
      <c r="UVF80" s="367"/>
      <c r="UVG80" s="367"/>
      <c r="UVH80" s="367"/>
      <c r="UVI80" s="367"/>
      <c r="UVJ80" s="366"/>
      <c r="UVK80" s="367"/>
      <c r="UVL80" s="367"/>
      <c r="UVM80" s="367"/>
      <c r="UVN80" s="367"/>
      <c r="UVO80" s="367"/>
      <c r="UVP80" s="367"/>
      <c r="UVQ80" s="366"/>
      <c r="UVR80" s="367"/>
      <c r="UVS80" s="367"/>
      <c r="UVT80" s="367"/>
      <c r="UVU80" s="367"/>
      <c r="UVV80" s="367"/>
      <c r="UVW80" s="367"/>
      <c r="UVX80" s="366"/>
      <c r="UVY80" s="367"/>
      <c r="UVZ80" s="367"/>
      <c r="UWA80" s="367"/>
      <c r="UWB80" s="367"/>
      <c r="UWC80" s="367"/>
      <c r="UWD80" s="367"/>
      <c r="UWE80" s="366"/>
      <c r="UWF80" s="367"/>
      <c r="UWG80" s="367"/>
      <c r="UWH80" s="367"/>
      <c r="UWI80" s="367"/>
      <c r="UWJ80" s="367"/>
      <c r="UWK80" s="367"/>
      <c r="UWL80" s="366"/>
      <c r="UWM80" s="367"/>
      <c r="UWN80" s="367"/>
      <c r="UWO80" s="367"/>
      <c r="UWP80" s="367"/>
      <c r="UWQ80" s="367"/>
      <c r="UWR80" s="367"/>
      <c r="UWS80" s="366"/>
      <c r="UWT80" s="367"/>
      <c r="UWU80" s="367"/>
      <c r="UWV80" s="367"/>
      <c r="UWW80" s="367"/>
      <c r="UWX80" s="367"/>
      <c r="UWY80" s="367"/>
      <c r="UWZ80" s="366"/>
      <c r="UXA80" s="367"/>
      <c r="UXB80" s="367"/>
      <c r="UXC80" s="367"/>
      <c r="UXD80" s="367"/>
      <c r="UXE80" s="367"/>
      <c r="UXF80" s="367"/>
      <c r="UXG80" s="366"/>
      <c r="UXH80" s="367"/>
      <c r="UXI80" s="367"/>
      <c r="UXJ80" s="367"/>
      <c r="UXK80" s="367"/>
      <c r="UXL80" s="367"/>
      <c r="UXM80" s="367"/>
      <c r="UXN80" s="366"/>
      <c r="UXO80" s="367"/>
      <c r="UXP80" s="367"/>
      <c r="UXQ80" s="367"/>
      <c r="UXR80" s="367"/>
      <c r="UXS80" s="367"/>
      <c r="UXT80" s="367"/>
      <c r="UXU80" s="366"/>
      <c r="UXV80" s="367"/>
      <c r="UXW80" s="367"/>
      <c r="UXX80" s="367"/>
      <c r="UXY80" s="367"/>
      <c r="UXZ80" s="367"/>
      <c r="UYA80" s="367"/>
      <c r="UYB80" s="366"/>
      <c r="UYC80" s="367"/>
      <c r="UYD80" s="367"/>
      <c r="UYE80" s="367"/>
      <c r="UYF80" s="367"/>
      <c r="UYG80" s="367"/>
      <c r="UYH80" s="367"/>
      <c r="UYI80" s="366"/>
      <c r="UYJ80" s="367"/>
      <c r="UYK80" s="367"/>
      <c r="UYL80" s="367"/>
      <c r="UYM80" s="367"/>
      <c r="UYN80" s="367"/>
      <c r="UYO80" s="367"/>
      <c r="UYP80" s="366"/>
      <c r="UYQ80" s="367"/>
      <c r="UYR80" s="367"/>
      <c r="UYS80" s="367"/>
      <c r="UYT80" s="367"/>
      <c r="UYU80" s="367"/>
      <c r="UYV80" s="367"/>
      <c r="UYW80" s="366"/>
      <c r="UYX80" s="367"/>
      <c r="UYY80" s="367"/>
      <c r="UYZ80" s="367"/>
      <c r="UZA80" s="367"/>
      <c r="UZB80" s="367"/>
      <c r="UZC80" s="367"/>
      <c r="UZD80" s="366"/>
      <c r="UZE80" s="367"/>
      <c r="UZF80" s="367"/>
      <c r="UZG80" s="367"/>
      <c r="UZH80" s="367"/>
      <c r="UZI80" s="367"/>
      <c r="UZJ80" s="367"/>
      <c r="UZK80" s="366"/>
      <c r="UZL80" s="367"/>
      <c r="UZM80" s="367"/>
      <c r="UZN80" s="367"/>
      <c r="UZO80" s="367"/>
      <c r="UZP80" s="367"/>
      <c r="UZQ80" s="367"/>
      <c r="UZR80" s="366"/>
      <c r="UZS80" s="367"/>
      <c r="UZT80" s="367"/>
      <c r="UZU80" s="367"/>
      <c r="UZV80" s="367"/>
      <c r="UZW80" s="367"/>
      <c r="UZX80" s="367"/>
      <c r="UZY80" s="366"/>
      <c r="UZZ80" s="367"/>
      <c r="VAA80" s="367"/>
      <c r="VAB80" s="367"/>
      <c r="VAC80" s="367"/>
      <c r="VAD80" s="367"/>
      <c r="VAE80" s="367"/>
      <c r="VAF80" s="366"/>
      <c r="VAG80" s="367"/>
      <c r="VAH80" s="367"/>
      <c r="VAI80" s="367"/>
      <c r="VAJ80" s="367"/>
      <c r="VAK80" s="367"/>
      <c r="VAL80" s="367"/>
      <c r="VAM80" s="366"/>
      <c r="VAN80" s="367"/>
      <c r="VAO80" s="367"/>
      <c r="VAP80" s="367"/>
      <c r="VAQ80" s="367"/>
      <c r="VAR80" s="367"/>
      <c r="VAS80" s="367"/>
      <c r="VAT80" s="366"/>
      <c r="VAU80" s="367"/>
      <c r="VAV80" s="367"/>
      <c r="VAW80" s="367"/>
      <c r="VAX80" s="367"/>
      <c r="VAY80" s="367"/>
      <c r="VAZ80" s="367"/>
      <c r="VBA80" s="366"/>
      <c r="VBB80" s="367"/>
      <c r="VBC80" s="367"/>
      <c r="VBD80" s="367"/>
      <c r="VBE80" s="367"/>
      <c r="VBF80" s="367"/>
      <c r="VBG80" s="367"/>
      <c r="VBH80" s="366"/>
      <c r="VBI80" s="367"/>
      <c r="VBJ80" s="367"/>
      <c r="VBK80" s="367"/>
      <c r="VBL80" s="367"/>
      <c r="VBM80" s="367"/>
      <c r="VBN80" s="367"/>
      <c r="VBO80" s="366"/>
      <c r="VBP80" s="367"/>
      <c r="VBQ80" s="367"/>
      <c r="VBR80" s="367"/>
      <c r="VBS80" s="367"/>
      <c r="VBT80" s="367"/>
      <c r="VBU80" s="367"/>
      <c r="VBV80" s="366"/>
      <c r="VBW80" s="367"/>
      <c r="VBX80" s="367"/>
      <c r="VBY80" s="367"/>
      <c r="VBZ80" s="367"/>
      <c r="VCA80" s="367"/>
      <c r="VCB80" s="367"/>
      <c r="VCC80" s="366"/>
      <c r="VCD80" s="367"/>
      <c r="VCE80" s="367"/>
      <c r="VCF80" s="367"/>
      <c r="VCG80" s="367"/>
      <c r="VCH80" s="367"/>
      <c r="VCI80" s="367"/>
      <c r="VCJ80" s="366"/>
      <c r="VCK80" s="367"/>
      <c r="VCL80" s="367"/>
      <c r="VCM80" s="367"/>
      <c r="VCN80" s="367"/>
      <c r="VCO80" s="367"/>
      <c r="VCP80" s="367"/>
      <c r="VCQ80" s="366"/>
      <c r="VCR80" s="367"/>
      <c r="VCS80" s="367"/>
      <c r="VCT80" s="367"/>
      <c r="VCU80" s="367"/>
      <c r="VCV80" s="367"/>
      <c r="VCW80" s="367"/>
      <c r="VCX80" s="366"/>
      <c r="VCY80" s="367"/>
      <c r="VCZ80" s="367"/>
      <c r="VDA80" s="367"/>
      <c r="VDB80" s="367"/>
      <c r="VDC80" s="367"/>
      <c r="VDD80" s="367"/>
      <c r="VDE80" s="366"/>
      <c r="VDF80" s="367"/>
      <c r="VDG80" s="367"/>
      <c r="VDH80" s="367"/>
      <c r="VDI80" s="367"/>
      <c r="VDJ80" s="367"/>
      <c r="VDK80" s="367"/>
      <c r="VDL80" s="366"/>
      <c r="VDM80" s="367"/>
      <c r="VDN80" s="367"/>
      <c r="VDO80" s="367"/>
      <c r="VDP80" s="367"/>
      <c r="VDQ80" s="367"/>
      <c r="VDR80" s="367"/>
      <c r="VDS80" s="366"/>
      <c r="VDT80" s="367"/>
      <c r="VDU80" s="367"/>
      <c r="VDV80" s="367"/>
      <c r="VDW80" s="367"/>
      <c r="VDX80" s="367"/>
      <c r="VDY80" s="367"/>
      <c r="VDZ80" s="366"/>
      <c r="VEA80" s="367"/>
      <c r="VEB80" s="367"/>
      <c r="VEC80" s="367"/>
      <c r="VED80" s="367"/>
      <c r="VEE80" s="367"/>
      <c r="VEF80" s="367"/>
      <c r="VEG80" s="366"/>
      <c r="VEH80" s="367"/>
      <c r="VEI80" s="367"/>
      <c r="VEJ80" s="367"/>
      <c r="VEK80" s="367"/>
      <c r="VEL80" s="367"/>
      <c r="VEM80" s="367"/>
      <c r="VEN80" s="366"/>
      <c r="VEO80" s="367"/>
      <c r="VEP80" s="367"/>
      <c r="VEQ80" s="367"/>
      <c r="VER80" s="367"/>
      <c r="VES80" s="367"/>
      <c r="VET80" s="367"/>
      <c r="VEU80" s="366"/>
      <c r="VEV80" s="367"/>
      <c r="VEW80" s="367"/>
      <c r="VEX80" s="367"/>
      <c r="VEY80" s="367"/>
      <c r="VEZ80" s="367"/>
      <c r="VFA80" s="367"/>
      <c r="VFB80" s="366"/>
      <c r="VFC80" s="367"/>
      <c r="VFD80" s="367"/>
      <c r="VFE80" s="367"/>
      <c r="VFF80" s="367"/>
      <c r="VFG80" s="367"/>
      <c r="VFH80" s="367"/>
      <c r="VFI80" s="366"/>
      <c r="VFJ80" s="367"/>
      <c r="VFK80" s="367"/>
      <c r="VFL80" s="367"/>
      <c r="VFM80" s="367"/>
      <c r="VFN80" s="367"/>
      <c r="VFO80" s="367"/>
      <c r="VFP80" s="366"/>
      <c r="VFQ80" s="367"/>
      <c r="VFR80" s="367"/>
      <c r="VFS80" s="367"/>
      <c r="VFT80" s="367"/>
      <c r="VFU80" s="367"/>
      <c r="VFV80" s="367"/>
      <c r="VFW80" s="366"/>
      <c r="VFX80" s="367"/>
      <c r="VFY80" s="367"/>
      <c r="VFZ80" s="367"/>
      <c r="VGA80" s="367"/>
      <c r="VGB80" s="367"/>
      <c r="VGC80" s="367"/>
      <c r="VGD80" s="366"/>
      <c r="VGE80" s="367"/>
      <c r="VGF80" s="367"/>
      <c r="VGG80" s="367"/>
      <c r="VGH80" s="367"/>
      <c r="VGI80" s="367"/>
      <c r="VGJ80" s="367"/>
      <c r="VGK80" s="366"/>
      <c r="VGL80" s="367"/>
      <c r="VGM80" s="367"/>
      <c r="VGN80" s="367"/>
      <c r="VGO80" s="367"/>
      <c r="VGP80" s="367"/>
      <c r="VGQ80" s="367"/>
      <c r="VGR80" s="366"/>
      <c r="VGS80" s="367"/>
      <c r="VGT80" s="367"/>
      <c r="VGU80" s="367"/>
      <c r="VGV80" s="367"/>
      <c r="VGW80" s="367"/>
      <c r="VGX80" s="367"/>
      <c r="VGY80" s="366"/>
      <c r="VGZ80" s="367"/>
      <c r="VHA80" s="367"/>
      <c r="VHB80" s="367"/>
      <c r="VHC80" s="367"/>
      <c r="VHD80" s="367"/>
      <c r="VHE80" s="367"/>
      <c r="VHF80" s="366"/>
      <c r="VHG80" s="367"/>
      <c r="VHH80" s="367"/>
      <c r="VHI80" s="367"/>
      <c r="VHJ80" s="367"/>
      <c r="VHK80" s="367"/>
      <c r="VHL80" s="367"/>
      <c r="VHM80" s="366"/>
      <c r="VHN80" s="367"/>
      <c r="VHO80" s="367"/>
      <c r="VHP80" s="367"/>
      <c r="VHQ80" s="367"/>
      <c r="VHR80" s="367"/>
      <c r="VHS80" s="367"/>
      <c r="VHT80" s="366"/>
      <c r="VHU80" s="367"/>
      <c r="VHV80" s="367"/>
      <c r="VHW80" s="367"/>
      <c r="VHX80" s="367"/>
      <c r="VHY80" s="367"/>
      <c r="VHZ80" s="367"/>
      <c r="VIA80" s="366"/>
      <c r="VIB80" s="367"/>
      <c r="VIC80" s="367"/>
      <c r="VID80" s="367"/>
      <c r="VIE80" s="367"/>
      <c r="VIF80" s="367"/>
      <c r="VIG80" s="367"/>
      <c r="VIH80" s="366"/>
      <c r="VII80" s="367"/>
      <c r="VIJ80" s="367"/>
      <c r="VIK80" s="367"/>
      <c r="VIL80" s="367"/>
      <c r="VIM80" s="367"/>
      <c r="VIN80" s="367"/>
      <c r="VIO80" s="366"/>
      <c r="VIP80" s="367"/>
      <c r="VIQ80" s="367"/>
      <c r="VIR80" s="367"/>
      <c r="VIS80" s="367"/>
      <c r="VIT80" s="367"/>
      <c r="VIU80" s="367"/>
      <c r="VIV80" s="366"/>
      <c r="VIW80" s="367"/>
      <c r="VIX80" s="367"/>
      <c r="VIY80" s="367"/>
      <c r="VIZ80" s="367"/>
      <c r="VJA80" s="367"/>
      <c r="VJB80" s="367"/>
      <c r="VJC80" s="366"/>
      <c r="VJD80" s="367"/>
      <c r="VJE80" s="367"/>
      <c r="VJF80" s="367"/>
      <c r="VJG80" s="367"/>
      <c r="VJH80" s="367"/>
      <c r="VJI80" s="367"/>
      <c r="VJJ80" s="366"/>
      <c r="VJK80" s="367"/>
      <c r="VJL80" s="367"/>
      <c r="VJM80" s="367"/>
      <c r="VJN80" s="367"/>
      <c r="VJO80" s="367"/>
      <c r="VJP80" s="367"/>
      <c r="VJQ80" s="366"/>
      <c r="VJR80" s="367"/>
      <c r="VJS80" s="367"/>
      <c r="VJT80" s="367"/>
      <c r="VJU80" s="367"/>
      <c r="VJV80" s="367"/>
      <c r="VJW80" s="367"/>
      <c r="VJX80" s="366"/>
      <c r="VJY80" s="367"/>
      <c r="VJZ80" s="367"/>
      <c r="VKA80" s="367"/>
      <c r="VKB80" s="367"/>
      <c r="VKC80" s="367"/>
      <c r="VKD80" s="367"/>
      <c r="VKE80" s="366"/>
      <c r="VKF80" s="367"/>
      <c r="VKG80" s="367"/>
      <c r="VKH80" s="367"/>
      <c r="VKI80" s="367"/>
      <c r="VKJ80" s="367"/>
      <c r="VKK80" s="367"/>
      <c r="VKL80" s="366"/>
      <c r="VKM80" s="367"/>
      <c r="VKN80" s="367"/>
      <c r="VKO80" s="367"/>
      <c r="VKP80" s="367"/>
      <c r="VKQ80" s="367"/>
      <c r="VKR80" s="367"/>
      <c r="VKS80" s="366"/>
      <c r="VKT80" s="367"/>
      <c r="VKU80" s="367"/>
      <c r="VKV80" s="367"/>
      <c r="VKW80" s="367"/>
      <c r="VKX80" s="367"/>
      <c r="VKY80" s="367"/>
      <c r="VKZ80" s="366"/>
      <c r="VLA80" s="367"/>
      <c r="VLB80" s="367"/>
      <c r="VLC80" s="367"/>
      <c r="VLD80" s="367"/>
      <c r="VLE80" s="367"/>
      <c r="VLF80" s="367"/>
      <c r="VLG80" s="366"/>
      <c r="VLH80" s="367"/>
      <c r="VLI80" s="367"/>
      <c r="VLJ80" s="367"/>
      <c r="VLK80" s="367"/>
      <c r="VLL80" s="367"/>
      <c r="VLM80" s="367"/>
      <c r="VLN80" s="366"/>
      <c r="VLO80" s="367"/>
      <c r="VLP80" s="367"/>
      <c r="VLQ80" s="367"/>
      <c r="VLR80" s="367"/>
      <c r="VLS80" s="367"/>
      <c r="VLT80" s="367"/>
      <c r="VLU80" s="366"/>
      <c r="VLV80" s="367"/>
      <c r="VLW80" s="367"/>
      <c r="VLX80" s="367"/>
      <c r="VLY80" s="367"/>
      <c r="VLZ80" s="367"/>
      <c r="VMA80" s="367"/>
      <c r="VMB80" s="366"/>
      <c r="VMC80" s="367"/>
      <c r="VMD80" s="367"/>
      <c r="VME80" s="367"/>
      <c r="VMF80" s="367"/>
      <c r="VMG80" s="367"/>
      <c r="VMH80" s="367"/>
      <c r="VMI80" s="366"/>
      <c r="VMJ80" s="367"/>
      <c r="VMK80" s="367"/>
      <c r="VML80" s="367"/>
      <c r="VMM80" s="367"/>
      <c r="VMN80" s="367"/>
      <c r="VMO80" s="367"/>
      <c r="VMP80" s="366"/>
      <c r="VMQ80" s="367"/>
      <c r="VMR80" s="367"/>
      <c r="VMS80" s="367"/>
      <c r="VMT80" s="367"/>
      <c r="VMU80" s="367"/>
      <c r="VMV80" s="367"/>
      <c r="VMW80" s="366"/>
      <c r="VMX80" s="367"/>
      <c r="VMY80" s="367"/>
      <c r="VMZ80" s="367"/>
      <c r="VNA80" s="367"/>
      <c r="VNB80" s="367"/>
      <c r="VNC80" s="367"/>
      <c r="VND80" s="366"/>
      <c r="VNE80" s="367"/>
      <c r="VNF80" s="367"/>
      <c r="VNG80" s="367"/>
      <c r="VNH80" s="367"/>
      <c r="VNI80" s="367"/>
      <c r="VNJ80" s="367"/>
      <c r="VNK80" s="366"/>
      <c r="VNL80" s="367"/>
      <c r="VNM80" s="367"/>
      <c r="VNN80" s="367"/>
      <c r="VNO80" s="367"/>
      <c r="VNP80" s="367"/>
      <c r="VNQ80" s="367"/>
      <c r="VNR80" s="366"/>
      <c r="VNS80" s="367"/>
      <c r="VNT80" s="367"/>
      <c r="VNU80" s="367"/>
      <c r="VNV80" s="367"/>
      <c r="VNW80" s="367"/>
      <c r="VNX80" s="367"/>
      <c r="VNY80" s="366"/>
      <c r="VNZ80" s="367"/>
      <c r="VOA80" s="367"/>
      <c r="VOB80" s="367"/>
      <c r="VOC80" s="367"/>
      <c r="VOD80" s="367"/>
      <c r="VOE80" s="367"/>
      <c r="VOF80" s="366"/>
      <c r="VOG80" s="367"/>
      <c r="VOH80" s="367"/>
      <c r="VOI80" s="367"/>
      <c r="VOJ80" s="367"/>
      <c r="VOK80" s="367"/>
      <c r="VOL80" s="367"/>
      <c r="VOM80" s="366"/>
      <c r="VON80" s="367"/>
      <c r="VOO80" s="367"/>
      <c r="VOP80" s="367"/>
      <c r="VOQ80" s="367"/>
      <c r="VOR80" s="367"/>
      <c r="VOS80" s="367"/>
      <c r="VOT80" s="366"/>
      <c r="VOU80" s="367"/>
      <c r="VOV80" s="367"/>
      <c r="VOW80" s="367"/>
      <c r="VOX80" s="367"/>
      <c r="VOY80" s="367"/>
      <c r="VOZ80" s="367"/>
      <c r="VPA80" s="366"/>
      <c r="VPB80" s="367"/>
      <c r="VPC80" s="367"/>
      <c r="VPD80" s="367"/>
      <c r="VPE80" s="367"/>
      <c r="VPF80" s="367"/>
      <c r="VPG80" s="367"/>
      <c r="VPH80" s="366"/>
      <c r="VPI80" s="367"/>
      <c r="VPJ80" s="367"/>
      <c r="VPK80" s="367"/>
      <c r="VPL80" s="367"/>
      <c r="VPM80" s="367"/>
      <c r="VPN80" s="367"/>
      <c r="VPO80" s="366"/>
      <c r="VPP80" s="367"/>
      <c r="VPQ80" s="367"/>
      <c r="VPR80" s="367"/>
      <c r="VPS80" s="367"/>
      <c r="VPT80" s="367"/>
      <c r="VPU80" s="367"/>
      <c r="VPV80" s="366"/>
      <c r="VPW80" s="367"/>
      <c r="VPX80" s="367"/>
      <c r="VPY80" s="367"/>
      <c r="VPZ80" s="367"/>
      <c r="VQA80" s="367"/>
      <c r="VQB80" s="367"/>
      <c r="VQC80" s="366"/>
      <c r="VQD80" s="367"/>
      <c r="VQE80" s="367"/>
      <c r="VQF80" s="367"/>
      <c r="VQG80" s="367"/>
      <c r="VQH80" s="367"/>
      <c r="VQI80" s="367"/>
      <c r="VQJ80" s="366"/>
      <c r="VQK80" s="367"/>
      <c r="VQL80" s="367"/>
      <c r="VQM80" s="367"/>
      <c r="VQN80" s="367"/>
      <c r="VQO80" s="367"/>
      <c r="VQP80" s="367"/>
      <c r="VQQ80" s="366"/>
      <c r="VQR80" s="367"/>
      <c r="VQS80" s="367"/>
      <c r="VQT80" s="367"/>
      <c r="VQU80" s="367"/>
      <c r="VQV80" s="367"/>
      <c r="VQW80" s="367"/>
      <c r="VQX80" s="366"/>
      <c r="VQY80" s="367"/>
      <c r="VQZ80" s="367"/>
      <c r="VRA80" s="367"/>
      <c r="VRB80" s="367"/>
      <c r="VRC80" s="367"/>
      <c r="VRD80" s="367"/>
      <c r="VRE80" s="366"/>
      <c r="VRF80" s="367"/>
      <c r="VRG80" s="367"/>
      <c r="VRH80" s="367"/>
      <c r="VRI80" s="367"/>
      <c r="VRJ80" s="367"/>
      <c r="VRK80" s="367"/>
      <c r="VRL80" s="366"/>
      <c r="VRM80" s="367"/>
      <c r="VRN80" s="367"/>
      <c r="VRO80" s="367"/>
      <c r="VRP80" s="367"/>
      <c r="VRQ80" s="367"/>
      <c r="VRR80" s="367"/>
      <c r="VRS80" s="366"/>
      <c r="VRT80" s="367"/>
      <c r="VRU80" s="367"/>
      <c r="VRV80" s="367"/>
      <c r="VRW80" s="367"/>
      <c r="VRX80" s="367"/>
      <c r="VRY80" s="367"/>
      <c r="VRZ80" s="366"/>
      <c r="VSA80" s="367"/>
      <c r="VSB80" s="367"/>
      <c r="VSC80" s="367"/>
      <c r="VSD80" s="367"/>
      <c r="VSE80" s="367"/>
      <c r="VSF80" s="367"/>
      <c r="VSG80" s="366"/>
      <c r="VSH80" s="367"/>
      <c r="VSI80" s="367"/>
      <c r="VSJ80" s="367"/>
      <c r="VSK80" s="367"/>
      <c r="VSL80" s="367"/>
      <c r="VSM80" s="367"/>
      <c r="VSN80" s="366"/>
      <c r="VSO80" s="367"/>
      <c r="VSP80" s="367"/>
      <c r="VSQ80" s="367"/>
      <c r="VSR80" s="367"/>
      <c r="VSS80" s="367"/>
      <c r="VST80" s="367"/>
      <c r="VSU80" s="366"/>
      <c r="VSV80" s="367"/>
      <c r="VSW80" s="367"/>
      <c r="VSX80" s="367"/>
      <c r="VSY80" s="367"/>
      <c r="VSZ80" s="367"/>
      <c r="VTA80" s="367"/>
      <c r="VTB80" s="366"/>
      <c r="VTC80" s="367"/>
      <c r="VTD80" s="367"/>
      <c r="VTE80" s="367"/>
      <c r="VTF80" s="367"/>
      <c r="VTG80" s="367"/>
      <c r="VTH80" s="367"/>
      <c r="VTI80" s="366"/>
      <c r="VTJ80" s="367"/>
      <c r="VTK80" s="367"/>
      <c r="VTL80" s="367"/>
      <c r="VTM80" s="367"/>
      <c r="VTN80" s="367"/>
      <c r="VTO80" s="367"/>
      <c r="VTP80" s="366"/>
      <c r="VTQ80" s="367"/>
      <c r="VTR80" s="367"/>
      <c r="VTS80" s="367"/>
      <c r="VTT80" s="367"/>
      <c r="VTU80" s="367"/>
      <c r="VTV80" s="367"/>
      <c r="VTW80" s="366"/>
      <c r="VTX80" s="367"/>
      <c r="VTY80" s="367"/>
      <c r="VTZ80" s="367"/>
      <c r="VUA80" s="367"/>
      <c r="VUB80" s="367"/>
      <c r="VUC80" s="367"/>
      <c r="VUD80" s="366"/>
      <c r="VUE80" s="367"/>
      <c r="VUF80" s="367"/>
      <c r="VUG80" s="367"/>
      <c r="VUH80" s="367"/>
      <c r="VUI80" s="367"/>
      <c r="VUJ80" s="367"/>
      <c r="VUK80" s="366"/>
      <c r="VUL80" s="367"/>
      <c r="VUM80" s="367"/>
      <c r="VUN80" s="367"/>
      <c r="VUO80" s="367"/>
      <c r="VUP80" s="367"/>
      <c r="VUQ80" s="367"/>
      <c r="VUR80" s="366"/>
      <c r="VUS80" s="367"/>
      <c r="VUT80" s="367"/>
      <c r="VUU80" s="367"/>
      <c r="VUV80" s="367"/>
      <c r="VUW80" s="367"/>
      <c r="VUX80" s="367"/>
      <c r="VUY80" s="366"/>
      <c r="VUZ80" s="367"/>
      <c r="VVA80" s="367"/>
      <c r="VVB80" s="367"/>
      <c r="VVC80" s="367"/>
      <c r="VVD80" s="367"/>
      <c r="VVE80" s="367"/>
      <c r="VVF80" s="366"/>
      <c r="VVG80" s="367"/>
      <c r="VVH80" s="367"/>
      <c r="VVI80" s="367"/>
      <c r="VVJ80" s="367"/>
      <c r="VVK80" s="367"/>
      <c r="VVL80" s="367"/>
      <c r="VVM80" s="366"/>
      <c r="VVN80" s="367"/>
      <c r="VVO80" s="367"/>
      <c r="VVP80" s="367"/>
      <c r="VVQ80" s="367"/>
      <c r="VVR80" s="367"/>
      <c r="VVS80" s="367"/>
      <c r="VVT80" s="366"/>
      <c r="VVU80" s="367"/>
      <c r="VVV80" s="367"/>
      <c r="VVW80" s="367"/>
      <c r="VVX80" s="367"/>
      <c r="VVY80" s="367"/>
      <c r="VVZ80" s="367"/>
      <c r="VWA80" s="366"/>
      <c r="VWB80" s="367"/>
      <c r="VWC80" s="367"/>
      <c r="VWD80" s="367"/>
      <c r="VWE80" s="367"/>
      <c r="VWF80" s="367"/>
      <c r="VWG80" s="367"/>
      <c r="VWH80" s="366"/>
      <c r="VWI80" s="367"/>
      <c r="VWJ80" s="367"/>
      <c r="VWK80" s="367"/>
      <c r="VWL80" s="367"/>
      <c r="VWM80" s="367"/>
      <c r="VWN80" s="367"/>
      <c r="VWO80" s="366"/>
      <c r="VWP80" s="367"/>
      <c r="VWQ80" s="367"/>
      <c r="VWR80" s="367"/>
      <c r="VWS80" s="367"/>
      <c r="VWT80" s="367"/>
      <c r="VWU80" s="367"/>
      <c r="VWV80" s="366"/>
      <c r="VWW80" s="367"/>
      <c r="VWX80" s="367"/>
      <c r="VWY80" s="367"/>
      <c r="VWZ80" s="367"/>
      <c r="VXA80" s="367"/>
      <c r="VXB80" s="367"/>
      <c r="VXC80" s="366"/>
      <c r="VXD80" s="367"/>
      <c r="VXE80" s="367"/>
      <c r="VXF80" s="367"/>
      <c r="VXG80" s="367"/>
      <c r="VXH80" s="367"/>
      <c r="VXI80" s="367"/>
      <c r="VXJ80" s="366"/>
      <c r="VXK80" s="367"/>
      <c r="VXL80" s="367"/>
      <c r="VXM80" s="367"/>
      <c r="VXN80" s="367"/>
      <c r="VXO80" s="367"/>
      <c r="VXP80" s="367"/>
      <c r="VXQ80" s="366"/>
      <c r="VXR80" s="367"/>
      <c r="VXS80" s="367"/>
      <c r="VXT80" s="367"/>
      <c r="VXU80" s="367"/>
      <c r="VXV80" s="367"/>
      <c r="VXW80" s="367"/>
      <c r="VXX80" s="366"/>
      <c r="VXY80" s="367"/>
      <c r="VXZ80" s="367"/>
      <c r="VYA80" s="367"/>
      <c r="VYB80" s="367"/>
      <c r="VYC80" s="367"/>
      <c r="VYD80" s="367"/>
      <c r="VYE80" s="366"/>
      <c r="VYF80" s="367"/>
      <c r="VYG80" s="367"/>
      <c r="VYH80" s="367"/>
      <c r="VYI80" s="367"/>
      <c r="VYJ80" s="367"/>
      <c r="VYK80" s="367"/>
      <c r="VYL80" s="366"/>
      <c r="VYM80" s="367"/>
      <c r="VYN80" s="367"/>
      <c r="VYO80" s="367"/>
      <c r="VYP80" s="367"/>
      <c r="VYQ80" s="367"/>
      <c r="VYR80" s="367"/>
      <c r="VYS80" s="366"/>
      <c r="VYT80" s="367"/>
      <c r="VYU80" s="367"/>
      <c r="VYV80" s="367"/>
      <c r="VYW80" s="367"/>
      <c r="VYX80" s="367"/>
      <c r="VYY80" s="367"/>
      <c r="VYZ80" s="366"/>
      <c r="VZA80" s="367"/>
      <c r="VZB80" s="367"/>
      <c r="VZC80" s="367"/>
      <c r="VZD80" s="367"/>
      <c r="VZE80" s="367"/>
      <c r="VZF80" s="367"/>
      <c r="VZG80" s="366"/>
      <c r="VZH80" s="367"/>
      <c r="VZI80" s="367"/>
      <c r="VZJ80" s="367"/>
      <c r="VZK80" s="367"/>
      <c r="VZL80" s="367"/>
      <c r="VZM80" s="367"/>
      <c r="VZN80" s="366"/>
      <c r="VZO80" s="367"/>
      <c r="VZP80" s="367"/>
      <c r="VZQ80" s="367"/>
      <c r="VZR80" s="367"/>
      <c r="VZS80" s="367"/>
      <c r="VZT80" s="367"/>
      <c r="VZU80" s="366"/>
      <c r="VZV80" s="367"/>
      <c r="VZW80" s="367"/>
      <c r="VZX80" s="367"/>
      <c r="VZY80" s="367"/>
      <c r="VZZ80" s="367"/>
      <c r="WAA80" s="367"/>
      <c r="WAB80" s="366"/>
      <c r="WAC80" s="367"/>
      <c r="WAD80" s="367"/>
      <c r="WAE80" s="367"/>
      <c r="WAF80" s="367"/>
      <c r="WAG80" s="367"/>
      <c r="WAH80" s="367"/>
      <c r="WAI80" s="366"/>
      <c r="WAJ80" s="367"/>
      <c r="WAK80" s="367"/>
      <c r="WAL80" s="367"/>
      <c r="WAM80" s="367"/>
      <c r="WAN80" s="367"/>
      <c r="WAO80" s="367"/>
      <c r="WAP80" s="366"/>
      <c r="WAQ80" s="367"/>
      <c r="WAR80" s="367"/>
      <c r="WAS80" s="367"/>
      <c r="WAT80" s="367"/>
      <c r="WAU80" s="367"/>
      <c r="WAV80" s="367"/>
      <c r="WAW80" s="366"/>
      <c r="WAX80" s="367"/>
      <c r="WAY80" s="367"/>
      <c r="WAZ80" s="367"/>
      <c r="WBA80" s="367"/>
      <c r="WBB80" s="367"/>
      <c r="WBC80" s="367"/>
      <c r="WBD80" s="366"/>
      <c r="WBE80" s="367"/>
      <c r="WBF80" s="367"/>
      <c r="WBG80" s="367"/>
      <c r="WBH80" s="367"/>
      <c r="WBI80" s="367"/>
      <c r="WBJ80" s="367"/>
      <c r="WBK80" s="366"/>
      <c r="WBL80" s="367"/>
      <c r="WBM80" s="367"/>
      <c r="WBN80" s="367"/>
      <c r="WBO80" s="367"/>
      <c r="WBP80" s="367"/>
      <c r="WBQ80" s="367"/>
      <c r="WBR80" s="366"/>
      <c r="WBS80" s="367"/>
      <c r="WBT80" s="367"/>
      <c r="WBU80" s="367"/>
      <c r="WBV80" s="367"/>
      <c r="WBW80" s="367"/>
      <c r="WBX80" s="367"/>
      <c r="WBY80" s="366"/>
      <c r="WBZ80" s="367"/>
      <c r="WCA80" s="367"/>
      <c r="WCB80" s="367"/>
      <c r="WCC80" s="367"/>
      <c r="WCD80" s="367"/>
      <c r="WCE80" s="367"/>
      <c r="WCF80" s="366"/>
      <c r="WCG80" s="367"/>
      <c r="WCH80" s="367"/>
      <c r="WCI80" s="367"/>
      <c r="WCJ80" s="367"/>
      <c r="WCK80" s="367"/>
      <c r="WCL80" s="367"/>
      <c r="WCM80" s="366"/>
      <c r="WCN80" s="367"/>
      <c r="WCO80" s="367"/>
      <c r="WCP80" s="367"/>
      <c r="WCQ80" s="367"/>
      <c r="WCR80" s="367"/>
      <c r="WCS80" s="367"/>
      <c r="WCT80" s="366"/>
      <c r="WCU80" s="367"/>
      <c r="WCV80" s="367"/>
      <c r="WCW80" s="367"/>
      <c r="WCX80" s="367"/>
      <c r="WCY80" s="367"/>
      <c r="WCZ80" s="367"/>
      <c r="WDA80" s="366"/>
      <c r="WDB80" s="367"/>
      <c r="WDC80" s="367"/>
      <c r="WDD80" s="367"/>
      <c r="WDE80" s="367"/>
      <c r="WDF80" s="367"/>
      <c r="WDG80" s="367"/>
      <c r="WDH80" s="366"/>
      <c r="WDI80" s="367"/>
      <c r="WDJ80" s="367"/>
      <c r="WDK80" s="367"/>
      <c r="WDL80" s="367"/>
      <c r="WDM80" s="367"/>
      <c r="WDN80" s="367"/>
      <c r="WDO80" s="366"/>
      <c r="WDP80" s="367"/>
      <c r="WDQ80" s="367"/>
      <c r="WDR80" s="367"/>
      <c r="WDS80" s="367"/>
      <c r="WDT80" s="367"/>
      <c r="WDU80" s="367"/>
      <c r="WDV80" s="366"/>
      <c r="WDW80" s="367"/>
      <c r="WDX80" s="367"/>
      <c r="WDY80" s="367"/>
      <c r="WDZ80" s="367"/>
      <c r="WEA80" s="367"/>
      <c r="WEB80" s="367"/>
      <c r="WEC80" s="366"/>
      <c r="WED80" s="367"/>
      <c r="WEE80" s="367"/>
      <c r="WEF80" s="367"/>
      <c r="WEG80" s="367"/>
      <c r="WEH80" s="367"/>
      <c r="WEI80" s="367"/>
      <c r="WEJ80" s="366"/>
      <c r="WEK80" s="367"/>
      <c r="WEL80" s="367"/>
      <c r="WEM80" s="367"/>
      <c r="WEN80" s="367"/>
      <c r="WEO80" s="367"/>
      <c r="WEP80" s="367"/>
      <c r="WEQ80" s="366"/>
      <c r="WER80" s="367"/>
      <c r="WES80" s="367"/>
      <c r="WET80" s="367"/>
      <c r="WEU80" s="367"/>
      <c r="WEV80" s="367"/>
      <c r="WEW80" s="367"/>
      <c r="WEX80" s="366"/>
      <c r="WEY80" s="367"/>
      <c r="WEZ80" s="367"/>
      <c r="WFA80" s="367"/>
      <c r="WFB80" s="367"/>
      <c r="WFC80" s="367"/>
      <c r="WFD80" s="367"/>
      <c r="WFE80" s="366"/>
      <c r="WFF80" s="367"/>
      <c r="WFG80" s="367"/>
      <c r="WFH80" s="367"/>
      <c r="WFI80" s="367"/>
      <c r="WFJ80" s="367"/>
      <c r="WFK80" s="367"/>
      <c r="WFL80" s="366"/>
      <c r="WFM80" s="367"/>
      <c r="WFN80" s="367"/>
      <c r="WFO80" s="367"/>
      <c r="WFP80" s="367"/>
      <c r="WFQ80" s="367"/>
      <c r="WFR80" s="367"/>
      <c r="WFS80" s="366"/>
      <c r="WFT80" s="367"/>
      <c r="WFU80" s="367"/>
      <c r="WFV80" s="367"/>
      <c r="WFW80" s="367"/>
      <c r="WFX80" s="367"/>
      <c r="WFY80" s="367"/>
      <c r="WFZ80" s="366"/>
      <c r="WGA80" s="367"/>
      <c r="WGB80" s="367"/>
      <c r="WGC80" s="367"/>
      <c r="WGD80" s="367"/>
      <c r="WGE80" s="367"/>
      <c r="WGF80" s="367"/>
      <c r="WGG80" s="366"/>
      <c r="WGH80" s="367"/>
      <c r="WGI80" s="367"/>
      <c r="WGJ80" s="367"/>
      <c r="WGK80" s="367"/>
      <c r="WGL80" s="367"/>
      <c r="WGM80" s="367"/>
      <c r="WGN80" s="366"/>
      <c r="WGO80" s="367"/>
      <c r="WGP80" s="367"/>
      <c r="WGQ80" s="367"/>
      <c r="WGR80" s="367"/>
      <c r="WGS80" s="367"/>
      <c r="WGT80" s="367"/>
      <c r="WGU80" s="366"/>
      <c r="WGV80" s="367"/>
      <c r="WGW80" s="367"/>
      <c r="WGX80" s="367"/>
      <c r="WGY80" s="367"/>
      <c r="WGZ80" s="367"/>
      <c r="WHA80" s="367"/>
      <c r="WHB80" s="366"/>
      <c r="WHC80" s="367"/>
      <c r="WHD80" s="367"/>
      <c r="WHE80" s="367"/>
      <c r="WHF80" s="367"/>
      <c r="WHG80" s="367"/>
      <c r="WHH80" s="367"/>
      <c r="WHI80" s="366"/>
      <c r="WHJ80" s="367"/>
      <c r="WHK80" s="367"/>
      <c r="WHL80" s="367"/>
      <c r="WHM80" s="367"/>
      <c r="WHN80" s="367"/>
      <c r="WHO80" s="367"/>
      <c r="WHP80" s="366"/>
      <c r="WHQ80" s="367"/>
      <c r="WHR80" s="367"/>
      <c r="WHS80" s="367"/>
      <c r="WHT80" s="367"/>
      <c r="WHU80" s="367"/>
      <c r="WHV80" s="367"/>
      <c r="WHW80" s="366"/>
      <c r="WHX80" s="367"/>
      <c r="WHY80" s="367"/>
      <c r="WHZ80" s="367"/>
      <c r="WIA80" s="367"/>
      <c r="WIB80" s="367"/>
      <c r="WIC80" s="367"/>
      <c r="WID80" s="366"/>
      <c r="WIE80" s="367"/>
      <c r="WIF80" s="367"/>
      <c r="WIG80" s="367"/>
      <c r="WIH80" s="367"/>
      <c r="WII80" s="367"/>
      <c r="WIJ80" s="367"/>
      <c r="WIK80" s="366"/>
      <c r="WIL80" s="367"/>
      <c r="WIM80" s="367"/>
      <c r="WIN80" s="367"/>
      <c r="WIO80" s="367"/>
      <c r="WIP80" s="367"/>
      <c r="WIQ80" s="367"/>
      <c r="WIR80" s="366"/>
      <c r="WIS80" s="367"/>
      <c r="WIT80" s="367"/>
      <c r="WIU80" s="367"/>
      <c r="WIV80" s="367"/>
      <c r="WIW80" s="367"/>
      <c r="WIX80" s="367"/>
      <c r="WIY80" s="366"/>
      <c r="WIZ80" s="367"/>
      <c r="WJA80" s="367"/>
      <c r="WJB80" s="367"/>
      <c r="WJC80" s="367"/>
      <c r="WJD80" s="367"/>
      <c r="WJE80" s="367"/>
      <c r="WJF80" s="366"/>
      <c r="WJG80" s="367"/>
      <c r="WJH80" s="367"/>
      <c r="WJI80" s="367"/>
      <c r="WJJ80" s="367"/>
      <c r="WJK80" s="367"/>
      <c r="WJL80" s="367"/>
      <c r="WJM80" s="366"/>
      <c r="WJN80" s="367"/>
      <c r="WJO80" s="367"/>
      <c r="WJP80" s="367"/>
      <c r="WJQ80" s="367"/>
      <c r="WJR80" s="367"/>
      <c r="WJS80" s="367"/>
      <c r="WJT80" s="366"/>
      <c r="WJU80" s="367"/>
      <c r="WJV80" s="367"/>
      <c r="WJW80" s="367"/>
      <c r="WJX80" s="367"/>
      <c r="WJY80" s="367"/>
      <c r="WJZ80" s="367"/>
      <c r="WKA80" s="366"/>
      <c r="WKB80" s="367"/>
      <c r="WKC80" s="367"/>
      <c r="WKD80" s="367"/>
      <c r="WKE80" s="367"/>
      <c r="WKF80" s="367"/>
      <c r="WKG80" s="367"/>
      <c r="WKH80" s="366"/>
      <c r="WKI80" s="367"/>
      <c r="WKJ80" s="367"/>
      <c r="WKK80" s="367"/>
      <c r="WKL80" s="367"/>
      <c r="WKM80" s="367"/>
      <c r="WKN80" s="367"/>
      <c r="WKO80" s="366"/>
      <c r="WKP80" s="367"/>
      <c r="WKQ80" s="367"/>
      <c r="WKR80" s="367"/>
      <c r="WKS80" s="367"/>
      <c r="WKT80" s="367"/>
      <c r="WKU80" s="367"/>
      <c r="WKV80" s="366"/>
      <c r="WKW80" s="367"/>
      <c r="WKX80" s="367"/>
      <c r="WKY80" s="367"/>
      <c r="WKZ80" s="367"/>
      <c r="WLA80" s="367"/>
      <c r="WLB80" s="367"/>
      <c r="WLC80" s="366"/>
      <c r="WLD80" s="367"/>
      <c r="WLE80" s="367"/>
      <c r="WLF80" s="367"/>
      <c r="WLG80" s="367"/>
      <c r="WLH80" s="367"/>
      <c r="WLI80" s="367"/>
      <c r="WLJ80" s="366"/>
      <c r="WLK80" s="367"/>
      <c r="WLL80" s="367"/>
      <c r="WLM80" s="367"/>
      <c r="WLN80" s="367"/>
      <c r="WLO80" s="367"/>
      <c r="WLP80" s="367"/>
      <c r="WLQ80" s="366"/>
      <c r="WLR80" s="367"/>
      <c r="WLS80" s="367"/>
      <c r="WLT80" s="367"/>
      <c r="WLU80" s="367"/>
      <c r="WLV80" s="367"/>
      <c r="WLW80" s="367"/>
      <c r="WLX80" s="366"/>
      <c r="WLY80" s="367"/>
      <c r="WLZ80" s="367"/>
      <c r="WMA80" s="367"/>
      <c r="WMB80" s="367"/>
      <c r="WMC80" s="367"/>
      <c r="WMD80" s="367"/>
      <c r="WME80" s="366"/>
      <c r="WMF80" s="367"/>
      <c r="WMG80" s="367"/>
      <c r="WMH80" s="367"/>
      <c r="WMI80" s="367"/>
      <c r="WMJ80" s="367"/>
      <c r="WMK80" s="367"/>
      <c r="WML80" s="366"/>
      <c r="WMM80" s="367"/>
      <c r="WMN80" s="367"/>
      <c r="WMO80" s="367"/>
      <c r="WMP80" s="367"/>
      <c r="WMQ80" s="367"/>
      <c r="WMR80" s="367"/>
      <c r="WMS80" s="366"/>
      <c r="WMT80" s="367"/>
      <c r="WMU80" s="367"/>
      <c r="WMV80" s="367"/>
      <c r="WMW80" s="367"/>
      <c r="WMX80" s="367"/>
      <c r="WMY80" s="367"/>
      <c r="WMZ80" s="366"/>
      <c r="WNA80" s="367"/>
      <c r="WNB80" s="367"/>
      <c r="WNC80" s="367"/>
      <c r="WND80" s="367"/>
      <c r="WNE80" s="367"/>
      <c r="WNF80" s="367"/>
      <c r="WNG80" s="366"/>
      <c r="WNH80" s="367"/>
      <c r="WNI80" s="367"/>
      <c r="WNJ80" s="367"/>
      <c r="WNK80" s="367"/>
      <c r="WNL80" s="367"/>
      <c r="WNM80" s="367"/>
      <c r="WNN80" s="366"/>
      <c r="WNO80" s="367"/>
      <c r="WNP80" s="367"/>
      <c r="WNQ80" s="367"/>
      <c r="WNR80" s="367"/>
      <c r="WNS80" s="367"/>
      <c r="WNT80" s="367"/>
      <c r="WNU80" s="366"/>
      <c r="WNV80" s="367"/>
      <c r="WNW80" s="367"/>
      <c r="WNX80" s="367"/>
      <c r="WNY80" s="367"/>
      <c r="WNZ80" s="367"/>
      <c r="WOA80" s="367"/>
      <c r="WOB80" s="366"/>
      <c r="WOC80" s="367"/>
      <c r="WOD80" s="367"/>
      <c r="WOE80" s="367"/>
      <c r="WOF80" s="367"/>
      <c r="WOG80" s="367"/>
      <c r="WOH80" s="367"/>
      <c r="WOI80" s="366"/>
      <c r="WOJ80" s="367"/>
      <c r="WOK80" s="367"/>
      <c r="WOL80" s="367"/>
      <c r="WOM80" s="367"/>
      <c r="WON80" s="367"/>
      <c r="WOO80" s="367"/>
      <c r="WOP80" s="366"/>
      <c r="WOQ80" s="367"/>
      <c r="WOR80" s="367"/>
      <c r="WOS80" s="367"/>
      <c r="WOT80" s="367"/>
      <c r="WOU80" s="367"/>
      <c r="WOV80" s="367"/>
      <c r="WOW80" s="366"/>
      <c r="WOX80" s="367"/>
      <c r="WOY80" s="367"/>
      <c r="WOZ80" s="367"/>
      <c r="WPA80" s="367"/>
      <c r="WPB80" s="367"/>
      <c r="WPC80" s="367"/>
      <c r="WPD80" s="366"/>
      <c r="WPE80" s="367"/>
      <c r="WPF80" s="367"/>
      <c r="WPG80" s="367"/>
      <c r="WPH80" s="367"/>
      <c r="WPI80" s="367"/>
      <c r="WPJ80" s="367"/>
      <c r="WPK80" s="366"/>
      <c r="WPL80" s="367"/>
      <c r="WPM80" s="367"/>
      <c r="WPN80" s="367"/>
      <c r="WPO80" s="367"/>
      <c r="WPP80" s="367"/>
      <c r="WPQ80" s="367"/>
      <c r="WPR80" s="366"/>
      <c r="WPS80" s="367"/>
      <c r="WPT80" s="367"/>
      <c r="WPU80" s="367"/>
      <c r="WPV80" s="367"/>
      <c r="WPW80" s="367"/>
      <c r="WPX80" s="367"/>
      <c r="WPY80" s="366"/>
      <c r="WPZ80" s="367"/>
      <c r="WQA80" s="367"/>
      <c r="WQB80" s="367"/>
      <c r="WQC80" s="367"/>
      <c r="WQD80" s="367"/>
      <c r="WQE80" s="367"/>
      <c r="WQF80" s="366"/>
      <c r="WQG80" s="367"/>
      <c r="WQH80" s="367"/>
      <c r="WQI80" s="367"/>
      <c r="WQJ80" s="367"/>
      <c r="WQK80" s="367"/>
      <c r="WQL80" s="367"/>
      <c r="WQM80" s="366"/>
      <c r="WQN80" s="367"/>
      <c r="WQO80" s="367"/>
      <c r="WQP80" s="367"/>
      <c r="WQQ80" s="367"/>
      <c r="WQR80" s="367"/>
      <c r="WQS80" s="367"/>
      <c r="WQT80" s="366"/>
      <c r="WQU80" s="367"/>
      <c r="WQV80" s="367"/>
      <c r="WQW80" s="367"/>
      <c r="WQX80" s="367"/>
      <c r="WQY80" s="367"/>
      <c r="WQZ80" s="367"/>
      <c r="WRA80" s="366"/>
      <c r="WRB80" s="367"/>
      <c r="WRC80" s="367"/>
      <c r="WRD80" s="367"/>
      <c r="WRE80" s="367"/>
      <c r="WRF80" s="367"/>
      <c r="WRG80" s="367"/>
      <c r="WRH80" s="366"/>
      <c r="WRI80" s="367"/>
      <c r="WRJ80" s="367"/>
      <c r="WRK80" s="367"/>
      <c r="WRL80" s="367"/>
      <c r="WRM80" s="367"/>
      <c r="WRN80" s="367"/>
      <c r="WRO80" s="366"/>
      <c r="WRP80" s="367"/>
      <c r="WRQ80" s="367"/>
      <c r="WRR80" s="367"/>
      <c r="WRS80" s="367"/>
      <c r="WRT80" s="367"/>
      <c r="WRU80" s="367"/>
      <c r="WRV80" s="366"/>
      <c r="WRW80" s="367"/>
      <c r="WRX80" s="367"/>
      <c r="WRY80" s="367"/>
      <c r="WRZ80" s="367"/>
      <c r="WSA80" s="367"/>
      <c r="WSB80" s="367"/>
      <c r="WSC80" s="366"/>
      <c r="WSD80" s="367"/>
      <c r="WSE80" s="367"/>
      <c r="WSF80" s="367"/>
      <c r="WSG80" s="367"/>
      <c r="WSH80" s="367"/>
      <c r="WSI80" s="367"/>
      <c r="WSJ80" s="366"/>
      <c r="WSK80" s="367"/>
      <c r="WSL80" s="367"/>
      <c r="WSM80" s="367"/>
      <c r="WSN80" s="367"/>
      <c r="WSO80" s="367"/>
      <c r="WSP80" s="367"/>
      <c r="WSQ80" s="366"/>
      <c r="WSR80" s="367"/>
      <c r="WSS80" s="367"/>
      <c r="WST80" s="367"/>
      <c r="WSU80" s="367"/>
      <c r="WSV80" s="367"/>
      <c r="WSW80" s="367"/>
      <c r="WSX80" s="366"/>
      <c r="WSY80" s="367"/>
      <c r="WSZ80" s="367"/>
      <c r="WTA80" s="367"/>
      <c r="WTB80" s="367"/>
      <c r="WTC80" s="367"/>
      <c r="WTD80" s="367"/>
      <c r="WTE80" s="366"/>
      <c r="WTF80" s="367"/>
      <c r="WTG80" s="367"/>
      <c r="WTH80" s="367"/>
      <c r="WTI80" s="367"/>
      <c r="WTJ80" s="367"/>
      <c r="WTK80" s="367"/>
      <c r="WTL80" s="366"/>
      <c r="WTM80" s="367"/>
      <c r="WTN80" s="367"/>
      <c r="WTO80" s="367"/>
      <c r="WTP80" s="367"/>
      <c r="WTQ80" s="367"/>
      <c r="WTR80" s="367"/>
      <c r="WTS80" s="366"/>
      <c r="WTT80" s="367"/>
      <c r="WTU80" s="367"/>
      <c r="WTV80" s="367"/>
      <c r="WTW80" s="367"/>
      <c r="WTX80" s="367"/>
      <c r="WTY80" s="367"/>
      <c r="WTZ80" s="366"/>
      <c r="WUA80" s="367"/>
      <c r="WUB80" s="367"/>
      <c r="WUC80" s="367"/>
      <c r="WUD80" s="367"/>
      <c r="WUE80" s="367"/>
      <c r="WUF80" s="367"/>
      <c r="WUG80" s="366"/>
      <c r="WUH80" s="367"/>
      <c r="WUI80" s="367"/>
      <c r="WUJ80" s="367"/>
      <c r="WUK80" s="367"/>
      <c r="WUL80" s="367"/>
      <c r="WUM80" s="367"/>
      <c r="WUN80" s="366"/>
      <c r="WUO80" s="367"/>
      <c r="WUP80" s="367"/>
      <c r="WUQ80" s="367"/>
      <c r="WUR80" s="367"/>
      <c r="WUS80" s="367"/>
      <c r="WUT80" s="367"/>
      <c r="WUU80" s="366"/>
      <c r="WUV80" s="367"/>
      <c r="WUW80" s="367"/>
      <c r="WUX80" s="367"/>
      <c r="WUY80" s="367"/>
      <c r="WUZ80" s="367"/>
      <c r="WVA80" s="367"/>
      <c r="WVB80" s="366"/>
      <c r="WVC80" s="367"/>
      <c r="WVD80" s="367"/>
      <c r="WVE80" s="367"/>
      <c r="WVF80" s="367"/>
      <c r="WVG80" s="367"/>
      <c r="WVH80" s="367"/>
      <c r="WVI80" s="366"/>
      <c r="WVJ80" s="367"/>
      <c r="WVK80" s="367"/>
      <c r="WVL80" s="367"/>
      <c r="WVM80" s="367"/>
      <c r="WVN80" s="367"/>
      <c r="WVO80" s="367"/>
      <c r="WVP80" s="366"/>
      <c r="WVQ80" s="367"/>
      <c r="WVR80" s="367"/>
      <c r="WVS80" s="367"/>
      <c r="WVT80" s="367"/>
      <c r="WVU80" s="367"/>
      <c r="WVV80" s="367"/>
      <c r="WVW80" s="366"/>
      <c r="WVX80" s="367"/>
      <c r="WVY80" s="367"/>
      <c r="WVZ80" s="367"/>
      <c r="WWA80" s="367"/>
      <c r="WWB80" s="367"/>
      <c r="WWC80" s="367"/>
      <c r="WWD80" s="366"/>
      <c r="WWE80" s="367"/>
      <c r="WWF80" s="367"/>
      <c r="WWG80" s="367"/>
      <c r="WWH80" s="367"/>
      <c r="WWI80" s="367"/>
      <c r="WWJ80" s="367"/>
      <c r="WWK80" s="366"/>
      <c r="WWL80" s="367"/>
      <c r="WWM80" s="367"/>
      <c r="WWN80" s="367"/>
      <c r="WWO80" s="367"/>
      <c r="WWP80" s="367"/>
      <c r="WWQ80" s="367"/>
      <c r="WWR80" s="366"/>
      <c r="WWS80" s="367"/>
      <c r="WWT80" s="367"/>
      <c r="WWU80" s="367"/>
      <c r="WWV80" s="367"/>
      <c r="WWW80" s="367"/>
      <c r="WWX80" s="367"/>
      <c r="WWY80" s="366"/>
      <c r="WWZ80" s="367"/>
      <c r="WXA80" s="367"/>
      <c r="WXB80" s="367"/>
      <c r="WXC80" s="367"/>
      <c r="WXD80" s="367"/>
      <c r="WXE80" s="367"/>
      <c r="WXF80" s="366"/>
      <c r="WXG80" s="367"/>
      <c r="WXH80" s="367"/>
      <c r="WXI80" s="367"/>
      <c r="WXJ80" s="367"/>
      <c r="WXK80" s="367"/>
      <c r="WXL80" s="367"/>
      <c r="WXM80" s="366"/>
      <c r="WXN80" s="367"/>
      <c r="WXO80" s="367"/>
      <c r="WXP80" s="367"/>
      <c r="WXQ80" s="367"/>
      <c r="WXR80" s="367"/>
      <c r="WXS80" s="367"/>
      <c r="WXT80" s="366"/>
      <c r="WXU80" s="367"/>
      <c r="WXV80" s="367"/>
      <c r="WXW80" s="367"/>
      <c r="WXX80" s="367"/>
      <c r="WXY80" s="367"/>
      <c r="WXZ80" s="367"/>
      <c r="WYA80" s="366"/>
      <c r="WYB80" s="367"/>
      <c r="WYC80" s="367"/>
      <c r="WYD80" s="367"/>
      <c r="WYE80" s="367"/>
      <c r="WYF80" s="367"/>
      <c r="WYG80" s="367"/>
      <c r="WYH80" s="366"/>
      <c r="WYI80" s="367"/>
      <c r="WYJ80" s="367"/>
      <c r="WYK80" s="367"/>
      <c r="WYL80" s="367"/>
      <c r="WYM80" s="367"/>
      <c r="WYN80" s="367"/>
      <c r="WYO80" s="366"/>
      <c r="WYP80" s="367"/>
      <c r="WYQ80" s="367"/>
      <c r="WYR80" s="367"/>
      <c r="WYS80" s="367"/>
      <c r="WYT80" s="367"/>
      <c r="WYU80" s="367"/>
      <c r="WYV80" s="366"/>
      <c r="WYW80" s="367"/>
      <c r="WYX80" s="367"/>
      <c r="WYY80" s="367"/>
      <c r="WYZ80" s="367"/>
      <c r="WZA80" s="367"/>
      <c r="WZB80" s="367"/>
      <c r="WZC80" s="366"/>
      <c r="WZD80" s="367"/>
      <c r="WZE80" s="367"/>
      <c r="WZF80" s="367"/>
      <c r="WZG80" s="367"/>
      <c r="WZH80" s="367"/>
      <c r="WZI80" s="367"/>
      <c r="WZJ80" s="366"/>
      <c r="WZK80" s="367"/>
      <c r="WZL80" s="367"/>
      <c r="WZM80" s="367"/>
      <c r="WZN80" s="367"/>
      <c r="WZO80" s="367"/>
      <c r="WZP80" s="367"/>
      <c r="WZQ80" s="366"/>
      <c r="WZR80" s="367"/>
      <c r="WZS80" s="367"/>
      <c r="WZT80" s="367"/>
      <c r="WZU80" s="367"/>
      <c r="WZV80" s="367"/>
      <c r="WZW80" s="367"/>
      <c r="WZX80" s="366"/>
      <c r="WZY80" s="367"/>
      <c r="WZZ80" s="367"/>
      <c r="XAA80" s="367"/>
      <c r="XAB80" s="367"/>
      <c r="XAC80" s="367"/>
      <c r="XAD80" s="367"/>
      <c r="XAE80" s="366"/>
      <c r="XAF80" s="367"/>
      <c r="XAG80" s="367"/>
      <c r="XAH80" s="367"/>
      <c r="XAI80" s="367"/>
      <c r="XAJ80" s="367"/>
      <c r="XAK80" s="367"/>
      <c r="XAL80" s="366"/>
      <c r="XAM80" s="367"/>
      <c r="XAN80" s="367"/>
      <c r="XAO80" s="367"/>
      <c r="XAP80" s="367"/>
      <c r="XAQ80" s="367"/>
      <c r="XAR80" s="367"/>
      <c r="XAS80" s="366"/>
      <c r="XAT80" s="367"/>
      <c r="XAU80" s="367"/>
      <c r="XAV80" s="367"/>
      <c r="XAW80" s="367"/>
      <c r="XAX80" s="367"/>
      <c r="XAY80" s="367"/>
      <c r="XAZ80" s="366"/>
      <c r="XBA80" s="367"/>
      <c r="XBB80" s="367"/>
      <c r="XBC80" s="367"/>
      <c r="XBD80" s="367"/>
      <c r="XBE80" s="367"/>
      <c r="XBF80" s="367"/>
      <c r="XBG80" s="366"/>
      <c r="XBH80" s="367"/>
      <c r="XBI80" s="367"/>
      <c r="XBJ80" s="367"/>
      <c r="XBK80" s="367"/>
      <c r="XBL80" s="367"/>
      <c r="XBM80" s="367"/>
      <c r="XBN80" s="366"/>
      <c r="XBO80" s="367"/>
      <c r="XBP80" s="367"/>
      <c r="XBQ80" s="367"/>
      <c r="XBR80" s="367"/>
      <c r="XBS80" s="367"/>
      <c r="XBT80" s="367"/>
      <c r="XBU80" s="366"/>
      <c r="XBV80" s="367"/>
      <c r="XBW80" s="367"/>
      <c r="XBX80" s="367"/>
      <c r="XBY80" s="367"/>
      <c r="XBZ80" s="367"/>
      <c r="XCA80" s="367"/>
      <c r="XCB80" s="366"/>
      <c r="XCC80" s="367"/>
      <c r="XCD80" s="367"/>
      <c r="XCE80" s="367"/>
      <c r="XCF80" s="367"/>
      <c r="XCG80" s="367"/>
      <c r="XCH80" s="367"/>
      <c r="XCI80" s="366"/>
      <c r="XCJ80" s="367"/>
      <c r="XCK80" s="367"/>
      <c r="XCL80" s="367"/>
      <c r="XCM80" s="367"/>
      <c r="XCN80" s="367"/>
      <c r="XCO80" s="367"/>
      <c r="XCP80" s="366"/>
      <c r="XCQ80" s="367"/>
      <c r="XCR80" s="367"/>
      <c r="XCS80" s="367"/>
      <c r="XCT80" s="367"/>
      <c r="XCU80" s="367"/>
      <c r="XCV80" s="367"/>
      <c r="XCW80" s="366"/>
      <c r="XCX80" s="367"/>
      <c r="XCY80" s="367"/>
      <c r="XCZ80" s="367"/>
      <c r="XDA80" s="367"/>
      <c r="XDB80" s="367"/>
      <c r="XDC80" s="367"/>
      <c r="XDD80" s="366"/>
      <c r="XDE80" s="367"/>
      <c r="XDF80" s="367"/>
      <c r="XDG80" s="367"/>
      <c r="XDH80" s="367"/>
      <c r="XDI80" s="367"/>
      <c r="XDJ80" s="367"/>
      <c r="XDK80" s="366"/>
      <c r="XDL80" s="367"/>
      <c r="XDM80" s="367"/>
      <c r="XDN80" s="367"/>
      <c r="XDO80" s="367"/>
      <c r="XDP80" s="367"/>
      <c r="XDQ80" s="367"/>
      <c r="XDR80" s="366"/>
      <c r="XDS80" s="367"/>
      <c r="XDT80" s="367"/>
      <c r="XDU80" s="367"/>
      <c r="XDV80" s="367"/>
      <c r="XDW80" s="367"/>
      <c r="XDX80" s="367"/>
      <c r="XDY80" s="366"/>
      <c r="XDZ80" s="367"/>
      <c r="XEA80" s="367"/>
      <c r="XEB80" s="367"/>
      <c r="XEC80" s="367"/>
      <c r="XED80" s="367"/>
      <c r="XEE80" s="367"/>
      <c r="XEF80" s="366"/>
      <c r="XEG80" s="367"/>
      <c r="XEH80" s="367"/>
      <c r="XEI80" s="367"/>
      <c r="XEJ80" s="367"/>
      <c r="XEK80" s="367"/>
      <c r="XEL80" s="367"/>
      <c r="XEM80" s="366"/>
      <c r="XEN80" s="367"/>
      <c r="XEO80" s="367"/>
      <c r="XEP80" s="367"/>
      <c r="XEQ80" s="367"/>
      <c r="XER80" s="367"/>
      <c r="XES80" s="367"/>
      <c r="XET80" s="366"/>
      <c r="XEU80" s="367"/>
      <c r="XEV80" s="367"/>
      <c r="XEW80" s="367"/>
      <c r="XEX80" s="367"/>
      <c r="XEY80" s="367"/>
      <c r="XEZ80" s="367"/>
      <c r="XFA80" s="366"/>
      <c r="XFB80" s="367"/>
      <c r="XFC80" s="367"/>
      <c r="XFD80" s="367"/>
    </row>
    <row r="81" spans="1:7" x14ac:dyDescent="0.2">
      <c r="A81" s="25"/>
    </row>
    <row r="82" spans="1:7" ht="15" x14ac:dyDescent="0.25">
      <c r="A82" s="26" t="s">
        <v>42</v>
      </c>
      <c r="F82" s="372">
        <v>150</v>
      </c>
      <c r="G82" s="373"/>
    </row>
    <row r="83" spans="1:7" x14ac:dyDescent="0.2">
      <c r="A83" s="366" t="s">
        <v>158</v>
      </c>
      <c r="B83" s="367"/>
      <c r="C83" s="367"/>
      <c r="D83" s="367"/>
      <c r="E83" s="367"/>
      <c r="F83" s="367"/>
      <c r="G83" s="367"/>
    </row>
    <row r="84" spans="1:7" x14ac:dyDescent="0.2">
      <c r="A84" s="374"/>
      <c r="B84" s="374"/>
      <c r="C84" s="374"/>
      <c r="D84" s="374"/>
      <c r="E84" s="374"/>
      <c r="F84" s="374"/>
      <c r="G84" s="374"/>
    </row>
    <row r="85" spans="1:7" x14ac:dyDescent="0.2">
      <c r="A85" s="25"/>
    </row>
    <row r="86" spans="1:7" ht="15" x14ac:dyDescent="0.25">
      <c r="A86" s="26" t="s">
        <v>43</v>
      </c>
      <c r="F86" s="372">
        <v>50</v>
      </c>
      <c r="G86" s="373"/>
    </row>
    <row r="87" spans="1:7" x14ac:dyDescent="0.2">
      <c r="A87" s="366" t="s">
        <v>159</v>
      </c>
      <c r="B87" s="367"/>
      <c r="C87" s="367"/>
      <c r="D87" s="367"/>
      <c r="E87" s="367"/>
      <c r="F87" s="367"/>
      <c r="G87" s="367"/>
    </row>
    <row r="88" spans="1:7" x14ac:dyDescent="0.2">
      <c r="A88" s="374"/>
      <c r="B88" s="374"/>
      <c r="C88" s="374"/>
      <c r="D88" s="374"/>
      <c r="E88" s="374"/>
      <c r="F88" s="374"/>
      <c r="G88" s="374"/>
    </row>
    <row r="89" spans="1:7" x14ac:dyDescent="0.2">
      <c r="A89" s="25"/>
    </row>
    <row r="90" spans="1:7" ht="15" x14ac:dyDescent="0.25">
      <c r="A90" s="26" t="s">
        <v>44</v>
      </c>
      <c r="F90" s="372">
        <v>20</v>
      </c>
      <c r="G90" s="373"/>
    </row>
    <row r="91" spans="1:7" ht="45" customHeight="1" x14ac:dyDescent="0.25">
      <c r="A91" s="366" t="s">
        <v>221</v>
      </c>
      <c r="B91" s="367"/>
      <c r="C91" s="367"/>
      <c r="D91" s="367"/>
      <c r="E91" s="367"/>
      <c r="F91" s="367"/>
      <c r="G91" s="367"/>
    </row>
    <row r="92" spans="1:7" x14ac:dyDescent="0.2">
      <c r="A92" s="25"/>
    </row>
    <row r="93" spans="1:7" ht="15" x14ac:dyDescent="0.25">
      <c r="A93" s="26" t="s">
        <v>19</v>
      </c>
      <c r="F93" s="372">
        <v>20</v>
      </c>
      <c r="G93" s="373"/>
    </row>
    <row r="94" spans="1:7" ht="14.25" customHeight="1" x14ac:dyDescent="0.2">
      <c r="A94" s="366" t="s">
        <v>179</v>
      </c>
      <c r="B94" s="366"/>
      <c r="C94" s="366"/>
      <c r="D94" s="366"/>
      <c r="E94" s="366"/>
      <c r="F94" s="366"/>
      <c r="G94" s="366"/>
    </row>
    <row r="95" spans="1:7" ht="14.25" customHeight="1" x14ac:dyDescent="0.2">
      <c r="A95" s="366"/>
      <c r="B95" s="366"/>
      <c r="C95" s="366"/>
      <c r="D95" s="366"/>
      <c r="E95" s="366"/>
      <c r="F95" s="366"/>
      <c r="G95" s="366"/>
    </row>
    <row r="96" spans="1:7" x14ac:dyDescent="0.2">
      <c r="A96" s="25"/>
    </row>
    <row r="97" spans="1:7" ht="15" x14ac:dyDescent="0.25">
      <c r="A97" s="26" t="s">
        <v>20</v>
      </c>
      <c r="F97" s="372">
        <v>50</v>
      </c>
      <c r="G97" s="373"/>
    </row>
    <row r="98" spans="1:7" ht="29.25" customHeight="1" x14ac:dyDescent="0.25">
      <c r="A98" s="366" t="s">
        <v>505</v>
      </c>
      <c r="B98" s="367"/>
      <c r="C98" s="367"/>
      <c r="D98" s="367"/>
      <c r="E98" s="367"/>
      <c r="F98" s="367"/>
      <c r="G98" s="367"/>
    </row>
    <row r="99" spans="1:7" x14ac:dyDescent="0.2">
      <c r="A99" s="25"/>
    </row>
    <row r="100" spans="1:7" ht="15" x14ac:dyDescent="0.25">
      <c r="A100" s="26" t="s">
        <v>21</v>
      </c>
      <c r="F100" s="372">
        <v>1967</v>
      </c>
      <c r="G100" s="373"/>
    </row>
    <row r="101" spans="1:7" ht="8.25" customHeight="1" x14ac:dyDescent="0.2">
      <c r="A101" s="366" t="s">
        <v>523</v>
      </c>
      <c r="B101" s="367"/>
      <c r="C101" s="367"/>
      <c r="D101" s="367"/>
      <c r="E101" s="367"/>
      <c r="F101" s="367"/>
      <c r="G101" s="367"/>
    </row>
    <row r="102" spans="1:7" x14ac:dyDescent="0.2">
      <c r="A102" s="367"/>
      <c r="B102" s="367"/>
      <c r="C102" s="367"/>
      <c r="D102" s="367"/>
      <c r="E102" s="367"/>
      <c r="F102" s="367"/>
      <c r="G102" s="367"/>
    </row>
    <row r="103" spans="1:7" x14ac:dyDescent="0.2">
      <c r="A103" s="367"/>
      <c r="B103" s="367"/>
      <c r="C103" s="367"/>
      <c r="D103" s="367"/>
      <c r="E103" s="367"/>
      <c r="F103" s="367"/>
      <c r="G103" s="367"/>
    </row>
    <row r="104" spans="1:7" x14ac:dyDescent="0.2">
      <c r="A104" s="367"/>
      <c r="B104" s="367"/>
      <c r="C104" s="367"/>
      <c r="D104" s="367"/>
      <c r="E104" s="367"/>
      <c r="F104" s="367"/>
      <c r="G104" s="367"/>
    </row>
    <row r="105" spans="1:7" x14ac:dyDescent="0.2">
      <c r="A105" s="367"/>
      <c r="B105" s="367"/>
      <c r="C105" s="367"/>
      <c r="D105" s="367"/>
      <c r="E105" s="367"/>
      <c r="F105" s="367"/>
      <c r="G105" s="367"/>
    </row>
    <row r="106" spans="1:7" x14ac:dyDescent="0.2">
      <c r="A106" s="367"/>
      <c r="B106" s="367"/>
      <c r="C106" s="367"/>
      <c r="D106" s="367"/>
      <c r="E106" s="367"/>
      <c r="F106" s="367"/>
      <c r="G106" s="367"/>
    </row>
    <row r="107" spans="1:7" x14ac:dyDescent="0.2">
      <c r="A107" s="367"/>
      <c r="B107" s="367"/>
      <c r="C107" s="367"/>
      <c r="D107" s="367"/>
      <c r="E107" s="367"/>
      <c r="F107" s="367"/>
      <c r="G107" s="367"/>
    </row>
    <row r="108" spans="1:7" x14ac:dyDescent="0.2">
      <c r="A108" s="367"/>
      <c r="B108" s="367"/>
      <c r="C108" s="367"/>
      <c r="D108" s="367"/>
      <c r="E108" s="367"/>
      <c r="F108" s="367"/>
      <c r="G108" s="367"/>
    </row>
    <row r="109" spans="1:7" x14ac:dyDescent="0.2">
      <c r="A109" s="367"/>
      <c r="B109" s="367"/>
      <c r="C109" s="367"/>
      <c r="D109" s="367"/>
      <c r="E109" s="367"/>
      <c r="F109" s="367"/>
      <c r="G109" s="367"/>
    </row>
    <row r="110" spans="1:7" x14ac:dyDescent="0.2">
      <c r="A110" s="367"/>
      <c r="B110" s="367"/>
      <c r="C110" s="367"/>
      <c r="D110" s="367"/>
      <c r="E110" s="367"/>
      <c r="F110" s="367"/>
      <c r="G110" s="367"/>
    </row>
    <row r="111" spans="1:7" x14ac:dyDescent="0.2">
      <c r="A111" s="367"/>
      <c r="B111" s="367"/>
      <c r="C111" s="367"/>
      <c r="D111" s="367"/>
      <c r="E111" s="367"/>
      <c r="F111" s="367"/>
      <c r="G111" s="367"/>
    </row>
    <row r="112" spans="1:7" ht="6" customHeight="1" x14ac:dyDescent="0.2">
      <c r="A112" s="367"/>
      <c r="B112" s="367"/>
      <c r="C112" s="367"/>
      <c r="D112" s="367"/>
      <c r="E112" s="367"/>
      <c r="F112" s="367"/>
      <c r="G112" s="367"/>
    </row>
    <row r="113" spans="1:7" ht="15" x14ac:dyDescent="0.25">
      <c r="A113" s="29"/>
      <c r="B113" s="29"/>
      <c r="C113" s="29"/>
      <c r="D113" s="29"/>
      <c r="E113" s="29"/>
      <c r="F113" s="29"/>
      <c r="G113" s="29"/>
    </row>
    <row r="114" spans="1:7" ht="15" x14ac:dyDescent="0.25">
      <c r="A114" s="26" t="s">
        <v>22</v>
      </c>
      <c r="B114" s="25"/>
      <c r="C114" s="25"/>
      <c r="D114" s="25"/>
      <c r="E114" s="28"/>
      <c r="F114" s="372">
        <v>265</v>
      </c>
      <c r="G114" s="373"/>
    </row>
    <row r="115" spans="1:7" ht="45" customHeight="1" x14ac:dyDescent="0.25">
      <c r="A115" s="366" t="s">
        <v>222</v>
      </c>
      <c r="B115" s="367"/>
      <c r="C115" s="367"/>
      <c r="D115" s="367"/>
      <c r="E115" s="367"/>
      <c r="F115" s="367"/>
      <c r="G115" s="367"/>
    </row>
    <row r="116" spans="1:7" x14ac:dyDescent="0.2">
      <c r="A116" s="25"/>
      <c r="B116" s="28"/>
      <c r="C116" s="28"/>
      <c r="D116" s="28"/>
      <c r="E116" s="28"/>
      <c r="F116" s="28"/>
      <c r="G116" s="28"/>
    </row>
    <row r="117" spans="1:7" ht="15" x14ac:dyDescent="0.25">
      <c r="A117" s="26" t="s">
        <v>23</v>
      </c>
      <c r="B117" s="28"/>
      <c r="C117" s="28"/>
      <c r="D117" s="28"/>
      <c r="E117" s="28"/>
      <c r="F117" s="372">
        <v>90</v>
      </c>
      <c r="G117" s="373"/>
    </row>
    <row r="118" spans="1:7" x14ac:dyDescent="0.2">
      <c r="A118" s="366" t="s">
        <v>506</v>
      </c>
      <c r="B118" s="367"/>
      <c r="C118" s="367"/>
      <c r="D118" s="367"/>
      <c r="E118" s="367"/>
      <c r="F118" s="367"/>
      <c r="G118" s="367"/>
    </row>
    <row r="119" spans="1:7" x14ac:dyDescent="0.2">
      <c r="A119" s="367"/>
      <c r="B119" s="367"/>
      <c r="C119" s="367"/>
      <c r="D119" s="367"/>
      <c r="E119" s="367"/>
      <c r="F119" s="367"/>
      <c r="G119" s="367"/>
    </row>
    <row r="120" spans="1:7" x14ac:dyDescent="0.2">
      <c r="A120" s="25"/>
      <c r="B120" s="28"/>
      <c r="C120" s="28"/>
      <c r="D120" s="28"/>
      <c r="E120" s="28"/>
      <c r="F120" s="28"/>
      <c r="G120" s="28"/>
    </row>
    <row r="121" spans="1:7" ht="15" x14ac:dyDescent="0.25">
      <c r="A121" s="26" t="s">
        <v>45</v>
      </c>
      <c r="B121" s="28"/>
      <c r="C121" s="28"/>
      <c r="D121" s="28"/>
      <c r="E121" s="28"/>
      <c r="F121" s="372">
        <v>1370</v>
      </c>
      <c r="G121" s="373"/>
    </row>
    <row r="122" spans="1:7" x14ac:dyDescent="0.2">
      <c r="A122" s="366" t="s">
        <v>223</v>
      </c>
      <c r="B122" s="367"/>
      <c r="C122" s="367"/>
      <c r="D122" s="367"/>
      <c r="E122" s="367"/>
      <c r="F122" s="367"/>
      <c r="G122" s="367"/>
    </row>
    <row r="123" spans="1:7" x14ac:dyDescent="0.2">
      <c r="A123" s="367"/>
      <c r="B123" s="367"/>
      <c r="C123" s="367"/>
      <c r="D123" s="367"/>
      <c r="E123" s="367"/>
      <c r="F123" s="367"/>
      <c r="G123" s="367"/>
    </row>
    <row r="124" spans="1:7" x14ac:dyDescent="0.2">
      <c r="A124" s="367"/>
      <c r="B124" s="367"/>
      <c r="C124" s="367"/>
      <c r="D124" s="367"/>
      <c r="E124" s="367"/>
      <c r="F124" s="367"/>
      <c r="G124" s="367"/>
    </row>
    <row r="125" spans="1:7" x14ac:dyDescent="0.2">
      <c r="A125" s="367"/>
      <c r="B125" s="367"/>
      <c r="C125" s="367"/>
      <c r="D125" s="367"/>
      <c r="E125" s="367"/>
      <c r="F125" s="367"/>
      <c r="G125" s="367"/>
    </row>
    <row r="126" spans="1:7" x14ac:dyDescent="0.2">
      <c r="A126" s="25"/>
      <c r="B126" s="28"/>
      <c r="C126" s="28"/>
      <c r="D126" s="28"/>
      <c r="E126" s="28"/>
      <c r="F126" s="28"/>
      <c r="G126" s="28"/>
    </row>
    <row r="127" spans="1:7" ht="15" x14ac:dyDescent="0.25">
      <c r="A127" s="26" t="s">
        <v>46</v>
      </c>
      <c r="B127" s="28"/>
      <c r="C127" s="28"/>
      <c r="D127" s="28"/>
      <c r="E127" s="28"/>
      <c r="F127" s="372">
        <v>1355</v>
      </c>
      <c r="G127" s="373"/>
    </row>
    <row r="128" spans="1:7" x14ac:dyDescent="0.2">
      <c r="A128" s="366" t="s">
        <v>160</v>
      </c>
      <c r="B128" s="367"/>
      <c r="C128" s="367"/>
      <c r="D128" s="367"/>
      <c r="E128" s="367"/>
      <c r="F128" s="367"/>
      <c r="G128" s="367"/>
    </row>
    <row r="129" spans="1:8" x14ac:dyDescent="0.2">
      <c r="A129" s="367"/>
      <c r="B129" s="367"/>
      <c r="C129" s="367"/>
      <c r="D129" s="367"/>
      <c r="E129" s="367"/>
      <c r="F129" s="367"/>
      <c r="G129" s="367"/>
    </row>
    <row r="130" spans="1:8" x14ac:dyDescent="0.2">
      <c r="A130" s="25"/>
      <c r="B130" s="28"/>
      <c r="C130" s="28"/>
      <c r="D130" s="28"/>
      <c r="E130" s="28"/>
      <c r="F130" s="28"/>
      <c r="G130" s="28"/>
    </row>
    <row r="131" spans="1:8" ht="15" x14ac:dyDescent="0.25">
      <c r="A131" s="26" t="s">
        <v>47</v>
      </c>
      <c r="B131" s="28"/>
      <c r="C131" s="28"/>
      <c r="D131" s="28"/>
      <c r="E131" s="28"/>
      <c r="F131" s="372">
        <v>10</v>
      </c>
      <c r="G131" s="373"/>
    </row>
    <row r="132" spans="1:8" x14ac:dyDescent="0.2">
      <c r="A132" s="366" t="s">
        <v>224</v>
      </c>
      <c r="B132" s="367"/>
      <c r="C132" s="367"/>
      <c r="D132" s="367"/>
      <c r="E132" s="367"/>
      <c r="F132" s="367"/>
      <c r="G132" s="367"/>
    </row>
    <row r="133" spans="1:8" x14ac:dyDescent="0.2">
      <c r="A133" s="367"/>
      <c r="B133" s="367"/>
      <c r="C133" s="367"/>
      <c r="D133" s="367"/>
      <c r="E133" s="367"/>
      <c r="F133" s="367"/>
      <c r="G133" s="367"/>
    </row>
    <row r="134" spans="1:8" x14ac:dyDescent="0.2">
      <c r="A134" s="367"/>
      <c r="B134" s="367"/>
      <c r="C134" s="367"/>
      <c r="D134" s="367"/>
      <c r="E134" s="367"/>
      <c r="F134" s="367"/>
      <c r="G134" s="367"/>
    </row>
    <row r="135" spans="1:8" x14ac:dyDescent="0.2">
      <c r="A135" s="25"/>
      <c r="B135" s="28"/>
      <c r="C135" s="28"/>
      <c r="D135" s="28"/>
      <c r="E135" s="28"/>
      <c r="F135" s="28"/>
      <c r="G135" s="28"/>
    </row>
    <row r="136" spans="1:8" ht="15" x14ac:dyDescent="0.25">
      <c r="A136" s="26" t="s">
        <v>48</v>
      </c>
      <c r="B136" s="28"/>
      <c r="C136" s="28"/>
      <c r="D136" s="28"/>
      <c r="E136" s="28"/>
      <c r="F136" s="372">
        <v>70</v>
      </c>
      <c r="G136" s="373"/>
    </row>
    <row r="137" spans="1:8" x14ac:dyDescent="0.2">
      <c r="A137" s="392" t="s">
        <v>161</v>
      </c>
      <c r="B137" s="392"/>
      <c r="C137" s="392"/>
      <c r="D137" s="392"/>
      <c r="E137" s="392"/>
      <c r="F137" s="392"/>
      <c r="G137" s="392"/>
    </row>
    <row r="138" spans="1:8" x14ac:dyDescent="0.2">
      <c r="A138" s="25"/>
      <c r="B138" s="28"/>
      <c r="C138" s="28"/>
      <c r="D138" s="28"/>
      <c r="E138" s="28"/>
      <c r="F138" s="28"/>
      <c r="G138" s="28"/>
    </row>
    <row r="139" spans="1:8" ht="15" x14ac:dyDescent="0.25">
      <c r="A139" s="26" t="s">
        <v>49</v>
      </c>
      <c r="B139" s="28"/>
      <c r="C139" s="28"/>
      <c r="D139" s="28"/>
      <c r="E139" s="28"/>
      <c r="F139" s="372">
        <v>50</v>
      </c>
      <c r="G139" s="373"/>
    </row>
    <row r="140" spans="1:8" x14ac:dyDescent="0.2">
      <c r="A140" s="366" t="s">
        <v>507</v>
      </c>
      <c r="B140" s="367"/>
      <c r="C140" s="367"/>
      <c r="D140" s="367"/>
      <c r="E140" s="367"/>
      <c r="F140" s="367"/>
      <c r="G140" s="367"/>
    </row>
    <row r="141" spans="1:8" x14ac:dyDescent="0.2">
      <c r="A141" s="367"/>
      <c r="B141" s="367"/>
      <c r="C141" s="367"/>
      <c r="D141" s="367"/>
      <c r="E141" s="367"/>
      <c r="F141" s="367"/>
      <c r="G141" s="367"/>
    </row>
    <row r="142" spans="1:8" x14ac:dyDescent="0.2">
      <c r="A142" s="367"/>
      <c r="B142" s="367"/>
      <c r="C142" s="367"/>
      <c r="D142" s="367"/>
      <c r="E142" s="367"/>
      <c r="F142" s="367"/>
      <c r="G142" s="367"/>
    </row>
    <row r="143" spans="1:8" ht="15" x14ac:dyDescent="0.25">
      <c r="A143" s="28"/>
      <c r="B143" s="29"/>
      <c r="C143" s="29"/>
      <c r="D143" s="29"/>
      <c r="E143" s="29"/>
      <c r="F143" s="29"/>
      <c r="G143" s="29"/>
    </row>
    <row r="144" spans="1:8" ht="33" customHeight="1" thickBot="1" x14ac:dyDescent="0.3">
      <c r="A144" s="388" t="s">
        <v>26</v>
      </c>
      <c r="B144" s="389"/>
      <c r="C144" s="389"/>
      <c r="D144" s="389"/>
      <c r="E144" s="389"/>
      <c r="F144" s="371">
        <v>4</v>
      </c>
      <c r="G144" s="371"/>
      <c r="H144" s="50">
        <f>SUM(F145,F149)</f>
        <v>4</v>
      </c>
    </row>
    <row r="145" spans="1:8" ht="15.75" thickTop="1" x14ac:dyDescent="0.25">
      <c r="A145" s="54" t="s">
        <v>50</v>
      </c>
      <c r="B145" s="29"/>
      <c r="C145" s="29"/>
      <c r="D145" s="29"/>
      <c r="E145" s="29"/>
      <c r="F145" s="372">
        <v>2</v>
      </c>
      <c r="G145" s="373"/>
    </row>
    <row r="146" spans="1:8" x14ac:dyDescent="0.2">
      <c r="A146" s="366" t="s">
        <v>225</v>
      </c>
      <c r="B146" s="367"/>
      <c r="C146" s="367"/>
      <c r="D146" s="367"/>
      <c r="E146" s="367"/>
      <c r="F146" s="367"/>
      <c r="G146" s="367"/>
    </row>
    <row r="147" spans="1:8" x14ac:dyDescent="0.2">
      <c r="A147" s="367"/>
      <c r="B147" s="367"/>
      <c r="C147" s="367"/>
      <c r="D147" s="367"/>
      <c r="E147" s="367"/>
      <c r="F147" s="367"/>
      <c r="G147" s="367"/>
    </row>
    <row r="148" spans="1:8" ht="15" x14ac:dyDescent="0.25">
      <c r="A148" s="25"/>
      <c r="B148" s="29"/>
      <c r="C148" s="29"/>
      <c r="D148" s="29"/>
      <c r="E148" s="29"/>
      <c r="F148" s="29"/>
      <c r="G148" s="29"/>
    </row>
    <row r="149" spans="1:8" ht="15" x14ac:dyDescent="0.25">
      <c r="A149" s="26" t="s">
        <v>51</v>
      </c>
      <c r="B149" s="29"/>
      <c r="C149" s="29"/>
      <c r="D149" s="29"/>
      <c r="E149" s="29"/>
      <c r="F149" s="372">
        <v>2</v>
      </c>
      <c r="G149" s="373"/>
    </row>
    <row r="150" spans="1:8" x14ac:dyDescent="0.2">
      <c r="A150" s="366" t="s">
        <v>225</v>
      </c>
      <c r="B150" s="367"/>
      <c r="C150" s="367"/>
      <c r="D150" s="367"/>
      <c r="E150" s="367"/>
      <c r="F150" s="367"/>
      <c r="G150" s="367"/>
    </row>
    <row r="151" spans="1:8" x14ac:dyDescent="0.2">
      <c r="A151" s="367"/>
      <c r="B151" s="367"/>
      <c r="C151" s="367"/>
      <c r="D151" s="367"/>
      <c r="E151" s="367"/>
      <c r="F151" s="367"/>
      <c r="G151" s="367"/>
    </row>
    <row r="152" spans="1:8" ht="15" x14ac:dyDescent="0.25">
      <c r="A152" s="25"/>
      <c r="B152" s="29"/>
      <c r="C152" s="29"/>
      <c r="D152" s="29"/>
      <c r="E152" s="29"/>
      <c r="F152" s="29"/>
      <c r="G152" s="29"/>
    </row>
    <row r="153" spans="1:8" ht="15" x14ac:dyDescent="0.25">
      <c r="A153" s="25"/>
      <c r="B153" s="29"/>
      <c r="C153" s="29"/>
      <c r="D153" s="29"/>
      <c r="E153" s="29"/>
      <c r="F153" s="29"/>
      <c r="G153" s="29"/>
    </row>
    <row r="154" spans="1:8" ht="21.75" customHeight="1" thickBot="1" x14ac:dyDescent="0.3">
      <c r="A154" s="35" t="s">
        <v>27</v>
      </c>
      <c r="B154" s="55"/>
      <c r="C154" s="55"/>
      <c r="D154" s="55"/>
      <c r="E154" s="55"/>
      <c r="F154" s="371">
        <f>SUM(F155)</f>
        <v>50</v>
      </c>
      <c r="G154" s="371"/>
      <c r="H154" s="50">
        <v>50</v>
      </c>
    </row>
    <row r="155" spans="1:8" ht="15.75" thickTop="1" x14ac:dyDescent="0.25">
      <c r="A155" s="54" t="s">
        <v>52</v>
      </c>
      <c r="B155" s="29"/>
      <c r="C155" s="29"/>
      <c r="D155" s="29"/>
      <c r="E155" s="29"/>
      <c r="F155" s="372">
        <v>50</v>
      </c>
      <c r="G155" s="373"/>
    </row>
    <row r="156" spans="1:8" ht="15" x14ac:dyDescent="0.25">
      <c r="A156" s="25" t="s">
        <v>28</v>
      </c>
      <c r="B156" s="29"/>
      <c r="C156" s="29"/>
      <c r="D156" s="29"/>
      <c r="E156" s="29"/>
      <c r="F156" s="29"/>
      <c r="G156" s="29"/>
    </row>
    <row r="157" spans="1:8" ht="15" x14ac:dyDescent="0.25">
      <c r="A157" s="25"/>
      <c r="B157" s="29"/>
      <c r="C157" s="29"/>
      <c r="D157" s="29"/>
      <c r="E157" s="29"/>
      <c r="F157" s="29"/>
      <c r="G157" s="29"/>
    </row>
    <row r="158" spans="1:8" ht="33" customHeight="1" thickBot="1" x14ac:dyDescent="0.3">
      <c r="A158" s="388" t="s">
        <v>29</v>
      </c>
      <c r="B158" s="389"/>
      <c r="C158" s="389"/>
      <c r="D158" s="389"/>
      <c r="E158" s="389"/>
      <c r="F158" s="371">
        <v>273</v>
      </c>
      <c r="G158" s="371"/>
      <c r="H158" s="50">
        <f>SUM(F159)</f>
        <v>273</v>
      </c>
    </row>
    <row r="159" spans="1:8" ht="15.75" thickTop="1" x14ac:dyDescent="0.25">
      <c r="A159" s="54" t="s">
        <v>53</v>
      </c>
      <c r="B159" s="29"/>
      <c r="C159" s="29"/>
      <c r="D159" s="29"/>
      <c r="E159" s="29"/>
      <c r="F159" s="390">
        <v>273</v>
      </c>
      <c r="G159" s="391"/>
    </row>
    <row r="160" spans="1:8" x14ac:dyDescent="0.2">
      <c r="A160" s="366" t="s">
        <v>226</v>
      </c>
      <c r="B160" s="367"/>
      <c r="C160" s="367"/>
      <c r="D160" s="367"/>
      <c r="E160" s="367"/>
      <c r="F160" s="367"/>
      <c r="G160" s="367"/>
    </row>
    <row r="161" spans="1:7" ht="27" customHeight="1" x14ac:dyDescent="0.2">
      <c r="A161" s="367"/>
      <c r="B161" s="367"/>
      <c r="C161" s="367"/>
      <c r="D161" s="367"/>
      <c r="E161" s="367"/>
      <c r="F161" s="367"/>
      <c r="G161" s="367"/>
    </row>
    <row r="162" spans="1:7" x14ac:dyDescent="0.2">
      <c r="A162" s="25"/>
    </row>
  </sheetData>
  <mergeCells count="2416">
    <mergeCell ref="A160:G161"/>
    <mergeCell ref="F144:G144"/>
    <mergeCell ref="F145:G145"/>
    <mergeCell ref="A144:E144"/>
    <mergeCell ref="A146:G147"/>
    <mergeCell ref="F149:G149"/>
    <mergeCell ref="A150:G151"/>
    <mergeCell ref="F154:G154"/>
    <mergeCell ref="F155:G155"/>
    <mergeCell ref="A158:E158"/>
    <mergeCell ref="F158:G158"/>
    <mergeCell ref="F159:G159"/>
    <mergeCell ref="F139:G139"/>
    <mergeCell ref="A87:G88"/>
    <mergeCell ref="A73:G74"/>
    <mergeCell ref="F76:G76"/>
    <mergeCell ref="A77:G77"/>
    <mergeCell ref="F79:G79"/>
    <mergeCell ref="A140:G142"/>
    <mergeCell ref="F100:G100"/>
    <mergeCell ref="A101:G112"/>
    <mergeCell ref="F114:G114"/>
    <mergeCell ref="A94:G95"/>
    <mergeCell ref="F97:G97"/>
    <mergeCell ref="A98:G98"/>
    <mergeCell ref="A137:G137"/>
    <mergeCell ref="A132:G134"/>
    <mergeCell ref="A118:G119"/>
    <mergeCell ref="F121:G121"/>
    <mergeCell ref="F1:G1"/>
    <mergeCell ref="F136:G136"/>
    <mergeCell ref="A23:G23"/>
    <mergeCell ref="F22:G22"/>
    <mergeCell ref="A37:G37"/>
    <mergeCell ref="F36:G36"/>
    <mergeCell ref="A122:G125"/>
    <mergeCell ref="F127:G127"/>
    <mergeCell ref="A128:G129"/>
    <mergeCell ref="A68:G69"/>
    <mergeCell ref="F72:G72"/>
    <mergeCell ref="F93:G93"/>
    <mergeCell ref="A80:G80"/>
    <mergeCell ref="F53:G53"/>
    <mergeCell ref="A54:G58"/>
    <mergeCell ref="F60:G60"/>
    <mergeCell ref="A61:G61"/>
    <mergeCell ref="A33:G34"/>
    <mergeCell ref="A50:G51"/>
    <mergeCell ref="A20:G20"/>
    <mergeCell ref="F19:G19"/>
    <mergeCell ref="A47:G47"/>
    <mergeCell ref="F49:G49"/>
    <mergeCell ref="F25:G25"/>
    <mergeCell ref="A43:G43"/>
    <mergeCell ref="F42:G42"/>
    <mergeCell ref="F63:G63"/>
    <mergeCell ref="A64:G65"/>
    <mergeCell ref="F67:G67"/>
    <mergeCell ref="A115:G115"/>
    <mergeCell ref="F117:G117"/>
    <mergeCell ref="F131:G131"/>
    <mergeCell ref="A14:C14"/>
    <mergeCell ref="F18:G18"/>
    <mergeCell ref="DI80:DO80"/>
    <mergeCell ref="DP80:DV80"/>
    <mergeCell ref="DW80:EC80"/>
    <mergeCell ref="ED80:EJ80"/>
    <mergeCell ref="F82:G82"/>
    <mergeCell ref="A83:G84"/>
    <mergeCell ref="F86:G86"/>
    <mergeCell ref="F90:G90"/>
    <mergeCell ref="A91:G91"/>
    <mergeCell ref="A26:G27"/>
    <mergeCell ref="F39:G39"/>
    <mergeCell ref="A40:G40"/>
    <mergeCell ref="F45:G45"/>
    <mergeCell ref="F46:G46"/>
    <mergeCell ref="F29:G29"/>
    <mergeCell ref="A30:G30"/>
    <mergeCell ref="F32:G32"/>
    <mergeCell ref="EK80:EQ80"/>
    <mergeCell ref="BZ80:CF80"/>
    <mergeCell ref="CG80:CM80"/>
    <mergeCell ref="CN80:CT80"/>
    <mergeCell ref="CU80:DA80"/>
    <mergeCell ref="DB80:DH80"/>
    <mergeCell ref="AQ80:AW80"/>
    <mergeCell ref="AX80:BD80"/>
    <mergeCell ref="BE80:BK80"/>
    <mergeCell ref="BL80:BR80"/>
    <mergeCell ref="BS80:BY80"/>
    <mergeCell ref="H80:N80"/>
    <mergeCell ref="O80:U80"/>
    <mergeCell ref="V80:AB80"/>
    <mergeCell ref="AC80:AI80"/>
    <mergeCell ref="AJ80:AP80"/>
    <mergeCell ref="IS80:IY80"/>
    <mergeCell ref="IZ80:JF80"/>
    <mergeCell ref="JG80:JM80"/>
    <mergeCell ref="JN80:JT80"/>
    <mergeCell ref="JU80:KA80"/>
    <mergeCell ref="HJ80:HP80"/>
    <mergeCell ref="HQ80:HW80"/>
    <mergeCell ref="HX80:ID80"/>
    <mergeCell ref="IE80:IK80"/>
    <mergeCell ref="IL80:IR80"/>
    <mergeCell ref="GA80:GG80"/>
    <mergeCell ref="GH80:GN80"/>
    <mergeCell ref="GO80:GU80"/>
    <mergeCell ref="GV80:HB80"/>
    <mergeCell ref="HC80:HI80"/>
    <mergeCell ref="ER80:EX80"/>
    <mergeCell ref="EY80:FE80"/>
    <mergeCell ref="FF80:FL80"/>
    <mergeCell ref="FM80:FS80"/>
    <mergeCell ref="FT80:FZ80"/>
    <mergeCell ref="OC80:OI80"/>
    <mergeCell ref="OJ80:OP80"/>
    <mergeCell ref="OQ80:OW80"/>
    <mergeCell ref="OX80:PD80"/>
    <mergeCell ref="PE80:PK80"/>
    <mergeCell ref="MT80:MZ80"/>
    <mergeCell ref="NA80:NG80"/>
    <mergeCell ref="NH80:NN80"/>
    <mergeCell ref="NO80:NU80"/>
    <mergeCell ref="NV80:OB80"/>
    <mergeCell ref="LK80:LQ80"/>
    <mergeCell ref="LR80:LX80"/>
    <mergeCell ref="LY80:ME80"/>
    <mergeCell ref="MF80:ML80"/>
    <mergeCell ref="MM80:MS80"/>
    <mergeCell ref="KB80:KH80"/>
    <mergeCell ref="KI80:KO80"/>
    <mergeCell ref="KP80:KV80"/>
    <mergeCell ref="KW80:LC80"/>
    <mergeCell ref="LD80:LJ80"/>
    <mergeCell ref="TM80:TS80"/>
    <mergeCell ref="TT80:TZ80"/>
    <mergeCell ref="UA80:UG80"/>
    <mergeCell ref="UH80:UN80"/>
    <mergeCell ref="UO80:UU80"/>
    <mergeCell ref="SD80:SJ80"/>
    <mergeCell ref="SK80:SQ80"/>
    <mergeCell ref="SR80:SX80"/>
    <mergeCell ref="SY80:TE80"/>
    <mergeCell ref="TF80:TL80"/>
    <mergeCell ref="QU80:RA80"/>
    <mergeCell ref="RB80:RH80"/>
    <mergeCell ref="RI80:RO80"/>
    <mergeCell ref="RP80:RV80"/>
    <mergeCell ref="RW80:SC80"/>
    <mergeCell ref="PL80:PR80"/>
    <mergeCell ref="PS80:PY80"/>
    <mergeCell ref="PZ80:QF80"/>
    <mergeCell ref="QG80:QM80"/>
    <mergeCell ref="QN80:QT80"/>
    <mergeCell ref="YW80:ZC80"/>
    <mergeCell ref="ZD80:ZJ80"/>
    <mergeCell ref="ZK80:ZQ80"/>
    <mergeCell ref="ZR80:ZX80"/>
    <mergeCell ref="ZY80:AAE80"/>
    <mergeCell ref="XN80:XT80"/>
    <mergeCell ref="XU80:YA80"/>
    <mergeCell ref="YB80:YH80"/>
    <mergeCell ref="YI80:YO80"/>
    <mergeCell ref="YP80:YV80"/>
    <mergeCell ref="WE80:WK80"/>
    <mergeCell ref="WL80:WR80"/>
    <mergeCell ref="WS80:WY80"/>
    <mergeCell ref="WZ80:XF80"/>
    <mergeCell ref="XG80:XM80"/>
    <mergeCell ref="UV80:VB80"/>
    <mergeCell ref="VC80:VI80"/>
    <mergeCell ref="VJ80:VP80"/>
    <mergeCell ref="VQ80:VW80"/>
    <mergeCell ref="VX80:WD80"/>
    <mergeCell ref="AEG80:AEM80"/>
    <mergeCell ref="AEN80:AET80"/>
    <mergeCell ref="AEU80:AFA80"/>
    <mergeCell ref="AFB80:AFH80"/>
    <mergeCell ref="AFI80:AFO80"/>
    <mergeCell ref="ACX80:ADD80"/>
    <mergeCell ref="ADE80:ADK80"/>
    <mergeCell ref="ADL80:ADR80"/>
    <mergeCell ref="ADS80:ADY80"/>
    <mergeCell ref="ADZ80:AEF80"/>
    <mergeCell ref="ABO80:ABU80"/>
    <mergeCell ref="ABV80:ACB80"/>
    <mergeCell ref="ACC80:ACI80"/>
    <mergeCell ref="ACJ80:ACP80"/>
    <mergeCell ref="ACQ80:ACW80"/>
    <mergeCell ref="AAF80:AAL80"/>
    <mergeCell ref="AAM80:AAS80"/>
    <mergeCell ref="AAT80:AAZ80"/>
    <mergeCell ref="ABA80:ABG80"/>
    <mergeCell ref="ABH80:ABN80"/>
    <mergeCell ref="AJQ80:AJW80"/>
    <mergeCell ref="AJX80:AKD80"/>
    <mergeCell ref="AKE80:AKK80"/>
    <mergeCell ref="AKL80:AKR80"/>
    <mergeCell ref="AKS80:AKY80"/>
    <mergeCell ref="AIH80:AIN80"/>
    <mergeCell ref="AIO80:AIU80"/>
    <mergeCell ref="AIV80:AJB80"/>
    <mergeCell ref="AJC80:AJI80"/>
    <mergeCell ref="AJJ80:AJP80"/>
    <mergeCell ref="AGY80:AHE80"/>
    <mergeCell ref="AHF80:AHL80"/>
    <mergeCell ref="AHM80:AHS80"/>
    <mergeCell ref="AHT80:AHZ80"/>
    <mergeCell ref="AIA80:AIG80"/>
    <mergeCell ref="AFP80:AFV80"/>
    <mergeCell ref="AFW80:AGC80"/>
    <mergeCell ref="AGD80:AGJ80"/>
    <mergeCell ref="AGK80:AGQ80"/>
    <mergeCell ref="AGR80:AGX80"/>
    <mergeCell ref="APA80:APG80"/>
    <mergeCell ref="APH80:APN80"/>
    <mergeCell ref="APO80:APU80"/>
    <mergeCell ref="APV80:AQB80"/>
    <mergeCell ref="AQC80:AQI80"/>
    <mergeCell ref="ANR80:ANX80"/>
    <mergeCell ref="ANY80:AOE80"/>
    <mergeCell ref="AOF80:AOL80"/>
    <mergeCell ref="AOM80:AOS80"/>
    <mergeCell ref="AOT80:AOZ80"/>
    <mergeCell ref="AMI80:AMO80"/>
    <mergeCell ref="AMP80:AMV80"/>
    <mergeCell ref="AMW80:ANC80"/>
    <mergeCell ref="AND80:ANJ80"/>
    <mergeCell ref="ANK80:ANQ80"/>
    <mergeCell ref="AKZ80:ALF80"/>
    <mergeCell ref="ALG80:ALM80"/>
    <mergeCell ref="ALN80:ALT80"/>
    <mergeCell ref="ALU80:AMA80"/>
    <mergeCell ref="AMB80:AMH80"/>
    <mergeCell ref="AUK80:AUQ80"/>
    <mergeCell ref="AUR80:AUX80"/>
    <mergeCell ref="AUY80:AVE80"/>
    <mergeCell ref="AVF80:AVL80"/>
    <mergeCell ref="AVM80:AVS80"/>
    <mergeCell ref="ATB80:ATH80"/>
    <mergeCell ref="ATI80:ATO80"/>
    <mergeCell ref="ATP80:ATV80"/>
    <mergeCell ref="ATW80:AUC80"/>
    <mergeCell ref="AUD80:AUJ80"/>
    <mergeCell ref="ARS80:ARY80"/>
    <mergeCell ref="ARZ80:ASF80"/>
    <mergeCell ref="ASG80:ASM80"/>
    <mergeCell ref="ASN80:AST80"/>
    <mergeCell ref="ASU80:ATA80"/>
    <mergeCell ref="AQJ80:AQP80"/>
    <mergeCell ref="AQQ80:AQW80"/>
    <mergeCell ref="AQX80:ARD80"/>
    <mergeCell ref="ARE80:ARK80"/>
    <mergeCell ref="ARL80:ARR80"/>
    <mergeCell ref="AZU80:BAA80"/>
    <mergeCell ref="BAB80:BAH80"/>
    <mergeCell ref="BAI80:BAO80"/>
    <mergeCell ref="BAP80:BAV80"/>
    <mergeCell ref="BAW80:BBC80"/>
    <mergeCell ref="AYL80:AYR80"/>
    <mergeCell ref="AYS80:AYY80"/>
    <mergeCell ref="AYZ80:AZF80"/>
    <mergeCell ref="AZG80:AZM80"/>
    <mergeCell ref="AZN80:AZT80"/>
    <mergeCell ref="AXC80:AXI80"/>
    <mergeCell ref="AXJ80:AXP80"/>
    <mergeCell ref="AXQ80:AXW80"/>
    <mergeCell ref="AXX80:AYD80"/>
    <mergeCell ref="AYE80:AYK80"/>
    <mergeCell ref="AVT80:AVZ80"/>
    <mergeCell ref="AWA80:AWG80"/>
    <mergeCell ref="AWH80:AWN80"/>
    <mergeCell ref="AWO80:AWU80"/>
    <mergeCell ref="AWV80:AXB80"/>
    <mergeCell ref="BFE80:BFK80"/>
    <mergeCell ref="BFL80:BFR80"/>
    <mergeCell ref="BFS80:BFY80"/>
    <mergeCell ref="BFZ80:BGF80"/>
    <mergeCell ref="BGG80:BGM80"/>
    <mergeCell ref="BDV80:BEB80"/>
    <mergeCell ref="BEC80:BEI80"/>
    <mergeCell ref="BEJ80:BEP80"/>
    <mergeCell ref="BEQ80:BEW80"/>
    <mergeCell ref="BEX80:BFD80"/>
    <mergeCell ref="BCM80:BCS80"/>
    <mergeCell ref="BCT80:BCZ80"/>
    <mergeCell ref="BDA80:BDG80"/>
    <mergeCell ref="BDH80:BDN80"/>
    <mergeCell ref="BDO80:BDU80"/>
    <mergeCell ref="BBD80:BBJ80"/>
    <mergeCell ref="BBK80:BBQ80"/>
    <mergeCell ref="BBR80:BBX80"/>
    <mergeCell ref="BBY80:BCE80"/>
    <mergeCell ref="BCF80:BCL80"/>
    <mergeCell ref="BKO80:BKU80"/>
    <mergeCell ref="BKV80:BLB80"/>
    <mergeCell ref="BLC80:BLI80"/>
    <mergeCell ref="BLJ80:BLP80"/>
    <mergeCell ref="BLQ80:BLW80"/>
    <mergeCell ref="BJF80:BJL80"/>
    <mergeCell ref="BJM80:BJS80"/>
    <mergeCell ref="BJT80:BJZ80"/>
    <mergeCell ref="BKA80:BKG80"/>
    <mergeCell ref="BKH80:BKN80"/>
    <mergeCell ref="BHW80:BIC80"/>
    <mergeCell ref="BID80:BIJ80"/>
    <mergeCell ref="BIK80:BIQ80"/>
    <mergeCell ref="BIR80:BIX80"/>
    <mergeCell ref="BIY80:BJE80"/>
    <mergeCell ref="BGN80:BGT80"/>
    <mergeCell ref="BGU80:BHA80"/>
    <mergeCell ref="BHB80:BHH80"/>
    <mergeCell ref="BHI80:BHO80"/>
    <mergeCell ref="BHP80:BHV80"/>
    <mergeCell ref="BPY80:BQE80"/>
    <mergeCell ref="BQF80:BQL80"/>
    <mergeCell ref="BQM80:BQS80"/>
    <mergeCell ref="BQT80:BQZ80"/>
    <mergeCell ref="BRA80:BRG80"/>
    <mergeCell ref="BOP80:BOV80"/>
    <mergeCell ref="BOW80:BPC80"/>
    <mergeCell ref="BPD80:BPJ80"/>
    <mergeCell ref="BPK80:BPQ80"/>
    <mergeCell ref="BPR80:BPX80"/>
    <mergeCell ref="BNG80:BNM80"/>
    <mergeCell ref="BNN80:BNT80"/>
    <mergeCell ref="BNU80:BOA80"/>
    <mergeCell ref="BOB80:BOH80"/>
    <mergeCell ref="BOI80:BOO80"/>
    <mergeCell ref="BLX80:BMD80"/>
    <mergeCell ref="BME80:BMK80"/>
    <mergeCell ref="BML80:BMR80"/>
    <mergeCell ref="BMS80:BMY80"/>
    <mergeCell ref="BMZ80:BNF80"/>
    <mergeCell ref="BVI80:BVO80"/>
    <mergeCell ref="BVP80:BVV80"/>
    <mergeCell ref="BVW80:BWC80"/>
    <mergeCell ref="BWD80:BWJ80"/>
    <mergeCell ref="BWK80:BWQ80"/>
    <mergeCell ref="BTZ80:BUF80"/>
    <mergeCell ref="BUG80:BUM80"/>
    <mergeCell ref="BUN80:BUT80"/>
    <mergeCell ref="BUU80:BVA80"/>
    <mergeCell ref="BVB80:BVH80"/>
    <mergeCell ref="BSQ80:BSW80"/>
    <mergeCell ref="BSX80:BTD80"/>
    <mergeCell ref="BTE80:BTK80"/>
    <mergeCell ref="BTL80:BTR80"/>
    <mergeCell ref="BTS80:BTY80"/>
    <mergeCell ref="BRH80:BRN80"/>
    <mergeCell ref="BRO80:BRU80"/>
    <mergeCell ref="BRV80:BSB80"/>
    <mergeCell ref="BSC80:BSI80"/>
    <mergeCell ref="BSJ80:BSP80"/>
    <mergeCell ref="CAS80:CAY80"/>
    <mergeCell ref="CAZ80:CBF80"/>
    <mergeCell ref="CBG80:CBM80"/>
    <mergeCell ref="CBN80:CBT80"/>
    <mergeCell ref="CBU80:CCA80"/>
    <mergeCell ref="BZJ80:BZP80"/>
    <mergeCell ref="BZQ80:BZW80"/>
    <mergeCell ref="BZX80:CAD80"/>
    <mergeCell ref="CAE80:CAK80"/>
    <mergeCell ref="CAL80:CAR80"/>
    <mergeCell ref="BYA80:BYG80"/>
    <mergeCell ref="BYH80:BYN80"/>
    <mergeCell ref="BYO80:BYU80"/>
    <mergeCell ref="BYV80:BZB80"/>
    <mergeCell ref="BZC80:BZI80"/>
    <mergeCell ref="BWR80:BWX80"/>
    <mergeCell ref="BWY80:BXE80"/>
    <mergeCell ref="BXF80:BXL80"/>
    <mergeCell ref="BXM80:BXS80"/>
    <mergeCell ref="BXT80:BXZ80"/>
    <mergeCell ref="CGC80:CGI80"/>
    <mergeCell ref="CGJ80:CGP80"/>
    <mergeCell ref="CGQ80:CGW80"/>
    <mergeCell ref="CGX80:CHD80"/>
    <mergeCell ref="CHE80:CHK80"/>
    <mergeCell ref="CET80:CEZ80"/>
    <mergeCell ref="CFA80:CFG80"/>
    <mergeCell ref="CFH80:CFN80"/>
    <mergeCell ref="CFO80:CFU80"/>
    <mergeCell ref="CFV80:CGB80"/>
    <mergeCell ref="CDK80:CDQ80"/>
    <mergeCell ref="CDR80:CDX80"/>
    <mergeCell ref="CDY80:CEE80"/>
    <mergeCell ref="CEF80:CEL80"/>
    <mergeCell ref="CEM80:CES80"/>
    <mergeCell ref="CCB80:CCH80"/>
    <mergeCell ref="CCI80:CCO80"/>
    <mergeCell ref="CCP80:CCV80"/>
    <mergeCell ref="CCW80:CDC80"/>
    <mergeCell ref="CDD80:CDJ80"/>
    <mergeCell ref="CLM80:CLS80"/>
    <mergeCell ref="CLT80:CLZ80"/>
    <mergeCell ref="CMA80:CMG80"/>
    <mergeCell ref="CMH80:CMN80"/>
    <mergeCell ref="CMO80:CMU80"/>
    <mergeCell ref="CKD80:CKJ80"/>
    <mergeCell ref="CKK80:CKQ80"/>
    <mergeCell ref="CKR80:CKX80"/>
    <mergeCell ref="CKY80:CLE80"/>
    <mergeCell ref="CLF80:CLL80"/>
    <mergeCell ref="CIU80:CJA80"/>
    <mergeCell ref="CJB80:CJH80"/>
    <mergeCell ref="CJI80:CJO80"/>
    <mergeCell ref="CJP80:CJV80"/>
    <mergeCell ref="CJW80:CKC80"/>
    <mergeCell ref="CHL80:CHR80"/>
    <mergeCell ref="CHS80:CHY80"/>
    <mergeCell ref="CHZ80:CIF80"/>
    <mergeCell ref="CIG80:CIM80"/>
    <mergeCell ref="CIN80:CIT80"/>
    <mergeCell ref="CQW80:CRC80"/>
    <mergeCell ref="CRD80:CRJ80"/>
    <mergeCell ref="CRK80:CRQ80"/>
    <mergeCell ref="CRR80:CRX80"/>
    <mergeCell ref="CRY80:CSE80"/>
    <mergeCell ref="CPN80:CPT80"/>
    <mergeCell ref="CPU80:CQA80"/>
    <mergeCell ref="CQB80:CQH80"/>
    <mergeCell ref="CQI80:CQO80"/>
    <mergeCell ref="CQP80:CQV80"/>
    <mergeCell ref="COE80:COK80"/>
    <mergeCell ref="COL80:COR80"/>
    <mergeCell ref="COS80:COY80"/>
    <mergeCell ref="COZ80:CPF80"/>
    <mergeCell ref="CPG80:CPM80"/>
    <mergeCell ref="CMV80:CNB80"/>
    <mergeCell ref="CNC80:CNI80"/>
    <mergeCell ref="CNJ80:CNP80"/>
    <mergeCell ref="CNQ80:CNW80"/>
    <mergeCell ref="CNX80:COD80"/>
    <mergeCell ref="CWG80:CWM80"/>
    <mergeCell ref="CWN80:CWT80"/>
    <mergeCell ref="CWU80:CXA80"/>
    <mergeCell ref="CXB80:CXH80"/>
    <mergeCell ref="CXI80:CXO80"/>
    <mergeCell ref="CUX80:CVD80"/>
    <mergeCell ref="CVE80:CVK80"/>
    <mergeCell ref="CVL80:CVR80"/>
    <mergeCell ref="CVS80:CVY80"/>
    <mergeCell ref="CVZ80:CWF80"/>
    <mergeCell ref="CTO80:CTU80"/>
    <mergeCell ref="CTV80:CUB80"/>
    <mergeCell ref="CUC80:CUI80"/>
    <mergeCell ref="CUJ80:CUP80"/>
    <mergeCell ref="CUQ80:CUW80"/>
    <mergeCell ref="CSF80:CSL80"/>
    <mergeCell ref="CSM80:CSS80"/>
    <mergeCell ref="CST80:CSZ80"/>
    <mergeCell ref="CTA80:CTG80"/>
    <mergeCell ref="CTH80:CTN80"/>
    <mergeCell ref="DBQ80:DBW80"/>
    <mergeCell ref="DBX80:DCD80"/>
    <mergeCell ref="DCE80:DCK80"/>
    <mergeCell ref="DCL80:DCR80"/>
    <mergeCell ref="DCS80:DCY80"/>
    <mergeCell ref="DAH80:DAN80"/>
    <mergeCell ref="DAO80:DAU80"/>
    <mergeCell ref="DAV80:DBB80"/>
    <mergeCell ref="DBC80:DBI80"/>
    <mergeCell ref="DBJ80:DBP80"/>
    <mergeCell ref="CYY80:CZE80"/>
    <mergeCell ref="CZF80:CZL80"/>
    <mergeCell ref="CZM80:CZS80"/>
    <mergeCell ref="CZT80:CZZ80"/>
    <mergeCell ref="DAA80:DAG80"/>
    <mergeCell ref="CXP80:CXV80"/>
    <mergeCell ref="CXW80:CYC80"/>
    <mergeCell ref="CYD80:CYJ80"/>
    <mergeCell ref="CYK80:CYQ80"/>
    <mergeCell ref="CYR80:CYX80"/>
    <mergeCell ref="DHA80:DHG80"/>
    <mergeCell ref="DHH80:DHN80"/>
    <mergeCell ref="DHO80:DHU80"/>
    <mergeCell ref="DHV80:DIB80"/>
    <mergeCell ref="DIC80:DII80"/>
    <mergeCell ref="DFR80:DFX80"/>
    <mergeCell ref="DFY80:DGE80"/>
    <mergeCell ref="DGF80:DGL80"/>
    <mergeCell ref="DGM80:DGS80"/>
    <mergeCell ref="DGT80:DGZ80"/>
    <mergeCell ref="DEI80:DEO80"/>
    <mergeCell ref="DEP80:DEV80"/>
    <mergeCell ref="DEW80:DFC80"/>
    <mergeCell ref="DFD80:DFJ80"/>
    <mergeCell ref="DFK80:DFQ80"/>
    <mergeCell ref="DCZ80:DDF80"/>
    <mergeCell ref="DDG80:DDM80"/>
    <mergeCell ref="DDN80:DDT80"/>
    <mergeCell ref="DDU80:DEA80"/>
    <mergeCell ref="DEB80:DEH80"/>
    <mergeCell ref="DMK80:DMQ80"/>
    <mergeCell ref="DMR80:DMX80"/>
    <mergeCell ref="DMY80:DNE80"/>
    <mergeCell ref="DNF80:DNL80"/>
    <mergeCell ref="DNM80:DNS80"/>
    <mergeCell ref="DLB80:DLH80"/>
    <mergeCell ref="DLI80:DLO80"/>
    <mergeCell ref="DLP80:DLV80"/>
    <mergeCell ref="DLW80:DMC80"/>
    <mergeCell ref="DMD80:DMJ80"/>
    <mergeCell ref="DJS80:DJY80"/>
    <mergeCell ref="DJZ80:DKF80"/>
    <mergeCell ref="DKG80:DKM80"/>
    <mergeCell ref="DKN80:DKT80"/>
    <mergeCell ref="DKU80:DLA80"/>
    <mergeCell ref="DIJ80:DIP80"/>
    <mergeCell ref="DIQ80:DIW80"/>
    <mergeCell ref="DIX80:DJD80"/>
    <mergeCell ref="DJE80:DJK80"/>
    <mergeCell ref="DJL80:DJR80"/>
    <mergeCell ref="DRU80:DSA80"/>
    <mergeCell ref="DSB80:DSH80"/>
    <mergeCell ref="DSI80:DSO80"/>
    <mergeCell ref="DSP80:DSV80"/>
    <mergeCell ref="DSW80:DTC80"/>
    <mergeCell ref="DQL80:DQR80"/>
    <mergeCell ref="DQS80:DQY80"/>
    <mergeCell ref="DQZ80:DRF80"/>
    <mergeCell ref="DRG80:DRM80"/>
    <mergeCell ref="DRN80:DRT80"/>
    <mergeCell ref="DPC80:DPI80"/>
    <mergeCell ref="DPJ80:DPP80"/>
    <mergeCell ref="DPQ80:DPW80"/>
    <mergeCell ref="DPX80:DQD80"/>
    <mergeCell ref="DQE80:DQK80"/>
    <mergeCell ref="DNT80:DNZ80"/>
    <mergeCell ref="DOA80:DOG80"/>
    <mergeCell ref="DOH80:DON80"/>
    <mergeCell ref="DOO80:DOU80"/>
    <mergeCell ref="DOV80:DPB80"/>
    <mergeCell ref="DXE80:DXK80"/>
    <mergeCell ref="DXL80:DXR80"/>
    <mergeCell ref="DXS80:DXY80"/>
    <mergeCell ref="DXZ80:DYF80"/>
    <mergeCell ref="DYG80:DYM80"/>
    <mergeCell ref="DVV80:DWB80"/>
    <mergeCell ref="DWC80:DWI80"/>
    <mergeCell ref="DWJ80:DWP80"/>
    <mergeCell ref="DWQ80:DWW80"/>
    <mergeCell ref="DWX80:DXD80"/>
    <mergeCell ref="DUM80:DUS80"/>
    <mergeCell ref="DUT80:DUZ80"/>
    <mergeCell ref="DVA80:DVG80"/>
    <mergeCell ref="DVH80:DVN80"/>
    <mergeCell ref="DVO80:DVU80"/>
    <mergeCell ref="DTD80:DTJ80"/>
    <mergeCell ref="DTK80:DTQ80"/>
    <mergeCell ref="DTR80:DTX80"/>
    <mergeCell ref="DTY80:DUE80"/>
    <mergeCell ref="DUF80:DUL80"/>
    <mergeCell ref="ECO80:ECU80"/>
    <mergeCell ref="ECV80:EDB80"/>
    <mergeCell ref="EDC80:EDI80"/>
    <mergeCell ref="EDJ80:EDP80"/>
    <mergeCell ref="EDQ80:EDW80"/>
    <mergeCell ref="EBF80:EBL80"/>
    <mergeCell ref="EBM80:EBS80"/>
    <mergeCell ref="EBT80:EBZ80"/>
    <mergeCell ref="ECA80:ECG80"/>
    <mergeCell ref="ECH80:ECN80"/>
    <mergeCell ref="DZW80:EAC80"/>
    <mergeCell ref="EAD80:EAJ80"/>
    <mergeCell ref="EAK80:EAQ80"/>
    <mergeCell ref="EAR80:EAX80"/>
    <mergeCell ref="EAY80:EBE80"/>
    <mergeCell ref="DYN80:DYT80"/>
    <mergeCell ref="DYU80:DZA80"/>
    <mergeCell ref="DZB80:DZH80"/>
    <mergeCell ref="DZI80:DZO80"/>
    <mergeCell ref="DZP80:DZV80"/>
    <mergeCell ref="EHY80:EIE80"/>
    <mergeCell ref="EIF80:EIL80"/>
    <mergeCell ref="EIM80:EIS80"/>
    <mergeCell ref="EIT80:EIZ80"/>
    <mergeCell ref="EJA80:EJG80"/>
    <mergeCell ref="EGP80:EGV80"/>
    <mergeCell ref="EGW80:EHC80"/>
    <mergeCell ref="EHD80:EHJ80"/>
    <mergeCell ref="EHK80:EHQ80"/>
    <mergeCell ref="EHR80:EHX80"/>
    <mergeCell ref="EFG80:EFM80"/>
    <mergeCell ref="EFN80:EFT80"/>
    <mergeCell ref="EFU80:EGA80"/>
    <mergeCell ref="EGB80:EGH80"/>
    <mergeCell ref="EGI80:EGO80"/>
    <mergeCell ref="EDX80:EED80"/>
    <mergeCell ref="EEE80:EEK80"/>
    <mergeCell ref="EEL80:EER80"/>
    <mergeCell ref="EES80:EEY80"/>
    <mergeCell ref="EEZ80:EFF80"/>
    <mergeCell ref="ENI80:ENO80"/>
    <mergeCell ref="ENP80:ENV80"/>
    <mergeCell ref="ENW80:EOC80"/>
    <mergeCell ref="EOD80:EOJ80"/>
    <mergeCell ref="EOK80:EOQ80"/>
    <mergeCell ref="ELZ80:EMF80"/>
    <mergeCell ref="EMG80:EMM80"/>
    <mergeCell ref="EMN80:EMT80"/>
    <mergeCell ref="EMU80:ENA80"/>
    <mergeCell ref="ENB80:ENH80"/>
    <mergeCell ref="EKQ80:EKW80"/>
    <mergeCell ref="EKX80:ELD80"/>
    <mergeCell ref="ELE80:ELK80"/>
    <mergeCell ref="ELL80:ELR80"/>
    <mergeCell ref="ELS80:ELY80"/>
    <mergeCell ref="EJH80:EJN80"/>
    <mergeCell ref="EJO80:EJU80"/>
    <mergeCell ref="EJV80:EKB80"/>
    <mergeCell ref="EKC80:EKI80"/>
    <mergeCell ref="EKJ80:EKP80"/>
    <mergeCell ref="ESS80:ESY80"/>
    <mergeCell ref="ESZ80:ETF80"/>
    <mergeCell ref="ETG80:ETM80"/>
    <mergeCell ref="ETN80:ETT80"/>
    <mergeCell ref="ETU80:EUA80"/>
    <mergeCell ref="ERJ80:ERP80"/>
    <mergeCell ref="ERQ80:ERW80"/>
    <mergeCell ref="ERX80:ESD80"/>
    <mergeCell ref="ESE80:ESK80"/>
    <mergeCell ref="ESL80:ESR80"/>
    <mergeCell ref="EQA80:EQG80"/>
    <mergeCell ref="EQH80:EQN80"/>
    <mergeCell ref="EQO80:EQU80"/>
    <mergeCell ref="EQV80:ERB80"/>
    <mergeCell ref="ERC80:ERI80"/>
    <mergeCell ref="EOR80:EOX80"/>
    <mergeCell ref="EOY80:EPE80"/>
    <mergeCell ref="EPF80:EPL80"/>
    <mergeCell ref="EPM80:EPS80"/>
    <mergeCell ref="EPT80:EPZ80"/>
    <mergeCell ref="EYC80:EYI80"/>
    <mergeCell ref="EYJ80:EYP80"/>
    <mergeCell ref="EYQ80:EYW80"/>
    <mergeCell ref="EYX80:EZD80"/>
    <mergeCell ref="EZE80:EZK80"/>
    <mergeCell ref="EWT80:EWZ80"/>
    <mergeCell ref="EXA80:EXG80"/>
    <mergeCell ref="EXH80:EXN80"/>
    <mergeCell ref="EXO80:EXU80"/>
    <mergeCell ref="EXV80:EYB80"/>
    <mergeCell ref="EVK80:EVQ80"/>
    <mergeCell ref="EVR80:EVX80"/>
    <mergeCell ref="EVY80:EWE80"/>
    <mergeCell ref="EWF80:EWL80"/>
    <mergeCell ref="EWM80:EWS80"/>
    <mergeCell ref="EUB80:EUH80"/>
    <mergeCell ref="EUI80:EUO80"/>
    <mergeCell ref="EUP80:EUV80"/>
    <mergeCell ref="EUW80:EVC80"/>
    <mergeCell ref="EVD80:EVJ80"/>
    <mergeCell ref="FDM80:FDS80"/>
    <mergeCell ref="FDT80:FDZ80"/>
    <mergeCell ref="FEA80:FEG80"/>
    <mergeCell ref="FEH80:FEN80"/>
    <mergeCell ref="FEO80:FEU80"/>
    <mergeCell ref="FCD80:FCJ80"/>
    <mergeCell ref="FCK80:FCQ80"/>
    <mergeCell ref="FCR80:FCX80"/>
    <mergeCell ref="FCY80:FDE80"/>
    <mergeCell ref="FDF80:FDL80"/>
    <mergeCell ref="FAU80:FBA80"/>
    <mergeCell ref="FBB80:FBH80"/>
    <mergeCell ref="FBI80:FBO80"/>
    <mergeCell ref="FBP80:FBV80"/>
    <mergeCell ref="FBW80:FCC80"/>
    <mergeCell ref="EZL80:EZR80"/>
    <mergeCell ref="EZS80:EZY80"/>
    <mergeCell ref="EZZ80:FAF80"/>
    <mergeCell ref="FAG80:FAM80"/>
    <mergeCell ref="FAN80:FAT80"/>
    <mergeCell ref="FIW80:FJC80"/>
    <mergeCell ref="FJD80:FJJ80"/>
    <mergeCell ref="FJK80:FJQ80"/>
    <mergeCell ref="FJR80:FJX80"/>
    <mergeCell ref="FJY80:FKE80"/>
    <mergeCell ref="FHN80:FHT80"/>
    <mergeCell ref="FHU80:FIA80"/>
    <mergeCell ref="FIB80:FIH80"/>
    <mergeCell ref="FII80:FIO80"/>
    <mergeCell ref="FIP80:FIV80"/>
    <mergeCell ref="FGE80:FGK80"/>
    <mergeCell ref="FGL80:FGR80"/>
    <mergeCell ref="FGS80:FGY80"/>
    <mergeCell ref="FGZ80:FHF80"/>
    <mergeCell ref="FHG80:FHM80"/>
    <mergeCell ref="FEV80:FFB80"/>
    <mergeCell ref="FFC80:FFI80"/>
    <mergeCell ref="FFJ80:FFP80"/>
    <mergeCell ref="FFQ80:FFW80"/>
    <mergeCell ref="FFX80:FGD80"/>
    <mergeCell ref="FOG80:FOM80"/>
    <mergeCell ref="FON80:FOT80"/>
    <mergeCell ref="FOU80:FPA80"/>
    <mergeCell ref="FPB80:FPH80"/>
    <mergeCell ref="FPI80:FPO80"/>
    <mergeCell ref="FMX80:FND80"/>
    <mergeCell ref="FNE80:FNK80"/>
    <mergeCell ref="FNL80:FNR80"/>
    <mergeCell ref="FNS80:FNY80"/>
    <mergeCell ref="FNZ80:FOF80"/>
    <mergeCell ref="FLO80:FLU80"/>
    <mergeCell ref="FLV80:FMB80"/>
    <mergeCell ref="FMC80:FMI80"/>
    <mergeCell ref="FMJ80:FMP80"/>
    <mergeCell ref="FMQ80:FMW80"/>
    <mergeCell ref="FKF80:FKL80"/>
    <mergeCell ref="FKM80:FKS80"/>
    <mergeCell ref="FKT80:FKZ80"/>
    <mergeCell ref="FLA80:FLG80"/>
    <mergeCell ref="FLH80:FLN80"/>
    <mergeCell ref="FTQ80:FTW80"/>
    <mergeCell ref="FTX80:FUD80"/>
    <mergeCell ref="FUE80:FUK80"/>
    <mergeCell ref="FUL80:FUR80"/>
    <mergeCell ref="FUS80:FUY80"/>
    <mergeCell ref="FSH80:FSN80"/>
    <mergeCell ref="FSO80:FSU80"/>
    <mergeCell ref="FSV80:FTB80"/>
    <mergeCell ref="FTC80:FTI80"/>
    <mergeCell ref="FTJ80:FTP80"/>
    <mergeCell ref="FQY80:FRE80"/>
    <mergeCell ref="FRF80:FRL80"/>
    <mergeCell ref="FRM80:FRS80"/>
    <mergeCell ref="FRT80:FRZ80"/>
    <mergeCell ref="FSA80:FSG80"/>
    <mergeCell ref="FPP80:FPV80"/>
    <mergeCell ref="FPW80:FQC80"/>
    <mergeCell ref="FQD80:FQJ80"/>
    <mergeCell ref="FQK80:FQQ80"/>
    <mergeCell ref="FQR80:FQX80"/>
    <mergeCell ref="FZA80:FZG80"/>
    <mergeCell ref="FZH80:FZN80"/>
    <mergeCell ref="FZO80:FZU80"/>
    <mergeCell ref="FZV80:GAB80"/>
    <mergeCell ref="GAC80:GAI80"/>
    <mergeCell ref="FXR80:FXX80"/>
    <mergeCell ref="FXY80:FYE80"/>
    <mergeCell ref="FYF80:FYL80"/>
    <mergeCell ref="FYM80:FYS80"/>
    <mergeCell ref="FYT80:FYZ80"/>
    <mergeCell ref="FWI80:FWO80"/>
    <mergeCell ref="FWP80:FWV80"/>
    <mergeCell ref="FWW80:FXC80"/>
    <mergeCell ref="FXD80:FXJ80"/>
    <mergeCell ref="FXK80:FXQ80"/>
    <mergeCell ref="FUZ80:FVF80"/>
    <mergeCell ref="FVG80:FVM80"/>
    <mergeCell ref="FVN80:FVT80"/>
    <mergeCell ref="FVU80:FWA80"/>
    <mergeCell ref="FWB80:FWH80"/>
    <mergeCell ref="GEK80:GEQ80"/>
    <mergeCell ref="GER80:GEX80"/>
    <mergeCell ref="GEY80:GFE80"/>
    <mergeCell ref="GFF80:GFL80"/>
    <mergeCell ref="GFM80:GFS80"/>
    <mergeCell ref="GDB80:GDH80"/>
    <mergeCell ref="GDI80:GDO80"/>
    <mergeCell ref="GDP80:GDV80"/>
    <mergeCell ref="GDW80:GEC80"/>
    <mergeCell ref="GED80:GEJ80"/>
    <mergeCell ref="GBS80:GBY80"/>
    <mergeCell ref="GBZ80:GCF80"/>
    <mergeCell ref="GCG80:GCM80"/>
    <mergeCell ref="GCN80:GCT80"/>
    <mergeCell ref="GCU80:GDA80"/>
    <mergeCell ref="GAJ80:GAP80"/>
    <mergeCell ref="GAQ80:GAW80"/>
    <mergeCell ref="GAX80:GBD80"/>
    <mergeCell ref="GBE80:GBK80"/>
    <mergeCell ref="GBL80:GBR80"/>
    <mergeCell ref="GJU80:GKA80"/>
    <mergeCell ref="GKB80:GKH80"/>
    <mergeCell ref="GKI80:GKO80"/>
    <mergeCell ref="GKP80:GKV80"/>
    <mergeCell ref="GKW80:GLC80"/>
    <mergeCell ref="GIL80:GIR80"/>
    <mergeCell ref="GIS80:GIY80"/>
    <mergeCell ref="GIZ80:GJF80"/>
    <mergeCell ref="GJG80:GJM80"/>
    <mergeCell ref="GJN80:GJT80"/>
    <mergeCell ref="GHC80:GHI80"/>
    <mergeCell ref="GHJ80:GHP80"/>
    <mergeCell ref="GHQ80:GHW80"/>
    <mergeCell ref="GHX80:GID80"/>
    <mergeCell ref="GIE80:GIK80"/>
    <mergeCell ref="GFT80:GFZ80"/>
    <mergeCell ref="GGA80:GGG80"/>
    <mergeCell ref="GGH80:GGN80"/>
    <mergeCell ref="GGO80:GGU80"/>
    <mergeCell ref="GGV80:GHB80"/>
    <mergeCell ref="GPE80:GPK80"/>
    <mergeCell ref="GPL80:GPR80"/>
    <mergeCell ref="GPS80:GPY80"/>
    <mergeCell ref="GPZ80:GQF80"/>
    <mergeCell ref="GQG80:GQM80"/>
    <mergeCell ref="GNV80:GOB80"/>
    <mergeCell ref="GOC80:GOI80"/>
    <mergeCell ref="GOJ80:GOP80"/>
    <mergeCell ref="GOQ80:GOW80"/>
    <mergeCell ref="GOX80:GPD80"/>
    <mergeCell ref="GMM80:GMS80"/>
    <mergeCell ref="GMT80:GMZ80"/>
    <mergeCell ref="GNA80:GNG80"/>
    <mergeCell ref="GNH80:GNN80"/>
    <mergeCell ref="GNO80:GNU80"/>
    <mergeCell ref="GLD80:GLJ80"/>
    <mergeCell ref="GLK80:GLQ80"/>
    <mergeCell ref="GLR80:GLX80"/>
    <mergeCell ref="GLY80:GME80"/>
    <mergeCell ref="GMF80:GML80"/>
    <mergeCell ref="GUO80:GUU80"/>
    <mergeCell ref="GUV80:GVB80"/>
    <mergeCell ref="GVC80:GVI80"/>
    <mergeCell ref="GVJ80:GVP80"/>
    <mergeCell ref="GVQ80:GVW80"/>
    <mergeCell ref="GTF80:GTL80"/>
    <mergeCell ref="GTM80:GTS80"/>
    <mergeCell ref="GTT80:GTZ80"/>
    <mergeCell ref="GUA80:GUG80"/>
    <mergeCell ref="GUH80:GUN80"/>
    <mergeCell ref="GRW80:GSC80"/>
    <mergeCell ref="GSD80:GSJ80"/>
    <mergeCell ref="GSK80:GSQ80"/>
    <mergeCell ref="GSR80:GSX80"/>
    <mergeCell ref="GSY80:GTE80"/>
    <mergeCell ref="GQN80:GQT80"/>
    <mergeCell ref="GQU80:GRA80"/>
    <mergeCell ref="GRB80:GRH80"/>
    <mergeCell ref="GRI80:GRO80"/>
    <mergeCell ref="GRP80:GRV80"/>
    <mergeCell ref="GZY80:HAE80"/>
    <mergeCell ref="HAF80:HAL80"/>
    <mergeCell ref="HAM80:HAS80"/>
    <mergeCell ref="HAT80:HAZ80"/>
    <mergeCell ref="HBA80:HBG80"/>
    <mergeCell ref="GYP80:GYV80"/>
    <mergeCell ref="GYW80:GZC80"/>
    <mergeCell ref="GZD80:GZJ80"/>
    <mergeCell ref="GZK80:GZQ80"/>
    <mergeCell ref="GZR80:GZX80"/>
    <mergeCell ref="GXG80:GXM80"/>
    <mergeCell ref="GXN80:GXT80"/>
    <mergeCell ref="GXU80:GYA80"/>
    <mergeCell ref="GYB80:GYH80"/>
    <mergeCell ref="GYI80:GYO80"/>
    <mergeCell ref="GVX80:GWD80"/>
    <mergeCell ref="GWE80:GWK80"/>
    <mergeCell ref="GWL80:GWR80"/>
    <mergeCell ref="GWS80:GWY80"/>
    <mergeCell ref="GWZ80:GXF80"/>
    <mergeCell ref="HFI80:HFO80"/>
    <mergeCell ref="HFP80:HFV80"/>
    <mergeCell ref="HFW80:HGC80"/>
    <mergeCell ref="HGD80:HGJ80"/>
    <mergeCell ref="HGK80:HGQ80"/>
    <mergeCell ref="HDZ80:HEF80"/>
    <mergeCell ref="HEG80:HEM80"/>
    <mergeCell ref="HEN80:HET80"/>
    <mergeCell ref="HEU80:HFA80"/>
    <mergeCell ref="HFB80:HFH80"/>
    <mergeCell ref="HCQ80:HCW80"/>
    <mergeCell ref="HCX80:HDD80"/>
    <mergeCell ref="HDE80:HDK80"/>
    <mergeCell ref="HDL80:HDR80"/>
    <mergeCell ref="HDS80:HDY80"/>
    <mergeCell ref="HBH80:HBN80"/>
    <mergeCell ref="HBO80:HBU80"/>
    <mergeCell ref="HBV80:HCB80"/>
    <mergeCell ref="HCC80:HCI80"/>
    <mergeCell ref="HCJ80:HCP80"/>
    <mergeCell ref="HKS80:HKY80"/>
    <mergeCell ref="HKZ80:HLF80"/>
    <mergeCell ref="HLG80:HLM80"/>
    <mergeCell ref="HLN80:HLT80"/>
    <mergeCell ref="HLU80:HMA80"/>
    <mergeCell ref="HJJ80:HJP80"/>
    <mergeCell ref="HJQ80:HJW80"/>
    <mergeCell ref="HJX80:HKD80"/>
    <mergeCell ref="HKE80:HKK80"/>
    <mergeCell ref="HKL80:HKR80"/>
    <mergeCell ref="HIA80:HIG80"/>
    <mergeCell ref="HIH80:HIN80"/>
    <mergeCell ref="HIO80:HIU80"/>
    <mergeCell ref="HIV80:HJB80"/>
    <mergeCell ref="HJC80:HJI80"/>
    <mergeCell ref="HGR80:HGX80"/>
    <mergeCell ref="HGY80:HHE80"/>
    <mergeCell ref="HHF80:HHL80"/>
    <mergeCell ref="HHM80:HHS80"/>
    <mergeCell ref="HHT80:HHZ80"/>
    <mergeCell ref="HQC80:HQI80"/>
    <mergeCell ref="HQJ80:HQP80"/>
    <mergeCell ref="HQQ80:HQW80"/>
    <mergeCell ref="HQX80:HRD80"/>
    <mergeCell ref="HRE80:HRK80"/>
    <mergeCell ref="HOT80:HOZ80"/>
    <mergeCell ref="HPA80:HPG80"/>
    <mergeCell ref="HPH80:HPN80"/>
    <mergeCell ref="HPO80:HPU80"/>
    <mergeCell ref="HPV80:HQB80"/>
    <mergeCell ref="HNK80:HNQ80"/>
    <mergeCell ref="HNR80:HNX80"/>
    <mergeCell ref="HNY80:HOE80"/>
    <mergeCell ref="HOF80:HOL80"/>
    <mergeCell ref="HOM80:HOS80"/>
    <mergeCell ref="HMB80:HMH80"/>
    <mergeCell ref="HMI80:HMO80"/>
    <mergeCell ref="HMP80:HMV80"/>
    <mergeCell ref="HMW80:HNC80"/>
    <mergeCell ref="HND80:HNJ80"/>
    <mergeCell ref="HVM80:HVS80"/>
    <mergeCell ref="HVT80:HVZ80"/>
    <mergeCell ref="HWA80:HWG80"/>
    <mergeCell ref="HWH80:HWN80"/>
    <mergeCell ref="HWO80:HWU80"/>
    <mergeCell ref="HUD80:HUJ80"/>
    <mergeCell ref="HUK80:HUQ80"/>
    <mergeCell ref="HUR80:HUX80"/>
    <mergeCell ref="HUY80:HVE80"/>
    <mergeCell ref="HVF80:HVL80"/>
    <mergeCell ref="HSU80:HTA80"/>
    <mergeCell ref="HTB80:HTH80"/>
    <mergeCell ref="HTI80:HTO80"/>
    <mergeCell ref="HTP80:HTV80"/>
    <mergeCell ref="HTW80:HUC80"/>
    <mergeCell ref="HRL80:HRR80"/>
    <mergeCell ref="HRS80:HRY80"/>
    <mergeCell ref="HRZ80:HSF80"/>
    <mergeCell ref="HSG80:HSM80"/>
    <mergeCell ref="HSN80:HST80"/>
    <mergeCell ref="IAW80:IBC80"/>
    <mergeCell ref="IBD80:IBJ80"/>
    <mergeCell ref="IBK80:IBQ80"/>
    <mergeCell ref="IBR80:IBX80"/>
    <mergeCell ref="IBY80:ICE80"/>
    <mergeCell ref="HZN80:HZT80"/>
    <mergeCell ref="HZU80:IAA80"/>
    <mergeCell ref="IAB80:IAH80"/>
    <mergeCell ref="IAI80:IAO80"/>
    <mergeCell ref="IAP80:IAV80"/>
    <mergeCell ref="HYE80:HYK80"/>
    <mergeCell ref="HYL80:HYR80"/>
    <mergeCell ref="HYS80:HYY80"/>
    <mergeCell ref="HYZ80:HZF80"/>
    <mergeCell ref="HZG80:HZM80"/>
    <mergeCell ref="HWV80:HXB80"/>
    <mergeCell ref="HXC80:HXI80"/>
    <mergeCell ref="HXJ80:HXP80"/>
    <mergeCell ref="HXQ80:HXW80"/>
    <mergeCell ref="HXX80:HYD80"/>
    <mergeCell ref="IGG80:IGM80"/>
    <mergeCell ref="IGN80:IGT80"/>
    <mergeCell ref="IGU80:IHA80"/>
    <mergeCell ref="IHB80:IHH80"/>
    <mergeCell ref="IHI80:IHO80"/>
    <mergeCell ref="IEX80:IFD80"/>
    <mergeCell ref="IFE80:IFK80"/>
    <mergeCell ref="IFL80:IFR80"/>
    <mergeCell ref="IFS80:IFY80"/>
    <mergeCell ref="IFZ80:IGF80"/>
    <mergeCell ref="IDO80:IDU80"/>
    <mergeCell ref="IDV80:IEB80"/>
    <mergeCell ref="IEC80:IEI80"/>
    <mergeCell ref="IEJ80:IEP80"/>
    <mergeCell ref="IEQ80:IEW80"/>
    <mergeCell ref="ICF80:ICL80"/>
    <mergeCell ref="ICM80:ICS80"/>
    <mergeCell ref="ICT80:ICZ80"/>
    <mergeCell ref="IDA80:IDG80"/>
    <mergeCell ref="IDH80:IDN80"/>
    <mergeCell ref="ILQ80:ILW80"/>
    <mergeCell ref="ILX80:IMD80"/>
    <mergeCell ref="IME80:IMK80"/>
    <mergeCell ref="IML80:IMR80"/>
    <mergeCell ref="IMS80:IMY80"/>
    <mergeCell ref="IKH80:IKN80"/>
    <mergeCell ref="IKO80:IKU80"/>
    <mergeCell ref="IKV80:ILB80"/>
    <mergeCell ref="ILC80:ILI80"/>
    <mergeCell ref="ILJ80:ILP80"/>
    <mergeCell ref="IIY80:IJE80"/>
    <mergeCell ref="IJF80:IJL80"/>
    <mergeCell ref="IJM80:IJS80"/>
    <mergeCell ref="IJT80:IJZ80"/>
    <mergeCell ref="IKA80:IKG80"/>
    <mergeCell ref="IHP80:IHV80"/>
    <mergeCell ref="IHW80:IIC80"/>
    <mergeCell ref="IID80:IIJ80"/>
    <mergeCell ref="IIK80:IIQ80"/>
    <mergeCell ref="IIR80:IIX80"/>
    <mergeCell ref="IRA80:IRG80"/>
    <mergeCell ref="IRH80:IRN80"/>
    <mergeCell ref="IRO80:IRU80"/>
    <mergeCell ref="IRV80:ISB80"/>
    <mergeCell ref="ISC80:ISI80"/>
    <mergeCell ref="IPR80:IPX80"/>
    <mergeCell ref="IPY80:IQE80"/>
    <mergeCell ref="IQF80:IQL80"/>
    <mergeCell ref="IQM80:IQS80"/>
    <mergeCell ref="IQT80:IQZ80"/>
    <mergeCell ref="IOI80:IOO80"/>
    <mergeCell ref="IOP80:IOV80"/>
    <mergeCell ref="IOW80:IPC80"/>
    <mergeCell ref="IPD80:IPJ80"/>
    <mergeCell ref="IPK80:IPQ80"/>
    <mergeCell ref="IMZ80:INF80"/>
    <mergeCell ref="ING80:INM80"/>
    <mergeCell ref="INN80:INT80"/>
    <mergeCell ref="INU80:IOA80"/>
    <mergeCell ref="IOB80:IOH80"/>
    <mergeCell ref="IWK80:IWQ80"/>
    <mergeCell ref="IWR80:IWX80"/>
    <mergeCell ref="IWY80:IXE80"/>
    <mergeCell ref="IXF80:IXL80"/>
    <mergeCell ref="IXM80:IXS80"/>
    <mergeCell ref="IVB80:IVH80"/>
    <mergeCell ref="IVI80:IVO80"/>
    <mergeCell ref="IVP80:IVV80"/>
    <mergeCell ref="IVW80:IWC80"/>
    <mergeCell ref="IWD80:IWJ80"/>
    <mergeCell ref="ITS80:ITY80"/>
    <mergeCell ref="ITZ80:IUF80"/>
    <mergeCell ref="IUG80:IUM80"/>
    <mergeCell ref="IUN80:IUT80"/>
    <mergeCell ref="IUU80:IVA80"/>
    <mergeCell ref="ISJ80:ISP80"/>
    <mergeCell ref="ISQ80:ISW80"/>
    <mergeCell ref="ISX80:ITD80"/>
    <mergeCell ref="ITE80:ITK80"/>
    <mergeCell ref="ITL80:ITR80"/>
    <mergeCell ref="JBU80:JCA80"/>
    <mergeCell ref="JCB80:JCH80"/>
    <mergeCell ref="JCI80:JCO80"/>
    <mergeCell ref="JCP80:JCV80"/>
    <mergeCell ref="JCW80:JDC80"/>
    <mergeCell ref="JAL80:JAR80"/>
    <mergeCell ref="JAS80:JAY80"/>
    <mergeCell ref="JAZ80:JBF80"/>
    <mergeCell ref="JBG80:JBM80"/>
    <mergeCell ref="JBN80:JBT80"/>
    <mergeCell ref="IZC80:IZI80"/>
    <mergeCell ref="IZJ80:IZP80"/>
    <mergeCell ref="IZQ80:IZW80"/>
    <mergeCell ref="IZX80:JAD80"/>
    <mergeCell ref="JAE80:JAK80"/>
    <mergeCell ref="IXT80:IXZ80"/>
    <mergeCell ref="IYA80:IYG80"/>
    <mergeCell ref="IYH80:IYN80"/>
    <mergeCell ref="IYO80:IYU80"/>
    <mergeCell ref="IYV80:IZB80"/>
    <mergeCell ref="JHE80:JHK80"/>
    <mergeCell ref="JHL80:JHR80"/>
    <mergeCell ref="JHS80:JHY80"/>
    <mergeCell ref="JHZ80:JIF80"/>
    <mergeCell ref="JIG80:JIM80"/>
    <mergeCell ref="JFV80:JGB80"/>
    <mergeCell ref="JGC80:JGI80"/>
    <mergeCell ref="JGJ80:JGP80"/>
    <mergeCell ref="JGQ80:JGW80"/>
    <mergeCell ref="JGX80:JHD80"/>
    <mergeCell ref="JEM80:JES80"/>
    <mergeCell ref="JET80:JEZ80"/>
    <mergeCell ref="JFA80:JFG80"/>
    <mergeCell ref="JFH80:JFN80"/>
    <mergeCell ref="JFO80:JFU80"/>
    <mergeCell ref="JDD80:JDJ80"/>
    <mergeCell ref="JDK80:JDQ80"/>
    <mergeCell ref="JDR80:JDX80"/>
    <mergeCell ref="JDY80:JEE80"/>
    <mergeCell ref="JEF80:JEL80"/>
    <mergeCell ref="JMO80:JMU80"/>
    <mergeCell ref="JMV80:JNB80"/>
    <mergeCell ref="JNC80:JNI80"/>
    <mergeCell ref="JNJ80:JNP80"/>
    <mergeCell ref="JNQ80:JNW80"/>
    <mergeCell ref="JLF80:JLL80"/>
    <mergeCell ref="JLM80:JLS80"/>
    <mergeCell ref="JLT80:JLZ80"/>
    <mergeCell ref="JMA80:JMG80"/>
    <mergeCell ref="JMH80:JMN80"/>
    <mergeCell ref="JJW80:JKC80"/>
    <mergeCell ref="JKD80:JKJ80"/>
    <mergeCell ref="JKK80:JKQ80"/>
    <mergeCell ref="JKR80:JKX80"/>
    <mergeCell ref="JKY80:JLE80"/>
    <mergeCell ref="JIN80:JIT80"/>
    <mergeCell ref="JIU80:JJA80"/>
    <mergeCell ref="JJB80:JJH80"/>
    <mergeCell ref="JJI80:JJO80"/>
    <mergeCell ref="JJP80:JJV80"/>
    <mergeCell ref="JRY80:JSE80"/>
    <mergeCell ref="JSF80:JSL80"/>
    <mergeCell ref="JSM80:JSS80"/>
    <mergeCell ref="JST80:JSZ80"/>
    <mergeCell ref="JTA80:JTG80"/>
    <mergeCell ref="JQP80:JQV80"/>
    <mergeCell ref="JQW80:JRC80"/>
    <mergeCell ref="JRD80:JRJ80"/>
    <mergeCell ref="JRK80:JRQ80"/>
    <mergeCell ref="JRR80:JRX80"/>
    <mergeCell ref="JPG80:JPM80"/>
    <mergeCell ref="JPN80:JPT80"/>
    <mergeCell ref="JPU80:JQA80"/>
    <mergeCell ref="JQB80:JQH80"/>
    <mergeCell ref="JQI80:JQO80"/>
    <mergeCell ref="JNX80:JOD80"/>
    <mergeCell ref="JOE80:JOK80"/>
    <mergeCell ref="JOL80:JOR80"/>
    <mergeCell ref="JOS80:JOY80"/>
    <mergeCell ref="JOZ80:JPF80"/>
    <mergeCell ref="JXI80:JXO80"/>
    <mergeCell ref="JXP80:JXV80"/>
    <mergeCell ref="JXW80:JYC80"/>
    <mergeCell ref="JYD80:JYJ80"/>
    <mergeCell ref="JYK80:JYQ80"/>
    <mergeCell ref="JVZ80:JWF80"/>
    <mergeCell ref="JWG80:JWM80"/>
    <mergeCell ref="JWN80:JWT80"/>
    <mergeCell ref="JWU80:JXA80"/>
    <mergeCell ref="JXB80:JXH80"/>
    <mergeCell ref="JUQ80:JUW80"/>
    <mergeCell ref="JUX80:JVD80"/>
    <mergeCell ref="JVE80:JVK80"/>
    <mergeCell ref="JVL80:JVR80"/>
    <mergeCell ref="JVS80:JVY80"/>
    <mergeCell ref="JTH80:JTN80"/>
    <mergeCell ref="JTO80:JTU80"/>
    <mergeCell ref="JTV80:JUB80"/>
    <mergeCell ref="JUC80:JUI80"/>
    <mergeCell ref="JUJ80:JUP80"/>
    <mergeCell ref="KCS80:KCY80"/>
    <mergeCell ref="KCZ80:KDF80"/>
    <mergeCell ref="KDG80:KDM80"/>
    <mergeCell ref="KDN80:KDT80"/>
    <mergeCell ref="KDU80:KEA80"/>
    <mergeCell ref="KBJ80:KBP80"/>
    <mergeCell ref="KBQ80:KBW80"/>
    <mergeCell ref="KBX80:KCD80"/>
    <mergeCell ref="KCE80:KCK80"/>
    <mergeCell ref="KCL80:KCR80"/>
    <mergeCell ref="KAA80:KAG80"/>
    <mergeCell ref="KAH80:KAN80"/>
    <mergeCell ref="KAO80:KAU80"/>
    <mergeCell ref="KAV80:KBB80"/>
    <mergeCell ref="KBC80:KBI80"/>
    <mergeCell ref="JYR80:JYX80"/>
    <mergeCell ref="JYY80:JZE80"/>
    <mergeCell ref="JZF80:JZL80"/>
    <mergeCell ref="JZM80:JZS80"/>
    <mergeCell ref="JZT80:JZZ80"/>
    <mergeCell ref="KIC80:KII80"/>
    <mergeCell ref="KIJ80:KIP80"/>
    <mergeCell ref="KIQ80:KIW80"/>
    <mergeCell ref="KIX80:KJD80"/>
    <mergeCell ref="KJE80:KJK80"/>
    <mergeCell ref="KGT80:KGZ80"/>
    <mergeCell ref="KHA80:KHG80"/>
    <mergeCell ref="KHH80:KHN80"/>
    <mergeCell ref="KHO80:KHU80"/>
    <mergeCell ref="KHV80:KIB80"/>
    <mergeCell ref="KFK80:KFQ80"/>
    <mergeCell ref="KFR80:KFX80"/>
    <mergeCell ref="KFY80:KGE80"/>
    <mergeCell ref="KGF80:KGL80"/>
    <mergeCell ref="KGM80:KGS80"/>
    <mergeCell ref="KEB80:KEH80"/>
    <mergeCell ref="KEI80:KEO80"/>
    <mergeCell ref="KEP80:KEV80"/>
    <mergeCell ref="KEW80:KFC80"/>
    <mergeCell ref="KFD80:KFJ80"/>
    <mergeCell ref="KNM80:KNS80"/>
    <mergeCell ref="KNT80:KNZ80"/>
    <mergeCell ref="KOA80:KOG80"/>
    <mergeCell ref="KOH80:KON80"/>
    <mergeCell ref="KOO80:KOU80"/>
    <mergeCell ref="KMD80:KMJ80"/>
    <mergeCell ref="KMK80:KMQ80"/>
    <mergeCell ref="KMR80:KMX80"/>
    <mergeCell ref="KMY80:KNE80"/>
    <mergeCell ref="KNF80:KNL80"/>
    <mergeCell ref="KKU80:KLA80"/>
    <mergeCell ref="KLB80:KLH80"/>
    <mergeCell ref="KLI80:KLO80"/>
    <mergeCell ref="KLP80:KLV80"/>
    <mergeCell ref="KLW80:KMC80"/>
    <mergeCell ref="KJL80:KJR80"/>
    <mergeCell ref="KJS80:KJY80"/>
    <mergeCell ref="KJZ80:KKF80"/>
    <mergeCell ref="KKG80:KKM80"/>
    <mergeCell ref="KKN80:KKT80"/>
    <mergeCell ref="KSW80:KTC80"/>
    <mergeCell ref="KTD80:KTJ80"/>
    <mergeCell ref="KTK80:KTQ80"/>
    <mergeCell ref="KTR80:KTX80"/>
    <mergeCell ref="KTY80:KUE80"/>
    <mergeCell ref="KRN80:KRT80"/>
    <mergeCell ref="KRU80:KSA80"/>
    <mergeCell ref="KSB80:KSH80"/>
    <mergeCell ref="KSI80:KSO80"/>
    <mergeCell ref="KSP80:KSV80"/>
    <mergeCell ref="KQE80:KQK80"/>
    <mergeCell ref="KQL80:KQR80"/>
    <mergeCell ref="KQS80:KQY80"/>
    <mergeCell ref="KQZ80:KRF80"/>
    <mergeCell ref="KRG80:KRM80"/>
    <mergeCell ref="KOV80:KPB80"/>
    <mergeCell ref="KPC80:KPI80"/>
    <mergeCell ref="KPJ80:KPP80"/>
    <mergeCell ref="KPQ80:KPW80"/>
    <mergeCell ref="KPX80:KQD80"/>
    <mergeCell ref="KYG80:KYM80"/>
    <mergeCell ref="KYN80:KYT80"/>
    <mergeCell ref="KYU80:KZA80"/>
    <mergeCell ref="KZB80:KZH80"/>
    <mergeCell ref="KZI80:KZO80"/>
    <mergeCell ref="KWX80:KXD80"/>
    <mergeCell ref="KXE80:KXK80"/>
    <mergeCell ref="KXL80:KXR80"/>
    <mergeCell ref="KXS80:KXY80"/>
    <mergeCell ref="KXZ80:KYF80"/>
    <mergeCell ref="KVO80:KVU80"/>
    <mergeCell ref="KVV80:KWB80"/>
    <mergeCell ref="KWC80:KWI80"/>
    <mergeCell ref="KWJ80:KWP80"/>
    <mergeCell ref="KWQ80:KWW80"/>
    <mergeCell ref="KUF80:KUL80"/>
    <mergeCell ref="KUM80:KUS80"/>
    <mergeCell ref="KUT80:KUZ80"/>
    <mergeCell ref="KVA80:KVG80"/>
    <mergeCell ref="KVH80:KVN80"/>
    <mergeCell ref="LDQ80:LDW80"/>
    <mergeCell ref="LDX80:LED80"/>
    <mergeCell ref="LEE80:LEK80"/>
    <mergeCell ref="LEL80:LER80"/>
    <mergeCell ref="LES80:LEY80"/>
    <mergeCell ref="LCH80:LCN80"/>
    <mergeCell ref="LCO80:LCU80"/>
    <mergeCell ref="LCV80:LDB80"/>
    <mergeCell ref="LDC80:LDI80"/>
    <mergeCell ref="LDJ80:LDP80"/>
    <mergeCell ref="LAY80:LBE80"/>
    <mergeCell ref="LBF80:LBL80"/>
    <mergeCell ref="LBM80:LBS80"/>
    <mergeCell ref="LBT80:LBZ80"/>
    <mergeCell ref="LCA80:LCG80"/>
    <mergeCell ref="KZP80:KZV80"/>
    <mergeCell ref="KZW80:LAC80"/>
    <mergeCell ref="LAD80:LAJ80"/>
    <mergeCell ref="LAK80:LAQ80"/>
    <mergeCell ref="LAR80:LAX80"/>
    <mergeCell ref="LJA80:LJG80"/>
    <mergeCell ref="LJH80:LJN80"/>
    <mergeCell ref="LJO80:LJU80"/>
    <mergeCell ref="LJV80:LKB80"/>
    <mergeCell ref="LKC80:LKI80"/>
    <mergeCell ref="LHR80:LHX80"/>
    <mergeCell ref="LHY80:LIE80"/>
    <mergeCell ref="LIF80:LIL80"/>
    <mergeCell ref="LIM80:LIS80"/>
    <mergeCell ref="LIT80:LIZ80"/>
    <mergeCell ref="LGI80:LGO80"/>
    <mergeCell ref="LGP80:LGV80"/>
    <mergeCell ref="LGW80:LHC80"/>
    <mergeCell ref="LHD80:LHJ80"/>
    <mergeCell ref="LHK80:LHQ80"/>
    <mergeCell ref="LEZ80:LFF80"/>
    <mergeCell ref="LFG80:LFM80"/>
    <mergeCell ref="LFN80:LFT80"/>
    <mergeCell ref="LFU80:LGA80"/>
    <mergeCell ref="LGB80:LGH80"/>
    <mergeCell ref="LOK80:LOQ80"/>
    <mergeCell ref="LOR80:LOX80"/>
    <mergeCell ref="LOY80:LPE80"/>
    <mergeCell ref="LPF80:LPL80"/>
    <mergeCell ref="LPM80:LPS80"/>
    <mergeCell ref="LNB80:LNH80"/>
    <mergeCell ref="LNI80:LNO80"/>
    <mergeCell ref="LNP80:LNV80"/>
    <mergeCell ref="LNW80:LOC80"/>
    <mergeCell ref="LOD80:LOJ80"/>
    <mergeCell ref="LLS80:LLY80"/>
    <mergeCell ref="LLZ80:LMF80"/>
    <mergeCell ref="LMG80:LMM80"/>
    <mergeCell ref="LMN80:LMT80"/>
    <mergeCell ref="LMU80:LNA80"/>
    <mergeCell ref="LKJ80:LKP80"/>
    <mergeCell ref="LKQ80:LKW80"/>
    <mergeCell ref="LKX80:LLD80"/>
    <mergeCell ref="LLE80:LLK80"/>
    <mergeCell ref="LLL80:LLR80"/>
    <mergeCell ref="LTU80:LUA80"/>
    <mergeCell ref="LUB80:LUH80"/>
    <mergeCell ref="LUI80:LUO80"/>
    <mergeCell ref="LUP80:LUV80"/>
    <mergeCell ref="LUW80:LVC80"/>
    <mergeCell ref="LSL80:LSR80"/>
    <mergeCell ref="LSS80:LSY80"/>
    <mergeCell ref="LSZ80:LTF80"/>
    <mergeCell ref="LTG80:LTM80"/>
    <mergeCell ref="LTN80:LTT80"/>
    <mergeCell ref="LRC80:LRI80"/>
    <mergeCell ref="LRJ80:LRP80"/>
    <mergeCell ref="LRQ80:LRW80"/>
    <mergeCell ref="LRX80:LSD80"/>
    <mergeCell ref="LSE80:LSK80"/>
    <mergeCell ref="LPT80:LPZ80"/>
    <mergeCell ref="LQA80:LQG80"/>
    <mergeCell ref="LQH80:LQN80"/>
    <mergeCell ref="LQO80:LQU80"/>
    <mergeCell ref="LQV80:LRB80"/>
    <mergeCell ref="LZE80:LZK80"/>
    <mergeCell ref="LZL80:LZR80"/>
    <mergeCell ref="LZS80:LZY80"/>
    <mergeCell ref="LZZ80:MAF80"/>
    <mergeCell ref="MAG80:MAM80"/>
    <mergeCell ref="LXV80:LYB80"/>
    <mergeCell ref="LYC80:LYI80"/>
    <mergeCell ref="LYJ80:LYP80"/>
    <mergeCell ref="LYQ80:LYW80"/>
    <mergeCell ref="LYX80:LZD80"/>
    <mergeCell ref="LWM80:LWS80"/>
    <mergeCell ref="LWT80:LWZ80"/>
    <mergeCell ref="LXA80:LXG80"/>
    <mergeCell ref="LXH80:LXN80"/>
    <mergeCell ref="LXO80:LXU80"/>
    <mergeCell ref="LVD80:LVJ80"/>
    <mergeCell ref="LVK80:LVQ80"/>
    <mergeCell ref="LVR80:LVX80"/>
    <mergeCell ref="LVY80:LWE80"/>
    <mergeCell ref="LWF80:LWL80"/>
    <mergeCell ref="MEO80:MEU80"/>
    <mergeCell ref="MEV80:MFB80"/>
    <mergeCell ref="MFC80:MFI80"/>
    <mergeCell ref="MFJ80:MFP80"/>
    <mergeCell ref="MFQ80:MFW80"/>
    <mergeCell ref="MDF80:MDL80"/>
    <mergeCell ref="MDM80:MDS80"/>
    <mergeCell ref="MDT80:MDZ80"/>
    <mergeCell ref="MEA80:MEG80"/>
    <mergeCell ref="MEH80:MEN80"/>
    <mergeCell ref="MBW80:MCC80"/>
    <mergeCell ref="MCD80:MCJ80"/>
    <mergeCell ref="MCK80:MCQ80"/>
    <mergeCell ref="MCR80:MCX80"/>
    <mergeCell ref="MCY80:MDE80"/>
    <mergeCell ref="MAN80:MAT80"/>
    <mergeCell ref="MAU80:MBA80"/>
    <mergeCell ref="MBB80:MBH80"/>
    <mergeCell ref="MBI80:MBO80"/>
    <mergeCell ref="MBP80:MBV80"/>
    <mergeCell ref="MJY80:MKE80"/>
    <mergeCell ref="MKF80:MKL80"/>
    <mergeCell ref="MKM80:MKS80"/>
    <mergeCell ref="MKT80:MKZ80"/>
    <mergeCell ref="MLA80:MLG80"/>
    <mergeCell ref="MIP80:MIV80"/>
    <mergeCell ref="MIW80:MJC80"/>
    <mergeCell ref="MJD80:MJJ80"/>
    <mergeCell ref="MJK80:MJQ80"/>
    <mergeCell ref="MJR80:MJX80"/>
    <mergeCell ref="MHG80:MHM80"/>
    <mergeCell ref="MHN80:MHT80"/>
    <mergeCell ref="MHU80:MIA80"/>
    <mergeCell ref="MIB80:MIH80"/>
    <mergeCell ref="MII80:MIO80"/>
    <mergeCell ref="MFX80:MGD80"/>
    <mergeCell ref="MGE80:MGK80"/>
    <mergeCell ref="MGL80:MGR80"/>
    <mergeCell ref="MGS80:MGY80"/>
    <mergeCell ref="MGZ80:MHF80"/>
    <mergeCell ref="MPI80:MPO80"/>
    <mergeCell ref="MPP80:MPV80"/>
    <mergeCell ref="MPW80:MQC80"/>
    <mergeCell ref="MQD80:MQJ80"/>
    <mergeCell ref="MQK80:MQQ80"/>
    <mergeCell ref="MNZ80:MOF80"/>
    <mergeCell ref="MOG80:MOM80"/>
    <mergeCell ref="MON80:MOT80"/>
    <mergeCell ref="MOU80:MPA80"/>
    <mergeCell ref="MPB80:MPH80"/>
    <mergeCell ref="MMQ80:MMW80"/>
    <mergeCell ref="MMX80:MND80"/>
    <mergeCell ref="MNE80:MNK80"/>
    <mergeCell ref="MNL80:MNR80"/>
    <mergeCell ref="MNS80:MNY80"/>
    <mergeCell ref="MLH80:MLN80"/>
    <mergeCell ref="MLO80:MLU80"/>
    <mergeCell ref="MLV80:MMB80"/>
    <mergeCell ref="MMC80:MMI80"/>
    <mergeCell ref="MMJ80:MMP80"/>
    <mergeCell ref="MUS80:MUY80"/>
    <mergeCell ref="MUZ80:MVF80"/>
    <mergeCell ref="MVG80:MVM80"/>
    <mergeCell ref="MVN80:MVT80"/>
    <mergeCell ref="MVU80:MWA80"/>
    <mergeCell ref="MTJ80:MTP80"/>
    <mergeCell ref="MTQ80:MTW80"/>
    <mergeCell ref="MTX80:MUD80"/>
    <mergeCell ref="MUE80:MUK80"/>
    <mergeCell ref="MUL80:MUR80"/>
    <mergeCell ref="MSA80:MSG80"/>
    <mergeCell ref="MSH80:MSN80"/>
    <mergeCell ref="MSO80:MSU80"/>
    <mergeCell ref="MSV80:MTB80"/>
    <mergeCell ref="MTC80:MTI80"/>
    <mergeCell ref="MQR80:MQX80"/>
    <mergeCell ref="MQY80:MRE80"/>
    <mergeCell ref="MRF80:MRL80"/>
    <mergeCell ref="MRM80:MRS80"/>
    <mergeCell ref="MRT80:MRZ80"/>
    <mergeCell ref="NAC80:NAI80"/>
    <mergeCell ref="NAJ80:NAP80"/>
    <mergeCell ref="NAQ80:NAW80"/>
    <mergeCell ref="NAX80:NBD80"/>
    <mergeCell ref="NBE80:NBK80"/>
    <mergeCell ref="MYT80:MYZ80"/>
    <mergeCell ref="MZA80:MZG80"/>
    <mergeCell ref="MZH80:MZN80"/>
    <mergeCell ref="MZO80:MZU80"/>
    <mergeCell ref="MZV80:NAB80"/>
    <mergeCell ref="MXK80:MXQ80"/>
    <mergeCell ref="MXR80:MXX80"/>
    <mergeCell ref="MXY80:MYE80"/>
    <mergeCell ref="MYF80:MYL80"/>
    <mergeCell ref="MYM80:MYS80"/>
    <mergeCell ref="MWB80:MWH80"/>
    <mergeCell ref="MWI80:MWO80"/>
    <mergeCell ref="MWP80:MWV80"/>
    <mergeCell ref="MWW80:MXC80"/>
    <mergeCell ref="MXD80:MXJ80"/>
    <mergeCell ref="NFM80:NFS80"/>
    <mergeCell ref="NFT80:NFZ80"/>
    <mergeCell ref="NGA80:NGG80"/>
    <mergeCell ref="NGH80:NGN80"/>
    <mergeCell ref="NGO80:NGU80"/>
    <mergeCell ref="NED80:NEJ80"/>
    <mergeCell ref="NEK80:NEQ80"/>
    <mergeCell ref="NER80:NEX80"/>
    <mergeCell ref="NEY80:NFE80"/>
    <mergeCell ref="NFF80:NFL80"/>
    <mergeCell ref="NCU80:NDA80"/>
    <mergeCell ref="NDB80:NDH80"/>
    <mergeCell ref="NDI80:NDO80"/>
    <mergeCell ref="NDP80:NDV80"/>
    <mergeCell ref="NDW80:NEC80"/>
    <mergeCell ref="NBL80:NBR80"/>
    <mergeCell ref="NBS80:NBY80"/>
    <mergeCell ref="NBZ80:NCF80"/>
    <mergeCell ref="NCG80:NCM80"/>
    <mergeCell ref="NCN80:NCT80"/>
    <mergeCell ref="NKW80:NLC80"/>
    <mergeCell ref="NLD80:NLJ80"/>
    <mergeCell ref="NLK80:NLQ80"/>
    <mergeCell ref="NLR80:NLX80"/>
    <mergeCell ref="NLY80:NME80"/>
    <mergeCell ref="NJN80:NJT80"/>
    <mergeCell ref="NJU80:NKA80"/>
    <mergeCell ref="NKB80:NKH80"/>
    <mergeCell ref="NKI80:NKO80"/>
    <mergeCell ref="NKP80:NKV80"/>
    <mergeCell ref="NIE80:NIK80"/>
    <mergeCell ref="NIL80:NIR80"/>
    <mergeCell ref="NIS80:NIY80"/>
    <mergeCell ref="NIZ80:NJF80"/>
    <mergeCell ref="NJG80:NJM80"/>
    <mergeCell ref="NGV80:NHB80"/>
    <mergeCell ref="NHC80:NHI80"/>
    <mergeCell ref="NHJ80:NHP80"/>
    <mergeCell ref="NHQ80:NHW80"/>
    <mergeCell ref="NHX80:NID80"/>
    <mergeCell ref="NQG80:NQM80"/>
    <mergeCell ref="NQN80:NQT80"/>
    <mergeCell ref="NQU80:NRA80"/>
    <mergeCell ref="NRB80:NRH80"/>
    <mergeCell ref="NRI80:NRO80"/>
    <mergeCell ref="NOX80:NPD80"/>
    <mergeCell ref="NPE80:NPK80"/>
    <mergeCell ref="NPL80:NPR80"/>
    <mergeCell ref="NPS80:NPY80"/>
    <mergeCell ref="NPZ80:NQF80"/>
    <mergeCell ref="NNO80:NNU80"/>
    <mergeCell ref="NNV80:NOB80"/>
    <mergeCell ref="NOC80:NOI80"/>
    <mergeCell ref="NOJ80:NOP80"/>
    <mergeCell ref="NOQ80:NOW80"/>
    <mergeCell ref="NMF80:NML80"/>
    <mergeCell ref="NMM80:NMS80"/>
    <mergeCell ref="NMT80:NMZ80"/>
    <mergeCell ref="NNA80:NNG80"/>
    <mergeCell ref="NNH80:NNN80"/>
    <mergeCell ref="NVQ80:NVW80"/>
    <mergeCell ref="NVX80:NWD80"/>
    <mergeCell ref="NWE80:NWK80"/>
    <mergeCell ref="NWL80:NWR80"/>
    <mergeCell ref="NWS80:NWY80"/>
    <mergeCell ref="NUH80:NUN80"/>
    <mergeCell ref="NUO80:NUU80"/>
    <mergeCell ref="NUV80:NVB80"/>
    <mergeCell ref="NVC80:NVI80"/>
    <mergeCell ref="NVJ80:NVP80"/>
    <mergeCell ref="NSY80:NTE80"/>
    <mergeCell ref="NTF80:NTL80"/>
    <mergeCell ref="NTM80:NTS80"/>
    <mergeCell ref="NTT80:NTZ80"/>
    <mergeCell ref="NUA80:NUG80"/>
    <mergeCell ref="NRP80:NRV80"/>
    <mergeCell ref="NRW80:NSC80"/>
    <mergeCell ref="NSD80:NSJ80"/>
    <mergeCell ref="NSK80:NSQ80"/>
    <mergeCell ref="NSR80:NSX80"/>
    <mergeCell ref="OBA80:OBG80"/>
    <mergeCell ref="OBH80:OBN80"/>
    <mergeCell ref="OBO80:OBU80"/>
    <mergeCell ref="OBV80:OCB80"/>
    <mergeCell ref="OCC80:OCI80"/>
    <mergeCell ref="NZR80:NZX80"/>
    <mergeCell ref="NZY80:OAE80"/>
    <mergeCell ref="OAF80:OAL80"/>
    <mergeCell ref="OAM80:OAS80"/>
    <mergeCell ref="OAT80:OAZ80"/>
    <mergeCell ref="NYI80:NYO80"/>
    <mergeCell ref="NYP80:NYV80"/>
    <mergeCell ref="NYW80:NZC80"/>
    <mergeCell ref="NZD80:NZJ80"/>
    <mergeCell ref="NZK80:NZQ80"/>
    <mergeCell ref="NWZ80:NXF80"/>
    <mergeCell ref="NXG80:NXM80"/>
    <mergeCell ref="NXN80:NXT80"/>
    <mergeCell ref="NXU80:NYA80"/>
    <mergeCell ref="NYB80:NYH80"/>
    <mergeCell ref="OGK80:OGQ80"/>
    <mergeCell ref="OGR80:OGX80"/>
    <mergeCell ref="OGY80:OHE80"/>
    <mergeCell ref="OHF80:OHL80"/>
    <mergeCell ref="OHM80:OHS80"/>
    <mergeCell ref="OFB80:OFH80"/>
    <mergeCell ref="OFI80:OFO80"/>
    <mergeCell ref="OFP80:OFV80"/>
    <mergeCell ref="OFW80:OGC80"/>
    <mergeCell ref="OGD80:OGJ80"/>
    <mergeCell ref="ODS80:ODY80"/>
    <mergeCell ref="ODZ80:OEF80"/>
    <mergeCell ref="OEG80:OEM80"/>
    <mergeCell ref="OEN80:OET80"/>
    <mergeCell ref="OEU80:OFA80"/>
    <mergeCell ref="OCJ80:OCP80"/>
    <mergeCell ref="OCQ80:OCW80"/>
    <mergeCell ref="OCX80:ODD80"/>
    <mergeCell ref="ODE80:ODK80"/>
    <mergeCell ref="ODL80:ODR80"/>
    <mergeCell ref="OLU80:OMA80"/>
    <mergeCell ref="OMB80:OMH80"/>
    <mergeCell ref="OMI80:OMO80"/>
    <mergeCell ref="OMP80:OMV80"/>
    <mergeCell ref="OMW80:ONC80"/>
    <mergeCell ref="OKL80:OKR80"/>
    <mergeCell ref="OKS80:OKY80"/>
    <mergeCell ref="OKZ80:OLF80"/>
    <mergeCell ref="OLG80:OLM80"/>
    <mergeCell ref="OLN80:OLT80"/>
    <mergeCell ref="OJC80:OJI80"/>
    <mergeCell ref="OJJ80:OJP80"/>
    <mergeCell ref="OJQ80:OJW80"/>
    <mergeCell ref="OJX80:OKD80"/>
    <mergeCell ref="OKE80:OKK80"/>
    <mergeCell ref="OHT80:OHZ80"/>
    <mergeCell ref="OIA80:OIG80"/>
    <mergeCell ref="OIH80:OIN80"/>
    <mergeCell ref="OIO80:OIU80"/>
    <mergeCell ref="OIV80:OJB80"/>
    <mergeCell ref="ORE80:ORK80"/>
    <mergeCell ref="ORL80:ORR80"/>
    <mergeCell ref="ORS80:ORY80"/>
    <mergeCell ref="ORZ80:OSF80"/>
    <mergeCell ref="OSG80:OSM80"/>
    <mergeCell ref="OPV80:OQB80"/>
    <mergeCell ref="OQC80:OQI80"/>
    <mergeCell ref="OQJ80:OQP80"/>
    <mergeCell ref="OQQ80:OQW80"/>
    <mergeCell ref="OQX80:ORD80"/>
    <mergeCell ref="OOM80:OOS80"/>
    <mergeCell ref="OOT80:OOZ80"/>
    <mergeCell ref="OPA80:OPG80"/>
    <mergeCell ref="OPH80:OPN80"/>
    <mergeCell ref="OPO80:OPU80"/>
    <mergeCell ref="OND80:ONJ80"/>
    <mergeCell ref="ONK80:ONQ80"/>
    <mergeCell ref="ONR80:ONX80"/>
    <mergeCell ref="ONY80:OOE80"/>
    <mergeCell ref="OOF80:OOL80"/>
    <mergeCell ref="OWO80:OWU80"/>
    <mergeCell ref="OWV80:OXB80"/>
    <mergeCell ref="OXC80:OXI80"/>
    <mergeCell ref="OXJ80:OXP80"/>
    <mergeCell ref="OXQ80:OXW80"/>
    <mergeCell ref="OVF80:OVL80"/>
    <mergeCell ref="OVM80:OVS80"/>
    <mergeCell ref="OVT80:OVZ80"/>
    <mergeCell ref="OWA80:OWG80"/>
    <mergeCell ref="OWH80:OWN80"/>
    <mergeCell ref="OTW80:OUC80"/>
    <mergeCell ref="OUD80:OUJ80"/>
    <mergeCell ref="OUK80:OUQ80"/>
    <mergeCell ref="OUR80:OUX80"/>
    <mergeCell ref="OUY80:OVE80"/>
    <mergeCell ref="OSN80:OST80"/>
    <mergeCell ref="OSU80:OTA80"/>
    <mergeCell ref="OTB80:OTH80"/>
    <mergeCell ref="OTI80:OTO80"/>
    <mergeCell ref="OTP80:OTV80"/>
    <mergeCell ref="PBY80:PCE80"/>
    <mergeCell ref="PCF80:PCL80"/>
    <mergeCell ref="PCM80:PCS80"/>
    <mergeCell ref="PCT80:PCZ80"/>
    <mergeCell ref="PDA80:PDG80"/>
    <mergeCell ref="PAP80:PAV80"/>
    <mergeCell ref="PAW80:PBC80"/>
    <mergeCell ref="PBD80:PBJ80"/>
    <mergeCell ref="PBK80:PBQ80"/>
    <mergeCell ref="PBR80:PBX80"/>
    <mergeCell ref="OZG80:OZM80"/>
    <mergeCell ref="OZN80:OZT80"/>
    <mergeCell ref="OZU80:PAA80"/>
    <mergeCell ref="PAB80:PAH80"/>
    <mergeCell ref="PAI80:PAO80"/>
    <mergeCell ref="OXX80:OYD80"/>
    <mergeCell ref="OYE80:OYK80"/>
    <mergeCell ref="OYL80:OYR80"/>
    <mergeCell ref="OYS80:OYY80"/>
    <mergeCell ref="OYZ80:OZF80"/>
    <mergeCell ref="PHI80:PHO80"/>
    <mergeCell ref="PHP80:PHV80"/>
    <mergeCell ref="PHW80:PIC80"/>
    <mergeCell ref="PID80:PIJ80"/>
    <mergeCell ref="PIK80:PIQ80"/>
    <mergeCell ref="PFZ80:PGF80"/>
    <mergeCell ref="PGG80:PGM80"/>
    <mergeCell ref="PGN80:PGT80"/>
    <mergeCell ref="PGU80:PHA80"/>
    <mergeCell ref="PHB80:PHH80"/>
    <mergeCell ref="PEQ80:PEW80"/>
    <mergeCell ref="PEX80:PFD80"/>
    <mergeCell ref="PFE80:PFK80"/>
    <mergeCell ref="PFL80:PFR80"/>
    <mergeCell ref="PFS80:PFY80"/>
    <mergeCell ref="PDH80:PDN80"/>
    <mergeCell ref="PDO80:PDU80"/>
    <mergeCell ref="PDV80:PEB80"/>
    <mergeCell ref="PEC80:PEI80"/>
    <mergeCell ref="PEJ80:PEP80"/>
    <mergeCell ref="PMS80:PMY80"/>
    <mergeCell ref="PMZ80:PNF80"/>
    <mergeCell ref="PNG80:PNM80"/>
    <mergeCell ref="PNN80:PNT80"/>
    <mergeCell ref="PNU80:POA80"/>
    <mergeCell ref="PLJ80:PLP80"/>
    <mergeCell ref="PLQ80:PLW80"/>
    <mergeCell ref="PLX80:PMD80"/>
    <mergeCell ref="PME80:PMK80"/>
    <mergeCell ref="PML80:PMR80"/>
    <mergeCell ref="PKA80:PKG80"/>
    <mergeCell ref="PKH80:PKN80"/>
    <mergeCell ref="PKO80:PKU80"/>
    <mergeCell ref="PKV80:PLB80"/>
    <mergeCell ref="PLC80:PLI80"/>
    <mergeCell ref="PIR80:PIX80"/>
    <mergeCell ref="PIY80:PJE80"/>
    <mergeCell ref="PJF80:PJL80"/>
    <mergeCell ref="PJM80:PJS80"/>
    <mergeCell ref="PJT80:PJZ80"/>
    <mergeCell ref="PSC80:PSI80"/>
    <mergeCell ref="PSJ80:PSP80"/>
    <mergeCell ref="PSQ80:PSW80"/>
    <mergeCell ref="PSX80:PTD80"/>
    <mergeCell ref="PTE80:PTK80"/>
    <mergeCell ref="PQT80:PQZ80"/>
    <mergeCell ref="PRA80:PRG80"/>
    <mergeCell ref="PRH80:PRN80"/>
    <mergeCell ref="PRO80:PRU80"/>
    <mergeCell ref="PRV80:PSB80"/>
    <mergeCell ref="PPK80:PPQ80"/>
    <mergeCell ref="PPR80:PPX80"/>
    <mergeCell ref="PPY80:PQE80"/>
    <mergeCell ref="PQF80:PQL80"/>
    <mergeCell ref="PQM80:PQS80"/>
    <mergeCell ref="POB80:POH80"/>
    <mergeCell ref="POI80:POO80"/>
    <mergeCell ref="POP80:POV80"/>
    <mergeCell ref="POW80:PPC80"/>
    <mergeCell ref="PPD80:PPJ80"/>
    <mergeCell ref="PXM80:PXS80"/>
    <mergeCell ref="PXT80:PXZ80"/>
    <mergeCell ref="PYA80:PYG80"/>
    <mergeCell ref="PYH80:PYN80"/>
    <mergeCell ref="PYO80:PYU80"/>
    <mergeCell ref="PWD80:PWJ80"/>
    <mergeCell ref="PWK80:PWQ80"/>
    <mergeCell ref="PWR80:PWX80"/>
    <mergeCell ref="PWY80:PXE80"/>
    <mergeCell ref="PXF80:PXL80"/>
    <mergeCell ref="PUU80:PVA80"/>
    <mergeCell ref="PVB80:PVH80"/>
    <mergeCell ref="PVI80:PVO80"/>
    <mergeCell ref="PVP80:PVV80"/>
    <mergeCell ref="PVW80:PWC80"/>
    <mergeCell ref="PTL80:PTR80"/>
    <mergeCell ref="PTS80:PTY80"/>
    <mergeCell ref="PTZ80:PUF80"/>
    <mergeCell ref="PUG80:PUM80"/>
    <mergeCell ref="PUN80:PUT80"/>
    <mergeCell ref="QCW80:QDC80"/>
    <mergeCell ref="QDD80:QDJ80"/>
    <mergeCell ref="QDK80:QDQ80"/>
    <mergeCell ref="QDR80:QDX80"/>
    <mergeCell ref="QDY80:QEE80"/>
    <mergeCell ref="QBN80:QBT80"/>
    <mergeCell ref="QBU80:QCA80"/>
    <mergeCell ref="QCB80:QCH80"/>
    <mergeCell ref="QCI80:QCO80"/>
    <mergeCell ref="QCP80:QCV80"/>
    <mergeCell ref="QAE80:QAK80"/>
    <mergeCell ref="QAL80:QAR80"/>
    <mergeCell ref="QAS80:QAY80"/>
    <mergeCell ref="QAZ80:QBF80"/>
    <mergeCell ref="QBG80:QBM80"/>
    <mergeCell ref="PYV80:PZB80"/>
    <mergeCell ref="PZC80:PZI80"/>
    <mergeCell ref="PZJ80:PZP80"/>
    <mergeCell ref="PZQ80:PZW80"/>
    <mergeCell ref="PZX80:QAD80"/>
    <mergeCell ref="QIG80:QIM80"/>
    <mergeCell ref="QIN80:QIT80"/>
    <mergeCell ref="QIU80:QJA80"/>
    <mergeCell ref="QJB80:QJH80"/>
    <mergeCell ref="QJI80:QJO80"/>
    <mergeCell ref="QGX80:QHD80"/>
    <mergeCell ref="QHE80:QHK80"/>
    <mergeCell ref="QHL80:QHR80"/>
    <mergeCell ref="QHS80:QHY80"/>
    <mergeCell ref="QHZ80:QIF80"/>
    <mergeCell ref="QFO80:QFU80"/>
    <mergeCell ref="QFV80:QGB80"/>
    <mergeCell ref="QGC80:QGI80"/>
    <mergeCell ref="QGJ80:QGP80"/>
    <mergeCell ref="QGQ80:QGW80"/>
    <mergeCell ref="QEF80:QEL80"/>
    <mergeCell ref="QEM80:QES80"/>
    <mergeCell ref="QET80:QEZ80"/>
    <mergeCell ref="QFA80:QFG80"/>
    <mergeCell ref="QFH80:QFN80"/>
    <mergeCell ref="QNQ80:QNW80"/>
    <mergeCell ref="QNX80:QOD80"/>
    <mergeCell ref="QOE80:QOK80"/>
    <mergeCell ref="QOL80:QOR80"/>
    <mergeCell ref="QOS80:QOY80"/>
    <mergeCell ref="QMH80:QMN80"/>
    <mergeCell ref="QMO80:QMU80"/>
    <mergeCell ref="QMV80:QNB80"/>
    <mergeCell ref="QNC80:QNI80"/>
    <mergeCell ref="QNJ80:QNP80"/>
    <mergeCell ref="QKY80:QLE80"/>
    <mergeCell ref="QLF80:QLL80"/>
    <mergeCell ref="QLM80:QLS80"/>
    <mergeCell ref="QLT80:QLZ80"/>
    <mergeCell ref="QMA80:QMG80"/>
    <mergeCell ref="QJP80:QJV80"/>
    <mergeCell ref="QJW80:QKC80"/>
    <mergeCell ref="QKD80:QKJ80"/>
    <mergeCell ref="QKK80:QKQ80"/>
    <mergeCell ref="QKR80:QKX80"/>
    <mergeCell ref="QTA80:QTG80"/>
    <mergeCell ref="QTH80:QTN80"/>
    <mergeCell ref="QTO80:QTU80"/>
    <mergeCell ref="QTV80:QUB80"/>
    <mergeCell ref="QUC80:QUI80"/>
    <mergeCell ref="QRR80:QRX80"/>
    <mergeCell ref="QRY80:QSE80"/>
    <mergeCell ref="QSF80:QSL80"/>
    <mergeCell ref="QSM80:QSS80"/>
    <mergeCell ref="QST80:QSZ80"/>
    <mergeCell ref="QQI80:QQO80"/>
    <mergeCell ref="QQP80:QQV80"/>
    <mergeCell ref="QQW80:QRC80"/>
    <mergeCell ref="QRD80:QRJ80"/>
    <mergeCell ref="QRK80:QRQ80"/>
    <mergeCell ref="QOZ80:QPF80"/>
    <mergeCell ref="QPG80:QPM80"/>
    <mergeCell ref="QPN80:QPT80"/>
    <mergeCell ref="QPU80:QQA80"/>
    <mergeCell ref="QQB80:QQH80"/>
    <mergeCell ref="QYK80:QYQ80"/>
    <mergeCell ref="QYR80:QYX80"/>
    <mergeCell ref="QYY80:QZE80"/>
    <mergeCell ref="QZF80:QZL80"/>
    <mergeCell ref="QZM80:QZS80"/>
    <mergeCell ref="QXB80:QXH80"/>
    <mergeCell ref="QXI80:QXO80"/>
    <mergeCell ref="QXP80:QXV80"/>
    <mergeCell ref="QXW80:QYC80"/>
    <mergeCell ref="QYD80:QYJ80"/>
    <mergeCell ref="QVS80:QVY80"/>
    <mergeCell ref="QVZ80:QWF80"/>
    <mergeCell ref="QWG80:QWM80"/>
    <mergeCell ref="QWN80:QWT80"/>
    <mergeCell ref="QWU80:QXA80"/>
    <mergeCell ref="QUJ80:QUP80"/>
    <mergeCell ref="QUQ80:QUW80"/>
    <mergeCell ref="QUX80:QVD80"/>
    <mergeCell ref="QVE80:QVK80"/>
    <mergeCell ref="QVL80:QVR80"/>
    <mergeCell ref="RDU80:REA80"/>
    <mergeCell ref="REB80:REH80"/>
    <mergeCell ref="REI80:REO80"/>
    <mergeCell ref="REP80:REV80"/>
    <mergeCell ref="REW80:RFC80"/>
    <mergeCell ref="RCL80:RCR80"/>
    <mergeCell ref="RCS80:RCY80"/>
    <mergeCell ref="RCZ80:RDF80"/>
    <mergeCell ref="RDG80:RDM80"/>
    <mergeCell ref="RDN80:RDT80"/>
    <mergeCell ref="RBC80:RBI80"/>
    <mergeCell ref="RBJ80:RBP80"/>
    <mergeCell ref="RBQ80:RBW80"/>
    <mergeCell ref="RBX80:RCD80"/>
    <mergeCell ref="RCE80:RCK80"/>
    <mergeCell ref="QZT80:QZZ80"/>
    <mergeCell ref="RAA80:RAG80"/>
    <mergeCell ref="RAH80:RAN80"/>
    <mergeCell ref="RAO80:RAU80"/>
    <mergeCell ref="RAV80:RBB80"/>
    <mergeCell ref="RJE80:RJK80"/>
    <mergeCell ref="RJL80:RJR80"/>
    <mergeCell ref="RJS80:RJY80"/>
    <mergeCell ref="RJZ80:RKF80"/>
    <mergeCell ref="RKG80:RKM80"/>
    <mergeCell ref="RHV80:RIB80"/>
    <mergeCell ref="RIC80:RII80"/>
    <mergeCell ref="RIJ80:RIP80"/>
    <mergeCell ref="RIQ80:RIW80"/>
    <mergeCell ref="RIX80:RJD80"/>
    <mergeCell ref="RGM80:RGS80"/>
    <mergeCell ref="RGT80:RGZ80"/>
    <mergeCell ref="RHA80:RHG80"/>
    <mergeCell ref="RHH80:RHN80"/>
    <mergeCell ref="RHO80:RHU80"/>
    <mergeCell ref="RFD80:RFJ80"/>
    <mergeCell ref="RFK80:RFQ80"/>
    <mergeCell ref="RFR80:RFX80"/>
    <mergeCell ref="RFY80:RGE80"/>
    <mergeCell ref="RGF80:RGL80"/>
    <mergeCell ref="ROO80:ROU80"/>
    <mergeCell ref="ROV80:RPB80"/>
    <mergeCell ref="RPC80:RPI80"/>
    <mergeCell ref="RPJ80:RPP80"/>
    <mergeCell ref="RPQ80:RPW80"/>
    <mergeCell ref="RNF80:RNL80"/>
    <mergeCell ref="RNM80:RNS80"/>
    <mergeCell ref="RNT80:RNZ80"/>
    <mergeCell ref="ROA80:ROG80"/>
    <mergeCell ref="ROH80:RON80"/>
    <mergeCell ref="RLW80:RMC80"/>
    <mergeCell ref="RMD80:RMJ80"/>
    <mergeCell ref="RMK80:RMQ80"/>
    <mergeCell ref="RMR80:RMX80"/>
    <mergeCell ref="RMY80:RNE80"/>
    <mergeCell ref="RKN80:RKT80"/>
    <mergeCell ref="RKU80:RLA80"/>
    <mergeCell ref="RLB80:RLH80"/>
    <mergeCell ref="RLI80:RLO80"/>
    <mergeCell ref="RLP80:RLV80"/>
    <mergeCell ref="RTY80:RUE80"/>
    <mergeCell ref="RUF80:RUL80"/>
    <mergeCell ref="RUM80:RUS80"/>
    <mergeCell ref="RUT80:RUZ80"/>
    <mergeCell ref="RVA80:RVG80"/>
    <mergeCell ref="RSP80:RSV80"/>
    <mergeCell ref="RSW80:RTC80"/>
    <mergeCell ref="RTD80:RTJ80"/>
    <mergeCell ref="RTK80:RTQ80"/>
    <mergeCell ref="RTR80:RTX80"/>
    <mergeCell ref="RRG80:RRM80"/>
    <mergeCell ref="RRN80:RRT80"/>
    <mergeCell ref="RRU80:RSA80"/>
    <mergeCell ref="RSB80:RSH80"/>
    <mergeCell ref="RSI80:RSO80"/>
    <mergeCell ref="RPX80:RQD80"/>
    <mergeCell ref="RQE80:RQK80"/>
    <mergeCell ref="RQL80:RQR80"/>
    <mergeCell ref="RQS80:RQY80"/>
    <mergeCell ref="RQZ80:RRF80"/>
    <mergeCell ref="RZI80:RZO80"/>
    <mergeCell ref="RZP80:RZV80"/>
    <mergeCell ref="RZW80:SAC80"/>
    <mergeCell ref="SAD80:SAJ80"/>
    <mergeCell ref="SAK80:SAQ80"/>
    <mergeCell ref="RXZ80:RYF80"/>
    <mergeCell ref="RYG80:RYM80"/>
    <mergeCell ref="RYN80:RYT80"/>
    <mergeCell ref="RYU80:RZA80"/>
    <mergeCell ref="RZB80:RZH80"/>
    <mergeCell ref="RWQ80:RWW80"/>
    <mergeCell ref="RWX80:RXD80"/>
    <mergeCell ref="RXE80:RXK80"/>
    <mergeCell ref="RXL80:RXR80"/>
    <mergeCell ref="RXS80:RXY80"/>
    <mergeCell ref="RVH80:RVN80"/>
    <mergeCell ref="RVO80:RVU80"/>
    <mergeCell ref="RVV80:RWB80"/>
    <mergeCell ref="RWC80:RWI80"/>
    <mergeCell ref="RWJ80:RWP80"/>
    <mergeCell ref="SES80:SEY80"/>
    <mergeCell ref="SEZ80:SFF80"/>
    <mergeCell ref="SFG80:SFM80"/>
    <mergeCell ref="SFN80:SFT80"/>
    <mergeCell ref="SFU80:SGA80"/>
    <mergeCell ref="SDJ80:SDP80"/>
    <mergeCell ref="SDQ80:SDW80"/>
    <mergeCell ref="SDX80:SED80"/>
    <mergeCell ref="SEE80:SEK80"/>
    <mergeCell ref="SEL80:SER80"/>
    <mergeCell ref="SCA80:SCG80"/>
    <mergeCell ref="SCH80:SCN80"/>
    <mergeCell ref="SCO80:SCU80"/>
    <mergeCell ref="SCV80:SDB80"/>
    <mergeCell ref="SDC80:SDI80"/>
    <mergeCell ref="SAR80:SAX80"/>
    <mergeCell ref="SAY80:SBE80"/>
    <mergeCell ref="SBF80:SBL80"/>
    <mergeCell ref="SBM80:SBS80"/>
    <mergeCell ref="SBT80:SBZ80"/>
    <mergeCell ref="SKC80:SKI80"/>
    <mergeCell ref="SKJ80:SKP80"/>
    <mergeCell ref="SKQ80:SKW80"/>
    <mergeCell ref="SKX80:SLD80"/>
    <mergeCell ref="SLE80:SLK80"/>
    <mergeCell ref="SIT80:SIZ80"/>
    <mergeCell ref="SJA80:SJG80"/>
    <mergeCell ref="SJH80:SJN80"/>
    <mergeCell ref="SJO80:SJU80"/>
    <mergeCell ref="SJV80:SKB80"/>
    <mergeCell ref="SHK80:SHQ80"/>
    <mergeCell ref="SHR80:SHX80"/>
    <mergeCell ref="SHY80:SIE80"/>
    <mergeCell ref="SIF80:SIL80"/>
    <mergeCell ref="SIM80:SIS80"/>
    <mergeCell ref="SGB80:SGH80"/>
    <mergeCell ref="SGI80:SGO80"/>
    <mergeCell ref="SGP80:SGV80"/>
    <mergeCell ref="SGW80:SHC80"/>
    <mergeCell ref="SHD80:SHJ80"/>
    <mergeCell ref="SPM80:SPS80"/>
    <mergeCell ref="SPT80:SPZ80"/>
    <mergeCell ref="SQA80:SQG80"/>
    <mergeCell ref="SQH80:SQN80"/>
    <mergeCell ref="SQO80:SQU80"/>
    <mergeCell ref="SOD80:SOJ80"/>
    <mergeCell ref="SOK80:SOQ80"/>
    <mergeCell ref="SOR80:SOX80"/>
    <mergeCell ref="SOY80:SPE80"/>
    <mergeCell ref="SPF80:SPL80"/>
    <mergeCell ref="SMU80:SNA80"/>
    <mergeCell ref="SNB80:SNH80"/>
    <mergeCell ref="SNI80:SNO80"/>
    <mergeCell ref="SNP80:SNV80"/>
    <mergeCell ref="SNW80:SOC80"/>
    <mergeCell ref="SLL80:SLR80"/>
    <mergeCell ref="SLS80:SLY80"/>
    <mergeCell ref="SLZ80:SMF80"/>
    <mergeCell ref="SMG80:SMM80"/>
    <mergeCell ref="SMN80:SMT80"/>
    <mergeCell ref="SUW80:SVC80"/>
    <mergeCell ref="SVD80:SVJ80"/>
    <mergeCell ref="SVK80:SVQ80"/>
    <mergeCell ref="SVR80:SVX80"/>
    <mergeCell ref="SVY80:SWE80"/>
    <mergeCell ref="STN80:STT80"/>
    <mergeCell ref="STU80:SUA80"/>
    <mergeCell ref="SUB80:SUH80"/>
    <mergeCell ref="SUI80:SUO80"/>
    <mergeCell ref="SUP80:SUV80"/>
    <mergeCell ref="SSE80:SSK80"/>
    <mergeCell ref="SSL80:SSR80"/>
    <mergeCell ref="SSS80:SSY80"/>
    <mergeCell ref="SSZ80:STF80"/>
    <mergeCell ref="STG80:STM80"/>
    <mergeCell ref="SQV80:SRB80"/>
    <mergeCell ref="SRC80:SRI80"/>
    <mergeCell ref="SRJ80:SRP80"/>
    <mergeCell ref="SRQ80:SRW80"/>
    <mergeCell ref="SRX80:SSD80"/>
    <mergeCell ref="TAG80:TAM80"/>
    <mergeCell ref="TAN80:TAT80"/>
    <mergeCell ref="TAU80:TBA80"/>
    <mergeCell ref="TBB80:TBH80"/>
    <mergeCell ref="TBI80:TBO80"/>
    <mergeCell ref="SYX80:SZD80"/>
    <mergeCell ref="SZE80:SZK80"/>
    <mergeCell ref="SZL80:SZR80"/>
    <mergeCell ref="SZS80:SZY80"/>
    <mergeCell ref="SZZ80:TAF80"/>
    <mergeCell ref="SXO80:SXU80"/>
    <mergeCell ref="SXV80:SYB80"/>
    <mergeCell ref="SYC80:SYI80"/>
    <mergeCell ref="SYJ80:SYP80"/>
    <mergeCell ref="SYQ80:SYW80"/>
    <mergeCell ref="SWF80:SWL80"/>
    <mergeCell ref="SWM80:SWS80"/>
    <mergeCell ref="SWT80:SWZ80"/>
    <mergeCell ref="SXA80:SXG80"/>
    <mergeCell ref="SXH80:SXN80"/>
    <mergeCell ref="TFQ80:TFW80"/>
    <mergeCell ref="TFX80:TGD80"/>
    <mergeCell ref="TGE80:TGK80"/>
    <mergeCell ref="TGL80:TGR80"/>
    <mergeCell ref="TGS80:TGY80"/>
    <mergeCell ref="TEH80:TEN80"/>
    <mergeCell ref="TEO80:TEU80"/>
    <mergeCell ref="TEV80:TFB80"/>
    <mergeCell ref="TFC80:TFI80"/>
    <mergeCell ref="TFJ80:TFP80"/>
    <mergeCell ref="TCY80:TDE80"/>
    <mergeCell ref="TDF80:TDL80"/>
    <mergeCell ref="TDM80:TDS80"/>
    <mergeCell ref="TDT80:TDZ80"/>
    <mergeCell ref="TEA80:TEG80"/>
    <mergeCell ref="TBP80:TBV80"/>
    <mergeCell ref="TBW80:TCC80"/>
    <mergeCell ref="TCD80:TCJ80"/>
    <mergeCell ref="TCK80:TCQ80"/>
    <mergeCell ref="TCR80:TCX80"/>
    <mergeCell ref="TLA80:TLG80"/>
    <mergeCell ref="TLH80:TLN80"/>
    <mergeCell ref="TLO80:TLU80"/>
    <mergeCell ref="TLV80:TMB80"/>
    <mergeCell ref="TMC80:TMI80"/>
    <mergeCell ref="TJR80:TJX80"/>
    <mergeCell ref="TJY80:TKE80"/>
    <mergeCell ref="TKF80:TKL80"/>
    <mergeCell ref="TKM80:TKS80"/>
    <mergeCell ref="TKT80:TKZ80"/>
    <mergeCell ref="TII80:TIO80"/>
    <mergeCell ref="TIP80:TIV80"/>
    <mergeCell ref="TIW80:TJC80"/>
    <mergeCell ref="TJD80:TJJ80"/>
    <mergeCell ref="TJK80:TJQ80"/>
    <mergeCell ref="TGZ80:THF80"/>
    <mergeCell ref="THG80:THM80"/>
    <mergeCell ref="THN80:THT80"/>
    <mergeCell ref="THU80:TIA80"/>
    <mergeCell ref="TIB80:TIH80"/>
    <mergeCell ref="TQK80:TQQ80"/>
    <mergeCell ref="TQR80:TQX80"/>
    <mergeCell ref="TQY80:TRE80"/>
    <mergeCell ref="TRF80:TRL80"/>
    <mergeCell ref="TRM80:TRS80"/>
    <mergeCell ref="TPB80:TPH80"/>
    <mergeCell ref="TPI80:TPO80"/>
    <mergeCell ref="TPP80:TPV80"/>
    <mergeCell ref="TPW80:TQC80"/>
    <mergeCell ref="TQD80:TQJ80"/>
    <mergeCell ref="TNS80:TNY80"/>
    <mergeCell ref="TNZ80:TOF80"/>
    <mergeCell ref="TOG80:TOM80"/>
    <mergeCell ref="TON80:TOT80"/>
    <mergeCell ref="TOU80:TPA80"/>
    <mergeCell ref="TMJ80:TMP80"/>
    <mergeCell ref="TMQ80:TMW80"/>
    <mergeCell ref="TMX80:TND80"/>
    <mergeCell ref="TNE80:TNK80"/>
    <mergeCell ref="TNL80:TNR80"/>
    <mergeCell ref="TVU80:TWA80"/>
    <mergeCell ref="TWB80:TWH80"/>
    <mergeCell ref="TWI80:TWO80"/>
    <mergeCell ref="TWP80:TWV80"/>
    <mergeCell ref="TWW80:TXC80"/>
    <mergeCell ref="TUL80:TUR80"/>
    <mergeCell ref="TUS80:TUY80"/>
    <mergeCell ref="TUZ80:TVF80"/>
    <mergeCell ref="TVG80:TVM80"/>
    <mergeCell ref="TVN80:TVT80"/>
    <mergeCell ref="TTC80:TTI80"/>
    <mergeCell ref="TTJ80:TTP80"/>
    <mergeCell ref="TTQ80:TTW80"/>
    <mergeCell ref="TTX80:TUD80"/>
    <mergeCell ref="TUE80:TUK80"/>
    <mergeCell ref="TRT80:TRZ80"/>
    <mergeCell ref="TSA80:TSG80"/>
    <mergeCell ref="TSH80:TSN80"/>
    <mergeCell ref="TSO80:TSU80"/>
    <mergeCell ref="TSV80:TTB80"/>
    <mergeCell ref="UBE80:UBK80"/>
    <mergeCell ref="UBL80:UBR80"/>
    <mergeCell ref="UBS80:UBY80"/>
    <mergeCell ref="UBZ80:UCF80"/>
    <mergeCell ref="UCG80:UCM80"/>
    <mergeCell ref="TZV80:UAB80"/>
    <mergeCell ref="UAC80:UAI80"/>
    <mergeCell ref="UAJ80:UAP80"/>
    <mergeCell ref="UAQ80:UAW80"/>
    <mergeCell ref="UAX80:UBD80"/>
    <mergeCell ref="TYM80:TYS80"/>
    <mergeCell ref="TYT80:TYZ80"/>
    <mergeCell ref="TZA80:TZG80"/>
    <mergeCell ref="TZH80:TZN80"/>
    <mergeCell ref="TZO80:TZU80"/>
    <mergeCell ref="TXD80:TXJ80"/>
    <mergeCell ref="TXK80:TXQ80"/>
    <mergeCell ref="TXR80:TXX80"/>
    <mergeCell ref="TXY80:TYE80"/>
    <mergeCell ref="TYF80:TYL80"/>
    <mergeCell ref="UGO80:UGU80"/>
    <mergeCell ref="UGV80:UHB80"/>
    <mergeCell ref="UHC80:UHI80"/>
    <mergeCell ref="UHJ80:UHP80"/>
    <mergeCell ref="UHQ80:UHW80"/>
    <mergeCell ref="UFF80:UFL80"/>
    <mergeCell ref="UFM80:UFS80"/>
    <mergeCell ref="UFT80:UFZ80"/>
    <mergeCell ref="UGA80:UGG80"/>
    <mergeCell ref="UGH80:UGN80"/>
    <mergeCell ref="UDW80:UEC80"/>
    <mergeCell ref="UED80:UEJ80"/>
    <mergeCell ref="UEK80:UEQ80"/>
    <mergeCell ref="UER80:UEX80"/>
    <mergeCell ref="UEY80:UFE80"/>
    <mergeCell ref="UCN80:UCT80"/>
    <mergeCell ref="UCU80:UDA80"/>
    <mergeCell ref="UDB80:UDH80"/>
    <mergeCell ref="UDI80:UDO80"/>
    <mergeCell ref="UDP80:UDV80"/>
    <mergeCell ref="ULY80:UME80"/>
    <mergeCell ref="UMF80:UML80"/>
    <mergeCell ref="UMM80:UMS80"/>
    <mergeCell ref="UMT80:UMZ80"/>
    <mergeCell ref="UNA80:UNG80"/>
    <mergeCell ref="UKP80:UKV80"/>
    <mergeCell ref="UKW80:ULC80"/>
    <mergeCell ref="ULD80:ULJ80"/>
    <mergeCell ref="ULK80:ULQ80"/>
    <mergeCell ref="ULR80:ULX80"/>
    <mergeCell ref="UJG80:UJM80"/>
    <mergeCell ref="UJN80:UJT80"/>
    <mergeCell ref="UJU80:UKA80"/>
    <mergeCell ref="UKB80:UKH80"/>
    <mergeCell ref="UKI80:UKO80"/>
    <mergeCell ref="UHX80:UID80"/>
    <mergeCell ref="UIE80:UIK80"/>
    <mergeCell ref="UIL80:UIR80"/>
    <mergeCell ref="UIS80:UIY80"/>
    <mergeCell ref="UIZ80:UJF80"/>
    <mergeCell ref="URI80:URO80"/>
    <mergeCell ref="URP80:URV80"/>
    <mergeCell ref="URW80:USC80"/>
    <mergeCell ref="USD80:USJ80"/>
    <mergeCell ref="USK80:USQ80"/>
    <mergeCell ref="UPZ80:UQF80"/>
    <mergeCell ref="UQG80:UQM80"/>
    <mergeCell ref="UQN80:UQT80"/>
    <mergeCell ref="UQU80:URA80"/>
    <mergeCell ref="URB80:URH80"/>
    <mergeCell ref="UOQ80:UOW80"/>
    <mergeCell ref="UOX80:UPD80"/>
    <mergeCell ref="UPE80:UPK80"/>
    <mergeCell ref="UPL80:UPR80"/>
    <mergeCell ref="UPS80:UPY80"/>
    <mergeCell ref="UNH80:UNN80"/>
    <mergeCell ref="UNO80:UNU80"/>
    <mergeCell ref="UNV80:UOB80"/>
    <mergeCell ref="UOC80:UOI80"/>
    <mergeCell ref="UOJ80:UOP80"/>
    <mergeCell ref="UWS80:UWY80"/>
    <mergeCell ref="UWZ80:UXF80"/>
    <mergeCell ref="UXG80:UXM80"/>
    <mergeCell ref="UXN80:UXT80"/>
    <mergeCell ref="UXU80:UYA80"/>
    <mergeCell ref="UVJ80:UVP80"/>
    <mergeCell ref="UVQ80:UVW80"/>
    <mergeCell ref="UVX80:UWD80"/>
    <mergeCell ref="UWE80:UWK80"/>
    <mergeCell ref="UWL80:UWR80"/>
    <mergeCell ref="UUA80:UUG80"/>
    <mergeCell ref="UUH80:UUN80"/>
    <mergeCell ref="UUO80:UUU80"/>
    <mergeCell ref="UUV80:UVB80"/>
    <mergeCell ref="UVC80:UVI80"/>
    <mergeCell ref="USR80:USX80"/>
    <mergeCell ref="USY80:UTE80"/>
    <mergeCell ref="UTF80:UTL80"/>
    <mergeCell ref="UTM80:UTS80"/>
    <mergeCell ref="UTT80:UTZ80"/>
    <mergeCell ref="VCC80:VCI80"/>
    <mergeCell ref="VCJ80:VCP80"/>
    <mergeCell ref="VCQ80:VCW80"/>
    <mergeCell ref="VCX80:VDD80"/>
    <mergeCell ref="VDE80:VDK80"/>
    <mergeCell ref="VAT80:VAZ80"/>
    <mergeCell ref="VBA80:VBG80"/>
    <mergeCell ref="VBH80:VBN80"/>
    <mergeCell ref="VBO80:VBU80"/>
    <mergeCell ref="VBV80:VCB80"/>
    <mergeCell ref="UZK80:UZQ80"/>
    <mergeCell ref="UZR80:UZX80"/>
    <mergeCell ref="UZY80:VAE80"/>
    <mergeCell ref="VAF80:VAL80"/>
    <mergeCell ref="VAM80:VAS80"/>
    <mergeCell ref="UYB80:UYH80"/>
    <mergeCell ref="UYI80:UYO80"/>
    <mergeCell ref="UYP80:UYV80"/>
    <mergeCell ref="UYW80:UZC80"/>
    <mergeCell ref="UZD80:UZJ80"/>
    <mergeCell ref="VHM80:VHS80"/>
    <mergeCell ref="VHT80:VHZ80"/>
    <mergeCell ref="VIA80:VIG80"/>
    <mergeCell ref="VIH80:VIN80"/>
    <mergeCell ref="VIO80:VIU80"/>
    <mergeCell ref="VGD80:VGJ80"/>
    <mergeCell ref="VGK80:VGQ80"/>
    <mergeCell ref="VGR80:VGX80"/>
    <mergeCell ref="VGY80:VHE80"/>
    <mergeCell ref="VHF80:VHL80"/>
    <mergeCell ref="VEU80:VFA80"/>
    <mergeCell ref="VFB80:VFH80"/>
    <mergeCell ref="VFI80:VFO80"/>
    <mergeCell ref="VFP80:VFV80"/>
    <mergeCell ref="VFW80:VGC80"/>
    <mergeCell ref="VDL80:VDR80"/>
    <mergeCell ref="VDS80:VDY80"/>
    <mergeCell ref="VDZ80:VEF80"/>
    <mergeCell ref="VEG80:VEM80"/>
    <mergeCell ref="VEN80:VET80"/>
    <mergeCell ref="VMW80:VNC80"/>
    <mergeCell ref="VND80:VNJ80"/>
    <mergeCell ref="VNK80:VNQ80"/>
    <mergeCell ref="VNR80:VNX80"/>
    <mergeCell ref="VNY80:VOE80"/>
    <mergeCell ref="VLN80:VLT80"/>
    <mergeCell ref="VLU80:VMA80"/>
    <mergeCell ref="VMB80:VMH80"/>
    <mergeCell ref="VMI80:VMO80"/>
    <mergeCell ref="VMP80:VMV80"/>
    <mergeCell ref="VKE80:VKK80"/>
    <mergeCell ref="VKL80:VKR80"/>
    <mergeCell ref="VKS80:VKY80"/>
    <mergeCell ref="VKZ80:VLF80"/>
    <mergeCell ref="VLG80:VLM80"/>
    <mergeCell ref="VIV80:VJB80"/>
    <mergeCell ref="VJC80:VJI80"/>
    <mergeCell ref="VJJ80:VJP80"/>
    <mergeCell ref="VJQ80:VJW80"/>
    <mergeCell ref="VJX80:VKD80"/>
    <mergeCell ref="VSG80:VSM80"/>
    <mergeCell ref="VSN80:VST80"/>
    <mergeCell ref="VSU80:VTA80"/>
    <mergeCell ref="VTB80:VTH80"/>
    <mergeCell ref="VTI80:VTO80"/>
    <mergeCell ref="VQX80:VRD80"/>
    <mergeCell ref="VRE80:VRK80"/>
    <mergeCell ref="VRL80:VRR80"/>
    <mergeCell ref="VRS80:VRY80"/>
    <mergeCell ref="VRZ80:VSF80"/>
    <mergeCell ref="VPO80:VPU80"/>
    <mergeCell ref="VPV80:VQB80"/>
    <mergeCell ref="VQC80:VQI80"/>
    <mergeCell ref="VQJ80:VQP80"/>
    <mergeCell ref="VQQ80:VQW80"/>
    <mergeCell ref="VOF80:VOL80"/>
    <mergeCell ref="VOM80:VOS80"/>
    <mergeCell ref="VOT80:VOZ80"/>
    <mergeCell ref="VPA80:VPG80"/>
    <mergeCell ref="VPH80:VPN80"/>
    <mergeCell ref="VXQ80:VXW80"/>
    <mergeCell ref="VXX80:VYD80"/>
    <mergeCell ref="VYE80:VYK80"/>
    <mergeCell ref="VYL80:VYR80"/>
    <mergeCell ref="VYS80:VYY80"/>
    <mergeCell ref="VWH80:VWN80"/>
    <mergeCell ref="VWO80:VWU80"/>
    <mergeCell ref="VWV80:VXB80"/>
    <mergeCell ref="VXC80:VXI80"/>
    <mergeCell ref="VXJ80:VXP80"/>
    <mergeCell ref="VUY80:VVE80"/>
    <mergeCell ref="VVF80:VVL80"/>
    <mergeCell ref="VVM80:VVS80"/>
    <mergeCell ref="VVT80:VVZ80"/>
    <mergeCell ref="VWA80:VWG80"/>
    <mergeCell ref="VTP80:VTV80"/>
    <mergeCell ref="VTW80:VUC80"/>
    <mergeCell ref="VUD80:VUJ80"/>
    <mergeCell ref="VUK80:VUQ80"/>
    <mergeCell ref="VUR80:VUX80"/>
    <mergeCell ref="WDA80:WDG80"/>
    <mergeCell ref="WDH80:WDN80"/>
    <mergeCell ref="WDO80:WDU80"/>
    <mergeCell ref="WDV80:WEB80"/>
    <mergeCell ref="WEC80:WEI80"/>
    <mergeCell ref="WBR80:WBX80"/>
    <mergeCell ref="WBY80:WCE80"/>
    <mergeCell ref="WCF80:WCL80"/>
    <mergeCell ref="WCM80:WCS80"/>
    <mergeCell ref="WCT80:WCZ80"/>
    <mergeCell ref="WAI80:WAO80"/>
    <mergeCell ref="WAP80:WAV80"/>
    <mergeCell ref="WAW80:WBC80"/>
    <mergeCell ref="WBD80:WBJ80"/>
    <mergeCell ref="WBK80:WBQ80"/>
    <mergeCell ref="VYZ80:VZF80"/>
    <mergeCell ref="VZG80:VZM80"/>
    <mergeCell ref="VZN80:VZT80"/>
    <mergeCell ref="VZU80:WAA80"/>
    <mergeCell ref="WAB80:WAH80"/>
    <mergeCell ref="WIK80:WIQ80"/>
    <mergeCell ref="WIR80:WIX80"/>
    <mergeCell ref="WIY80:WJE80"/>
    <mergeCell ref="WJF80:WJL80"/>
    <mergeCell ref="WJM80:WJS80"/>
    <mergeCell ref="WHB80:WHH80"/>
    <mergeCell ref="WHI80:WHO80"/>
    <mergeCell ref="WHP80:WHV80"/>
    <mergeCell ref="WHW80:WIC80"/>
    <mergeCell ref="WID80:WIJ80"/>
    <mergeCell ref="WFS80:WFY80"/>
    <mergeCell ref="WFZ80:WGF80"/>
    <mergeCell ref="WGG80:WGM80"/>
    <mergeCell ref="WGN80:WGT80"/>
    <mergeCell ref="WGU80:WHA80"/>
    <mergeCell ref="WEJ80:WEP80"/>
    <mergeCell ref="WEQ80:WEW80"/>
    <mergeCell ref="WEX80:WFD80"/>
    <mergeCell ref="WFE80:WFK80"/>
    <mergeCell ref="WFL80:WFR80"/>
    <mergeCell ref="WNU80:WOA80"/>
    <mergeCell ref="WOB80:WOH80"/>
    <mergeCell ref="WOI80:WOO80"/>
    <mergeCell ref="WOP80:WOV80"/>
    <mergeCell ref="WOW80:WPC80"/>
    <mergeCell ref="WML80:WMR80"/>
    <mergeCell ref="WMS80:WMY80"/>
    <mergeCell ref="WMZ80:WNF80"/>
    <mergeCell ref="WNG80:WNM80"/>
    <mergeCell ref="WNN80:WNT80"/>
    <mergeCell ref="WLC80:WLI80"/>
    <mergeCell ref="WLJ80:WLP80"/>
    <mergeCell ref="WLQ80:WLW80"/>
    <mergeCell ref="WLX80:WMD80"/>
    <mergeCell ref="WME80:WMK80"/>
    <mergeCell ref="WJT80:WJZ80"/>
    <mergeCell ref="WKA80:WKG80"/>
    <mergeCell ref="WKH80:WKN80"/>
    <mergeCell ref="WKO80:WKU80"/>
    <mergeCell ref="WKV80:WLB80"/>
    <mergeCell ref="WTE80:WTK80"/>
    <mergeCell ref="WTL80:WTR80"/>
    <mergeCell ref="WTS80:WTY80"/>
    <mergeCell ref="WTZ80:WUF80"/>
    <mergeCell ref="WUG80:WUM80"/>
    <mergeCell ref="WRV80:WSB80"/>
    <mergeCell ref="WSC80:WSI80"/>
    <mergeCell ref="WSJ80:WSP80"/>
    <mergeCell ref="WSQ80:WSW80"/>
    <mergeCell ref="WSX80:WTD80"/>
    <mergeCell ref="WQM80:WQS80"/>
    <mergeCell ref="WQT80:WQZ80"/>
    <mergeCell ref="WRA80:WRG80"/>
    <mergeCell ref="WRH80:WRN80"/>
    <mergeCell ref="WRO80:WRU80"/>
    <mergeCell ref="WPD80:WPJ80"/>
    <mergeCell ref="WPK80:WPQ80"/>
    <mergeCell ref="WPR80:WPX80"/>
    <mergeCell ref="WPY80:WQE80"/>
    <mergeCell ref="WQF80:WQL80"/>
    <mergeCell ref="WYO80:WYU80"/>
    <mergeCell ref="WYV80:WZB80"/>
    <mergeCell ref="WZC80:WZI80"/>
    <mergeCell ref="WZJ80:WZP80"/>
    <mergeCell ref="WZQ80:WZW80"/>
    <mergeCell ref="WXF80:WXL80"/>
    <mergeCell ref="WXM80:WXS80"/>
    <mergeCell ref="WXT80:WXZ80"/>
    <mergeCell ref="WYA80:WYG80"/>
    <mergeCell ref="WYH80:WYN80"/>
    <mergeCell ref="WVW80:WWC80"/>
    <mergeCell ref="WWD80:WWJ80"/>
    <mergeCell ref="WWK80:WWQ80"/>
    <mergeCell ref="WWR80:WWX80"/>
    <mergeCell ref="WWY80:WXE80"/>
    <mergeCell ref="WUN80:WUT80"/>
    <mergeCell ref="WUU80:WVA80"/>
    <mergeCell ref="WVB80:WVH80"/>
    <mergeCell ref="WVI80:WVO80"/>
    <mergeCell ref="WVP80:WVV80"/>
    <mergeCell ref="XDY80:XEE80"/>
    <mergeCell ref="XEF80:XEL80"/>
    <mergeCell ref="XEM80:XES80"/>
    <mergeCell ref="XET80:XEZ80"/>
    <mergeCell ref="XFA80:XFD80"/>
    <mergeCell ref="XCP80:XCV80"/>
    <mergeCell ref="XCW80:XDC80"/>
    <mergeCell ref="XDD80:XDJ80"/>
    <mergeCell ref="XDK80:XDQ80"/>
    <mergeCell ref="XDR80:XDX80"/>
    <mergeCell ref="XBG80:XBM80"/>
    <mergeCell ref="XBN80:XBT80"/>
    <mergeCell ref="XBU80:XCA80"/>
    <mergeCell ref="XCB80:XCH80"/>
    <mergeCell ref="XCI80:XCO80"/>
    <mergeCell ref="WZX80:XAD80"/>
    <mergeCell ref="XAE80:XAK80"/>
    <mergeCell ref="XAL80:XAR80"/>
    <mergeCell ref="XAS80:XAY80"/>
    <mergeCell ref="XAZ80:XBF80"/>
  </mergeCells>
  <pageMargins left="0.70866141732283472" right="0.70866141732283472" top="0.78740157480314965" bottom="0.78740157480314965" header="0.31496062992125984" footer="0.31496062992125984"/>
  <pageSetup paperSize="9" scale="66" firstPageNumber="23" orientation="portrait" useFirstPageNumber="1" r:id="rId1"/>
  <headerFooter>
    <oddFooter>&amp;L&amp;"Arial,Kurzíva"&amp;10Zastupitelstvo Olomouckého kraje 12-12-2014
6. - Rozpočet Olomouckého kraje 2015 - návrh rozpočtu
Příloha č. 3a): Výdaje odborů (kanceláří)&amp;R&amp;"-,Kurzíva"Strana &amp;P (celkem 127)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281"/>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140625" style="17"/>
    <col min="3" max="3" width="58.7109375" style="1" customWidth="1"/>
    <col min="4" max="6" width="14.140625" style="3" customWidth="1"/>
    <col min="7" max="7" width="8.28515625" style="1" customWidth="1"/>
    <col min="8" max="8" width="21" style="1" customWidth="1"/>
    <col min="9" max="11" width="9.140625" style="1"/>
    <col min="12" max="12" width="13.28515625" style="1" customWidth="1"/>
    <col min="13" max="16384" width="9.140625" style="1"/>
  </cols>
  <sheetData>
    <row r="1" spans="1:7" ht="23.25" x14ac:dyDescent="0.35">
      <c r="A1" s="56" t="s">
        <v>60</v>
      </c>
      <c r="F1" s="384" t="s">
        <v>61</v>
      </c>
      <c r="G1" s="384"/>
    </row>
    <row r="3" spans="1:7" x14ac:dyDescent="0.2">
      <c r="A3" s="25" t="s">
        <v>1</v>
      </c>
      <c r="B3" s="25" t="s">
        <v>30</v>
      </c>
    </row>
    <row r="4" spans="1:7" x14ac:dyDescent="0.2">
      <c r="B4" s="25" t="s">
        <v>62</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184</v>
      </c>
      <c r="E7" s="42" t="s">
        <v>338</v>
      </c>
      <c r="F7" s="42" t="s">
        <v>185</v>
      </c>
      <c r="G7" s="43" t="s">
        <v>5</v>
      </c>
    </row>
    <row r="8" spans="1:7" s="5" customFormat="1" ht="12.75" thickTop="1" thickBot="1" x14ac:dyDescent="0.25">
      <c r="A8" s="44">
        <v>1</v>
      </c>
      <c r="B8" s="45">
        <v>2</v>
      </c>
      <c r="C8" s="45">
        <v>3</v>
      </c>
      <c r="D8" s="46">
        <v>4</v>
      </c>
      <c r="E8" s="46">
        <v>5</v>
      </c>
      <c r="F8" s="46">
        <v>6</v>
      </c>
      <c r="G8" s="47" t="s">
        <v>12</v>
      </c>
    </row>
    <row r="9" spans="1:7" ht="15" thickTop="1" x14ac:dyDescent="0.2">
      <c r="A9" s="177">
        <v>5272</v>
      </c>
      <c r="B9" s="178">
        <v>51</v>
      </c>
      <c r="C9" s="179" t="s">
        <v>8</v>
      </c>
      <c r="D9" s="180"/>
      <c r="E9" s="181">
        <v>70</v>
      </c>
      <c r="F9" s="181">
        <v>50</v>
      </c>
      <c r="G9" s="182"/>
    </row>
    <row r="10" spans="1:7" s="184" customFormat="1" x14ac:dyDescent="0.2">
      <c r="A10" s="177">
        <v>5273</v>
      </c>
      <c r="B10" s="178">
        <v>51</v>
      </c>
      <c r="C10" s="179" t="s">
        <v>8</v>
      </c>
      <c r="D10" s="180"/>
      <c r="E10" s="181">
        <v>768</v>
      </c>
      <c r="F10" s="181">
        <f>SUM(F27)</f>
        <v>321</v>
      </c>
      <c r="G10" s="182"/>
    </row>
    <row r="11" spans="1:7" s="184" customFormat="1" x14ac:dyDescent="0.2">
      <c r="A11" s="177">
        <v>5529</v>
      </c>
      <c r="B11" s="178">
        <v>51</v>
      </c>
      <c r="C11" s="179" t="s">
        <v>8</v>
      </c>
      <c r="D11" s="180"/>
      <c r="E11" s="181">
        <v>40</v>
      </c>
      <c r="F11" s="181">
        <f>SUM(F63)</f>
        <v>20</v>
      </c>
      <c r="G11" s="183"/>
    </row>
    <row r="12" spans="1:7" x14ac:dyDescent="0.2">
      <c r="A12" s="190">
        <v>6172</v>
      </c>
      <c r="B12" s="191">
        <v>50</v>
      </c>
      <c r="C12" s="188" t="s">
        <v>7</v>
      </c>
      <c r="D12" s="186">
        <v>238950</v>
      </c>
      <c r="E12" s="186">
        <v>250087</v>
      </c>
      <c r="F12" s="186">
        <f>SUM(F69)</f>
        <v>243650</v>
      </c>
      <c r="G12" s="187">
        <f t="shared" ref="G12:G17" si="0">F12/D12*100</f>
        <v>101.96693869010254</v>
      </c>
    </row>
    <row r="13" spans="1:7" x14ac:dyDescent="0.2">
      <c r="A13" s="21">
        <v>6172</v>
      </c>
      <c r="B13" s="22">
        <v>51</v>
      </c>
      <c r="C13" s="8" t="s">
        <v>8</v>
      </c>
      <c r="D13" s="9">
        <v>54511</v>
      </c>
      <c r="E13" s="9">
        <v>54700</v>
      </c>
      <c r="F13" s="9">
        <f>SUM(F105)</f>
        <v>54003</v>
      </c>
      <c r="G13" s="10">
        <f t="shared" si="0"/>
        <v>99.068078002604977</v>
      </c>
    </row>
    <row r="14" spans="1:7" ht="28.5" x14ac:dyDescent="0.2">
      <c r="A14" s="21">
        <v>6172</v>
      </c>
      <c r="B14" s="22">
        <v>53</v>
      </c>
      <c r="C14" s="14" t="s">
        <v>10</v>
      </c>
      <c r="D14" s="9">
        <v>190</v>
      </c>
      <c r="E14" s="9">
        <v>190</v>
      </c>
      <c r="F14" s="9">
        <f>F263</f>
        <v>190</v>
      </c>
      <c r="G14" s="10">
        <f t="shared" si="0"/>
        <v>100</v>
      </c>
    </row>
    <row r="15" spans="1:7" x14ac:dyDescent="0.2">
      <c r="A15" s="21">
        <v>6172</v>
      </c>
      <c r="B15" s="22">
        <v>54</v>
      </c>
      <c r="C15" s="8" t="s">
        <v>11</v>
      </c>
      <c r="D15" s="9">
        <v>1000</v>
      </c>
      <c r="E15" s="9">
        <v>1001</v>
      </c>
      <c r="F15" s="9">
        <f>F274</f>
        <v>1000</v>
      </c>
      <c r="G15" s="10">
        <f t="shared" si="0"/>
        <v>100</v>
      </c>
    </row>
    <row r="16" spans="1:7" ht="29.25" thickBot="1" x14ac:dyDescent="0.25">
      <c r="A16" s="23">
        <v>6330</v>
      </c>
      <c r="B16" s="24">
        <v>53</v>
      </c>
      <c r="C16" s="15" t="s">
        <v>10</v>
      </c>
      <c r="D16" s="11">
        <v>6160</v>
      </c>
      <c r="E16" s="11">
        <v>6160</v>
      </c>
      <c r="F16" s="11">
        <f>F278</f>
        <v>6493</v>
      </c>
      <c r="G16" s="12">
        <f t="shared" si="0"/>
        <v>105.40584415584415</v>
      </c>
    </row>
    <row r="17" spans="1:15" s="16" customFormat="1" ht="16.5" thickTop="1" thickBot="1" x14ac:dyDescent="0.3">
      <c r="A17" s="368" t="s">
        <v>9</v>
      </c>
      <c r="B17" s="369"/>
      <c r="C17" s="370"/>
      <c r="D17" s="48">
        <f>SUM(D9:D16)</f>
        <v>300811</v>
      </c>
      <c r="E17" s="48">
        <f>SUM(E9:E16)</f>
        <v>313016</v>
      </c>
      <c r="F17" s="48">
        <f>SUM(F9:F16)</f>
        <v>305727</v>
      </c>
      <c r="G17" s="49">
        <f t="shared" si="0"/>
        <v>101.63424874755245</v>
      </c>
    </row>
    <row r="18" spans="1:15" ht="15" thickTop="1" x14ac:dyDescent="0.2">
      <c r="A18" s="402"/>
      <c r="B18" s="402"/>
      <c r="C18" s="402"/>
      <c r="D18" s="402"/>
      <c r="E18" s="402"/>
      <c r="F18" s="402"/>
      <c r="G18" s="402"/>
      <c r="I18" s="402"/>
      <c r="J18" s="402"/>
      <c r="K18" s="402"/>
      <c r="L18" s="402"/>
      <c r="M18" s="402"/>
      <c r="N18" s="402"/>
      <c r="O18" s="402"/>
    </row>
    <row r="19" spans="1:15" s="184" customFormat="1" x14ac:dyDescent="0.2">
      <c r="A19" s="214"/>
      <c r="B19" s="214"/>
      <c r="C19" s="214"/>
      <c r="D19" s="214"/>
      <c r="E19" s="214"/>
      <c r="F19" s="214"/>
      <c r="G19" s="214"/>
      <c r="I19" s="214"/>
      <c r="J19" s="214"/>
      <c r="K19" s="214"/>
      <c r="L19" s="214"/>
      <c r="M19" s="214"/>
      <c r="N19" s="214"/>
      <c r="O19" s="214"/>
    </row>
    <row r="20" spans="1:15" ht="15" x14ac:dyDescent="0.25">
      <c r="A20" s="194" t="s">
        <v>13</v>
      </c>
      <c r="B20" s="189"/>
      <c r="C20" s="184"/>
      <c r="D20" s="185"/>
      <c r="E20" s="185"/>
      <c r="F20" s="185"/>
      <c r="G20" s="184"/>
    </row>
    <row r="21" spans="1:15" ht="15.75" thickBot="1" x14ac:dyDescent="0.3">
      <c r="A21" s="198" t="s">
        <v>204</v>
      </c>
      <c r="B21" s="199"/>
      <c r="C21" s="200"/>
      <c r="D21" s="201"/>
      <c r="E21" s="201"/>
      <c r="F21" s="371">
        <v>50</v>
      </c>
      <c r="G21" s="371"/>
    </row>
    <row r="22" spans="1:15" ht="15.75" thickTop="1" x14ac:dyDescent="0.25">
      <c r="A22" s="203" t="s">
        <v>336</v>
      </c>
      <c r="B22" s="204"/>
      <c r="C22" s="202"/>
      <c r="D22" s="205"/>
      <c r="E22" s="205"/>
      <c r="F22" s="390">
        <v>50</v>
      </c>
      <c r="G22" s="391"/>
    </row>
    <row r="23" spans="1:15" x14ac:dyDescent="0.2">
      <c r="A23" s="408" t="s">
        <v>205</v>
      </c>
      <c r="B23" s="409"/>
      <c r="C23" s="409"/>
      <c r="D23" s="409"/>
      <c r="E23" s="409"/>
      <c r="F23" s="409"/>
      <c r="G23" s="409"/>
    </row>
    <row r="24" spans="1:15" x14ac:dyDescent="0.2">
      <c r="A24" s="409"/>
      <c r="B24" s="409"/>
      <c r="C24" s="409"/>
      <c r="D24" s="409"/>
      <c r="E24" s="409"/>
      <c r="F24" s="409"/>
      <c r="G24" s="409"/>
    </row>
    <row r="25" spans="1:15" x14ac:dyDescent="0.2">
      <c r="A25" s="410"/>
      <c r="B25" s="410"/>
      <c r="C25" s="410"/>
      <c r="D25" s="410"/>
      <c r="E25" s="410"/>
      <c r="F25" s="410"/>
      <c r="G25" s="410"/>
    </row>
    <row r="26" spans="1:15" ht="15" x14ac:dyDescent="0.25">
      <c r="A26" s="193"/>
      <c r="B26" s="189"/>
      <c r="C26" s="184"/>
      <c r="D26" s="185"/>
      <c r="E26" s="185"/>
      <c r="F26" s="196"/>
      <c r="G26" s="197"/>
    </row>
    <row r="27" spans="1:15" ht="15.75" thickBot="1" x14ac:dyDescent="0.3">
      <c r="A27" s="198" t="s">
        <v>206</v>
      </c>
      <c r="B27" s="199"/>
      <c r="C27" s="200"/>
      <c r="D27" s="201"/>
      <c r="E27" s="201"/>
      <c r="F27" s="371">
        <f>SUM(F28,F32,F36,F39,F44,F50,F56)</f>
        <v>321</v>
      </c>
      <c r="G27" s="371"/>
    </row>
    <row r="28" spans="1:15" ht="15.75" thickTop="1" x14ac:dyDescent="0.25">
      <c r="A28" s="203" t="s">
        <v>207</v>
      </c>
      <c r="B28" s="204"/>
      <c r="C28" s="202"/>
      <c r="D28" s="205"/>
      <c r="E28" s="205"/>
      <c r="F28" s="390">
        <v>5</v>
      </c>
      <c r="G28" s="391"/>
    </row>
    <row r="29" spans="1:15" x14ac:dyDescent="0.2">
      <c r="A29" s="406" t="s">
        <v>208</v>
      </c>
      <c r="B29" s="407"/>
      <c r="C29" s="407"/>
      <c r="D29" s="407"/>
      <c r="E29" s="407"/>
      <c r="F29" s="407"/>
      <c r="G29" s="407"/>
    </row>
    <row r="30" spans="1:15" x14ac:dyDescent="0.2">
      <c r="A30" s="411"/>
      <c r="B30" s="411"/>
      <c r="C30" s="411"/>
      <c r="D30" s="411"/>
      <c r="E30" s="411"/>
      <c r="F30" s="411"/>
      <c r="G30" s="411"/>
    </row>
    <row r="31" spans="1:15" ht="15" x14ac:dyDescent="0.25">
      <c r="A31" s="193"/>
      <c r="B31" s="189"/>
      <c r="C31" s="184"/>
      <c r="D31" s="185"/>
      <c r="E31" s="185"/>
      <c r="F31" s="196"/>
      <c r="G31" s="197"/>
    </row>
    <row r="32" spans="1:15" ht="15" x14ac:dyDescent="0.25">
      <c r="A32" s="203" t="s">
        <v>16</v>
      </c>
      <c r="B32" s="204"/>
      <c r="C32" s="202"/>
      <c r="D32" s="205"/>
      <c r="E32" s="205"/>
      <c r="F32" s="390">
        <v>1</v>
      </c>
      <c r="G32" s="391"/>
    </row>
    <row r="33" spans="1:7" x14ac:dyDescent="0.2">
      <c r="A33" s="406" t="s">
        <v>209</v>
      </c>
      <c r="B33" s="407"/>
      <c r="C33" s="407"/>
      <c r="D33" s="407"/>
      <c r="E33" s="407"/>
      <c r="F33" s="407"/>
      <c r="G33" s="407"/>
    </row>
    <row r="34" spans="1:7" x14ac:dyDescent="0.2">
      <c r="A34" s="407"/>
      <c r="B34" s="407"/>
      <c r="C34" s="407"/>
      <c r="D34" s="407"/>
      <c r="E34" s="407"/>
      <c r="F34" s="407"/>
      <c r="G34" s="407"/>
    </row>
    <row r="35" spans="1:7" ht="15" x14ac:dyDescent="0.25">
      <c r="A35" s="203"/>
      <c r="B35" s="204"/>
      <c r="C35" s="202"/>
      <c r="D35" s="205"/>
      <c r="E35" s="205"/>
      <c r="F35" s="207"/>
      <c r="G35" s="208"/>
    </row>
    <row r="36" spans="1:7" ht="15" x14ac:dyDescent="0.25">
      <c r="A36" s="203" t="s">
        <v>17</v>
      </c>
      <c r="B36" s="204"/>
      <c r="C36" s="202"/>
      <c r="D36" s="205"/>
      <c r="E36" s="205"/>
      <c r="F36" s="390">
        <v>5</v>
      </c>
      <c r="G36" s="391"/>
    </row>
    <row r="37" spans="1:7" ht="15" x14ac:dyDescent="0.25">
      <c r="A37" s="171" t="s">
        <v>524</v>
      </c>
      <c r="B37" s="204"/>
      <c r="C37" s="202"/>
      <c r="D37" s="205"/>
      <c r="E37" s="205"/>
      <c r="F37" s="207"/>
      <c r="G37" s="208"/>
    </row>
    <row r="38" spans="1:7" ht="15" x14ac:dyDescent="0.25">
      <c r="A38" s="203"/>
      <c r="B38" s="204"/>
      <c r="C38" s="202"/>
      <c r="D38" s="205"/>
      <c r="E38" s="205"/>
      <c r="F38" s="207"/>
      <c r="G38" s="208"/>
    </row>
    <row r="39" spans="1:7" ht="15" x14ac:dyDescent="0.25">
      <c r="A39" s="203" t="s">
        <v>18</v>
      </c>
      <c r="B39" s="204"/>
      <c r="C39" s="202"/>
      <c r="D39" s="205"/>
      <c r="E39" s="205"/>
      <c r="F39" s="390">
        <v>50</v>
      </c>
      <c r="G39" s="391"/>
    </row>
    <row r="40" spans="1:7" x14ac:dyDescent="0.2">
      <c r="A40" s="406" t="s">
        <v>210</v>
      </c>
      <c r="B40" s="407"/>
      <c r="C40" s="407"/>
      <c r="D40" s="407"/>
      <c r="E40" s="407"/>
      <c r="F40" s="407"/>
      <c r="G40" s="407"/>
    </row>
    <row r="41" spans="1:7" x14ac:dyDescent="0.2">
      <c r="A41" s="407"/>
      <c r="B41" s="407"/>
      <c r="C41" s="407"/>
      <c r="D41" s="407"/>
      <c r="E41" s="407"/>
      <c r="F41" s="407"/>
      <c r="G41" s="407"/>
    </row>
    <row r="42" spans="1:7" x14ac:dyDescent="0.2">
      <c r="A42" s="407"/>
      <c r="B42" s="407"/>
      <c r="C42" s="407"/>
      <c r="D42" s="407"/>
      <c r="E42" s="407"/>
      <c r="F42" s="407"/>
      <c r="G42" s="407"/>
    </row>
    <row r="43" spans="1:7" ht="15" x14ac:dyDescent="0.25">
      <c r="A43" s="203"/>
      <c r="B43" s="204"/>
      <c r="C43" s="202"/>
      <c r="D43" s="205"/>
      <c r="E43" s="205"/>
      <c r="F43" s="207"/>
      <c r="G43" s="208"/>
    </row>
    <row r="44" spans="1:7" ht="15" x14ac:dyDescent="0.25">
      <c r="A44" s="203" t="s">
        <v>57</v>
      </c>
      <c r="B44" s="204"/>
      <c r="C44" s="202"/>
      <c r="D44" s="205"/>
      <c r="E44" s="205"/>
      <c r="F44" s="390">
        <v>10</v>
      </c>
      <c r="G44" s="391"/>
    </row>
    <row r="45" spans="1:7" x14ac:dyDescent="0.2">
      <c r="A45" s="406" t="s">
        <v>211</v>
      </c>
      <c r="B45" s="407"/>
      <c r="C45" s="407"/>
      <c r="D45" s="407"/>
      <c r="E45" s="407"/>
      <c r="F45" s="407"/>
      <c r="G45" s="407"/>
    </row>
    <row r="46" spans="1:7" x14ac:dyDescent="0.2">
      <c r="A46" s="407"/>
      <c r="B46" s="407"/>
      <c r="C46" s="407"/>
      <c r="D46" s="407"/>
      <c r="E46" s="407"/>
      <c r="F46" s="407"/>
      <c r="G46" s="407"/>
    </row>
    <row r="47" spans="1:7" x14ac:dyDescent="0.2">
      <c r="A47" s="407"/>
      <c r="B47" s="407"/>
      <c r="C47" s="407"/>
      <c r="D47" s="407"/>
      <c r="E47" s="407"/>
      <c r="F47" s="407"/>
      <c r="G47" s="407"/>
    </row>
    <row r="48" spans="1:7" x14ac:dyDescent="0.2">
      <c r="A48" s="407"/>
      <c r="B48" s="407"/>
      <c r="C48" s="407"/>
      <c r="D48" s="407"/>
      <c r="E48" s="407"/>
      <c r="F48" s="407"/>
      <c r="G48" s="407"/>
    </row>
    <row r="49" spans="1:7" ht="15" x14ac:dyDescent="0.25">
      <c r="A49" s="203"/>
      <c r="B49" s="204"/>
      <c r="C49" s="202"/>
      <c r="D49" s="205"/>
      <c r="E49" s="205"/>
      <c r="F49" s="207"/>
      <c r="G49" s="208"/>
    </row>
    <row r="50" spans="1:7" ht="15" x14ac:dyDescent="0.25">
      <c r="A50" s="203" t="s">
        <v>21</v>
      </c>
      <c r="B50" s="204"/>
      <c r="C50" s="202"/>
      <c r="D50" s="205"/>
      <c r="E50" s="205"/>
      <c r="F50" s="390">
        <v>130</v>
      </c>
      <c r="G50" s="391"/>
    </row>
    <row r="51" spans="1:7" x14ac:dyDescent="0.2">
      <c r="A51" s="406" t="s">
        <v>212</v>
      </c>
      <c r="B51" s="407"/>
      <c r="C51" s="407"/>
      <c r="D51" s="407"/>
      <c r="E51" s="407"/>
      <c r="F51" s="407"/>
      <c r="G51" s="407"/>
    </row>
    <row r="52" spans="1:7" x14ac:dyDescent="0.2">
      <c r="A52" s="407"/>
      <c r="B52" s="407"/>
      <c r="C52" s="407"/>
      <c r="D52" s="407"/>
      <c r="E52" s="407"/>
      <c r="F52" s="407"/>
      <c r="G52" s="407"/>
    </row>
    <row r="53" spans="1:7" x14ac:dyDescent="0.2">
      <c r="A53" s="407"/>
      <c r="B53" s="407"/>
      <c r="C53" s="407"/>
      <c r="D53" s="407"/>
      <c r="E53" s="407"/>
      <c r="F53" s="407"/>
      <c r="G53" s="407"/>
    </row>
    <row r="54" spans="1:7" x14ac:dyDescent="0.2">
      <c r="A54" s="407"/>
      <c r="B54" s="407"/>
      <c r="C54" s="407"/>
      <c r="D54" s="407"/>
      <c r="E54" s="407"/>
      <c r="F54" s="407"/>
      <c r="G54" s="407"/>
    </row>
    <row r="55" spans="1:7" ht="15" x14ac:dyDescent="0.25">
      <c r="A55" s="172"/>
      <c r="B55" s="206"/>
      <c r="C55" s="206"/>
      <c r="D55" s="206"/>
      <c r="E55" s="206"/>
      <c r="F55" s="206"/>
      <c r="G55" s="206"/>
    </row>
    <row r="56" spans="1:7" ht="15" x14ac:dyDescent="0.25">
      <c r="A56" s="203" t="s">
        <v>46</v>
      </c>
      <c r="B56" s="209"/>
      <c r="C56" s="209"/>
      <c r="D56" s="209"/>
      <c r="E56" s="209"/>
      <c r="F56" s="390">
        <v>120</v>
      </c>
      <c r="G56" s="391"/>
    </row>
    <row r="57" spans="1:7" x14ac:dyDescent="0.2">
      <c r="A57" s="406" t="s">
        <v>213</v>
      </c>
      <c r="B57" s="407"/>
      <c r="C57" s="407"/>
      <c r="D57" s="407"/>
      <c r="E57" s="407"/>
      <c r="F57" s="407"/>
      <c r="G57" s="407"/>
    </row>
    <row r="58" spans="1:7" x14ac:dyDescent="0.2">
      <c r="A58" s="407"/>
      <c r="B58" s="407"/>
      <c r="C58" s="407"/>
      <c r="D58" s="407"/>
      <c r="E58" s="407"/>
      <c r="F58" s="407"/>
      <c r="G58" s="407"/>
    </row>
    <row r="59" spans="1:7" x14ac:dyDescent="0.2">
      <c r="A59" s="407"/>
      <c r="B59" s="407"/>
      <c r="C59" s="407"/>
      <c r="D59" s="407"/>
      <c r="E59" s="407"/>
      <c r="F59" s="407"/>
      <c r="G59" s="407"/>
    </row>
    <row r="60" spans="1:7" x14ac:dyDescent="0.2">
      <c r="A60" s="407"/>
      <c r="B60" s="407"/>
      <c r="C60" s="407"/>
      <c r="D60" s="407"/>
      <c r="E60" s="407"/>
      <c r="F60" s="407"/>
      <c r="G60" s="407"/>
    </row>
    <row r="61" spans="1:7" s="184" customFormat="1" ht="15" x14ac:dyDescent="0.25">
      <c r="A61" s="275"/>
      <c r="B61" s="275"/>
      <c r="C61" s="275"/>
      <c r="D61" s="275"/>
      <c r="E61" s="275"/>
      <c r="F61" s="275"/>
      <c r="G61" s="275"/>
    </row>
    <row r="62" spans="1:7" s="184" customFormat="1" ht="15" x14ac:dyDescent="0.25">
      <c r="A62" s="193"/>
      <c r="B62" s="189"/>
      <c r="D62" s="185"/>
      <c r="E62" s="185"/>
      <c r="F62" s="272"/>
      <c r="G62" s="273"/>
    </row>
    <row r="63" spans="1:7" ht="15.75" thickBot="1" x14ac:dyDescent="0.3">
      <c r="A63" s="198" t="s">
        <v>214</v>
      </c>
      <c r="B63" s="199"/>
      <c r="C63" s="200"/>
      <c r="D63" s="201"/>
      <c r="E63" s="201"/>
      <c r="F63" s="371">
        <v>20</v>
      </c>
      <c r="G63" s="371"/>
    </row>
    <row r="64" spans="1:7" ht="15.75" thickTop="1" x14ac:dyDescent="0.25">
      <c r="A64" s="173" t="s">
        <v>21</v>
      </c>
      <c r="B64" s="174"/>
      <c r="C64" s="175"/>
      <c r="D64" s="176"/>
      <c r="E64" s="176"/>
      <c r="F64" s="403">
        <v>20</v>
      </c>
      <c r="G64" s="404"/>
    </row>
    <row r="65" spans="1:8" x14ac:dyDescent="0.2">
      <c r="A65" s="405" t="s">
        <v>215</v>
      </c>
      <c r="B65" s="405"/>
      <c r="C65" s="405"/>
      <c r="D65" s="405"/>
      <c r="E65" s="405"/>
      <c r="F65" s="405"/>
      <c r="G65" s="405"/>
    </row>
    <row r="66" spans="1:8" x14ac:dyDescent="0.2">
      <c r="A66" s="405"/>
      <c r="B66" s="405"/>
      <c r="C66" s="405"/>
      <c r="D66" s="405"/>
      <c r="E66" s="405"/>
      <c r="F66" s="405"/>
      <c r="G66" s="405"/>
    </row>
    <row r="67" spans="1:8" ht="15" x14ac:dyDescent="0.25">
      <c r="A67" s="193"/>
      <c r="B67" s="189"/>
      <c r="C67" s="184"/>
      <c r="D67" s="185"/>
      <c r="E67" s="185"/>
      <c r="F67" s="196"/>
      <c r="G67" s="197"/>
    </row>
    <row r="68" spans="1:8" s="184" customFormat="1" ht="15" x14ac:dyDescent="0.25">
      <c r="A68" s="194"/>
      <c r="B68" s="189"/>
      <c r="D68" s="185"/>
      <c r="E68" s="185"/>
      <c r="F68" s="185"/>
    </row>
    <row r="69" spans="1:8" ht="17.25" customHeight="1" thickBot="1" x14ac:dyDescent="0.3">
      <c r="A69" s="198" t="s">
        <v>64</v>
      </c>
      <c r="B69" s="199"/>
      <c r="C69" s="200"/>
      <c r="D69" s="201"/>
      <c r="E69" s="201"/>
      <c r="F69" s="371">
        <f>SUM(F70,F81,F88,F90,F94,F98,F103)</f>
        <v>243650</v>
      </c>
      <c r="G69" s="371"/>
      <c r="H69" s="50">
        <f>SUM(F70,F81,F88,F90,F94,F98,F103)</f>
        <v>243650</v>
      </c>
    </row>
    <row r="70" spans="1:8" ht="15.75" thickTop="1" x14ac:dyDescent="0.25">
      <c r="A70" s="26" t="s">
        <v>65</v>
      </c>
      <c r="F70" s="372">
        <v>180000</v>
      </c>
      <c r="G70" s="373"/>
    </row>
    <row r="71" spans="1:8" ht="15" customHeight="1" x14ac:dyDescent="0.2">
      <c r="A71" s="397" t="s">
        <v>190</v>
      </c>
      <c r="B71" s="397"/>
      <c r="C71" s="397"/>
      <c r="D71" s="397"/>
      <c r="E71" s="397"/>
      <c r="F71" s="397"/>
      <c r="G71" s="397"/>
    </row>
    <row r="72" spans="1:8" ht="15" customHeight="1" x14ac:dyDescent="0.2">
      <c r="A72" s="397" t="s">
        <v>525</v>
      </c>
      <c r="B72" s="397"/>
      <c r="C72" s="397"/>
      <c r="D72" s="397"/>
      <c r="E72" s="397"/>
      <c r="F72" s="397"/>
      <c r="G72" s="397"/>
    </row>
    <row r="73" spans="1:8" ht="15" customHeight="1" x14ac:dyDescent="0.2">
      <c r="A73" s="397" t="s">
        <v>191</v>
      </c>
      <c r="B73" s="397"/>
      <c r="C73" s="397"/>
      <c r="D73" s="397"/>
      <c r="E73" s="397"/>
      <c r="F73" s="397"/>
      <c r="G73" s="397"/>
    </row>
    <row r="74" spans="1:8" s="184" customFormat="1" ht="15" x14ac:dyDescent="0.25">
      <c r="A74" s="193"/>
      <c r="B74" s="189"/>
      <c r="D74" s="185"/>
      <c r="E74" s="185"/>
      <c r="F74" s="185"/>
    </row>
    <row r="75" spans="1:8" s="184" customFormat="1" ht="15" x14ac:dyDescent="0.25">
      <c r="A75" s="193"/>
      <c r="B75" s="189"/>
      <c r="D75" s="185"/>
      <c r="E75" s="185"/>
      <c r="F75" s="185"/>
    </row>
    <row r="76" spans="1:8" s="184" customFormat="1" ht="14.25" customHeight="1" x14ac:dyDescent="0.2">
      <c r="A76" s="399" t="s">
        <v>356</v>
      </c>
      <c r="B76" s="399"/>
      <c r="C76" s="399"/>
      <c r="D76" s="399"/>
      <c r="E76" s="399"/>
      <c r="F76" s="399"/>
      <c r="G76" s="399"/>
    </row>
    <row r="77" spans="1:8" s="184" customFormat="1" ht="15" customHeight="1" x14ac:dyDescent="0.2">
      <c r="A77" s="399"/>
      <c r="B77" s="399"/>
      <c r="C77" s="399"/>
      <c r="D77" s="399"/>
      <c r="E77" s="399"/>
      <c r="F77" s="399"/>
      <c r="G77" s="399"/>
    </row>
    <row r="78" spans="1:8" s="184" customFormat="1" ht="15" customHeight="1" x14ac:dyDescent="0.2">
      <c r="A78" s="399"/>
      <c r="B78" s="399"/>
      <c r="C78" s="399"/>
      <c r="D78" s="399"/>
      <c r="E78" s="399"/>
      <c r="F78" s="399"/>
      <c r="G78" s="399"/>
    </row>
    <row r="79" spans="1:8" s="184" customFormat="1" x14ac:dyDescent="0.2">
      <c r="A79" s="399"/>
      <c r="B79" s="399"/>
      <c r="C79" s="399"/>
      <c r="D79" s="399"/>
      <c r="E79" s="399"/>
      <c r="F79" s="399"/>
      <c r="G79" s="399"/>
    </row>
    <row r="80" spans="1:8" s="184" customFormat="1" ht="15" x14ac:dyDescent="0.25">
      <c r="A80" s="193"/>
      <c r="B80" s="189"/>
      <c r="D80" s="185"/>
      <c r="E80" s="185"/>
      <c r="F80" s="185"/>
    </row>
    <row r="81" spans="1:7" ht="15" x14ac:dyDescent="0.25">
      <c r="A81" s="26" t="s">
        <v>32</v>
      </c>
      <c r="F81" s="372">
        <v>1500</v>
      </c>
      <c r="G81" s="373"/>
    </row>
    <row r="82" spans="1:7" x14ac:dyDescent="0.2">
      <c r="A82" s="366" t="s">
        <v>66</v>
      </c>
      <c r="B82" s="367"/>
      <c r="C82" s="367"/>
      <c r="D82" s="367"/>
      <c r="E82" s="367"/>
      <c r="F82" s="367"/>
      <c r="G82" s="367"/>
    </row>
    <row r="83" spans="1:7" x14ac:dyDescent="0.2">
      <c r="A83" s="367"/>
      <c r="B83" s="367"/>
      <c r="C83" s="367"/>
      <c r="D83" s="367"/>
      <c r="E83" s="367"/>
      <c r="F83" s="367"/>
      <c r="G83" s="367"/>
    </row>
    <row r="84" spans="1:7" x14ac:dyDescent="0.2">
      <c r="A84" s="367"/>
      <c r="B84" s="367"/>
      <c r="C84" s="367"/>
      <c r="D84" s="367"/>
      <c r="E84" s="367"/>
      <c r="F84" s="367"/>
      <c r="G84" s="367"/>
    </row>
    <row r="85" spans="1:7" x14ac:dyDescent="0.2">
      <c r="A85" s="374"/>
      <c r="B85" s="374"/>
      <c r="C85" s="374"/>
      <c r="D85" s="374"/>
      <c r="E85" s="374"/>
      <c r="F85" s="374"/>
      <c r="G85" s="374"/>
    </row>
    <row r="86" spans="1:7" ht="13.5" customHeight="1" x14ac:dyDescent="0.2">
      <c r="A86" s="374"/>
      <c r="B86" s="374"/>
      <c r="C86" s="374"/>
      <c r="D86" s="374"/>
      <c r="E86" s="374"/>
      <c r="F86" s="374"/>
      <c r="G86" s="374"/>
    </row>
    <row r="87" spans="1:7" ht="15" x14ac:dyDescent="0.25">
      <c r="A87" s="26"/>
    </row>
    <row r="88" spans="1:7" ht="15" x14ac:dyDescent="0.25">
      <c r="A88" s="26" t="s">
        <v>67</v>
      </c>
      <c r="F88" s="372">
        <v>100</v>
      </c>
      <c r="G88" s="373"/>
    </row>
    <row r="89" spans="1:7" ht="15" x14ac:dyDescent="0.25">
      <c r="A89" s="26"/>
    </row>
    <row r="90" spans="1:7" ht="15" x14ac:dyDescent="0.25">
      <c r="A90" s="26" t="s">
        <v>34</v>
      </c>
      <c r="F90" s="372">
        <v>45000</v>
      </c>
      <c r="G90" s="373"/>
    </row>
    <row r="91" spans="1:7" x14ac:dyDescent="0.2">
      <c r="A91" s="366" t="s">
        <v>68</v>
      </c>
      <c r="B91" s="367"/>
      <c r="C91" s="367"/>
      <c r="D91" s="367"/>
      <c r="E91" s="367"/>
      <c r="F91" s="367"/>
      <c r="G91" s="367"/>
    </row>
    <row r="92" spans="1:7" x14ac:dyDescent="0.2">
      <c r="A92" s="367"/>
      <c r="B92" s="367"/>
      <c r="C92" s="367"/>
      <c r="D92" s="367"/>
      <c r="E92" s="367"/>
      <c r="F92" s="367"/>
      <c r="G92" s="367"/>
    </row>
    <row r="93" spans="1:7" ht="15" x14ac:dyDescent="0.25">
      <c r="A93" s="26"/>
    </row>
    <row r="94" spans="1:7" ht="15" x14ac:dyDescent="0.25">
      <c r="A94" s="26" t="s">
        <v>69</v>
      </c>
      <c r="F94" s="372">
        <v>16200</v>
      </c>
      <c r="G94" s="373"/>
    </row>
    <row r="95" spans="1:7" x14ac:dyDescent="0.2">
      <c r="A95" s="366" t="s">
        <v>70</v>
      </c>
      <c r="B95" s="367"/>
      <c r="C95" s="367"/>
      <c r="D95" s="367"/>
      <c r="E95" s="367"/>
      <c r="F95" s="367"/>
      <c r="G95" s="367"/>
    </row>
    <row r="96" spans="1:7" x14ac:dyDescent="0.2">
      <c r="A96" s="367"/>
      <c r="B96" s="367"/>
      <c r="C96" s="367"/>
      <c r="D96" s="367"/>
      <c r="E96" s="367"/>
      <c r="F96" s="367"/>
      <c r="G96" s="367"/>
    </row>
    <row r="97" spans="1:8" ht="15" x14ac:dyDescent="0.25">
      <c r="A97" s="26"/>
    </row>
    <row r="98" spans="1:8" ht="15" x14ac:dyDescent="0.25">
      <c r="A98" s="26" t="s">
        <v>71</v>
      </c>
      <c r="F98" s="372">
        <v>800</v>
      </c>
      <c r="G98" s="373"/>
    </row>
    <row r="99" spans="1:8" x14ac:dyDescent="0.2">
      <c r="A99" s="366" t="s">
        <v>192</v>
      </c>
      <c r="B99" s="367"/>
      <c r="C99" s="367"/>
      <c r="D99" s="367"/>
      <c r="E99" s="367"/>
      <c r="F99" s="367"/>
      <c r="G99" s="367"/>
    </row>
    <row r="100" spans="1:8" x14ac:dyDescent="0.2">
      <c r="A100" s="367"/>
      <c r="B100" s="367"/>
      <c r="C100" s="367"/>
      <c r="D100" s="367"/>
      <c r="E100" s="367"/>
      <c r="F100" s="367"/>
      <c r="G100" s="367"/>
    </row>
    <row r="101" spans="1:8" x14ac:dyDescent="0.2">
      <c r="A101" s="367"/>
      <c r="B101" s="367"/>
      <c r="C101" s="367"/>
      <c r="D101" s="367"/>
      <c r="E101" s="367"/>
      <c r="F101" s="367"/>
      <c r="G101" s="367"/>
    </row>
    <row r="102" spans="1:8" ht="15" x14ac:dyDescent="0.25">
      <c r="A102" s="26"/>
    </row>
    <row r="103" spans="1:8" ht="15" x14ac:dyDescent="0.25">
      <c r="A103" s="26" t="s">
        <v>35</v>
      </c>
      <c r="F103" s="372">
        <v>50</v>
      </c>
      <c r="G103" s="373"/>
    </row>
    <row r="104" spans="1:8" ht="15" x14ac:dyDescent="0.25">
      <c r="A104" s="26"/>
    </row>
    <row r="105" spans="1:8" ht="15.75" thickBot="1" x14ac:dyDescent="0.3">
      <c r="A105" s="35" t="s">
        <v>59</v>
      </c>
      <c r="B105" s="36"/>
      <c r="C105" s="37"/>
      <c r="D105" s="38"/>
      <c r="E105" s="38"/>
      <c r="F105" s="371">
        <f>SUM(F106,F110,F113,F117,F122,F129,F135,F141,F144,F153,F157,F161,F164,F167,F176,F179,F190,F194,F198,F201,F229,F249,F253,F256,F259)</f>
        <v>54003</v>
      </c>
      <c r="G105" s="371"/>
      <c r="H105" s="50">
        <f>SUM(F106,F113,F117,F122,F129,F135,F141,F144,F153,F157,F161,F164,F167,F176,F179,F190,F194,F201,F229,F249,F253,F256,F259)</f>
        <v>53963</v>
      </c>
    </row>
    <row r="106" spans="1:8" ht="15.75" thickTop="1" x14ac:dyDescent="0.25">
      <c r="A106" s="26" t="s">
        <v>144</v>
      </c>
      <c r="F106" s="372">
        <v>40</v>
      </c>
      <c r="G106" s="373"/>
    </row>
    <row r="107" spans="1:8" x14ac:dyDescent="0.2">
      <c r="A107" s="366" t="s">
        <v>145</v>
      </c>
      <c r="B107" s="367"/>
      <c r="C107" s="367"/>
      <c r="D107" s="367"/>
      <c r="E107" s="367"/>
      <c r="F107" s="367"/>
      <c r="G107" s="367"/>
    </row>
    <row r="108" spans="1:8" x14ac:dyDescent="0.2">
      <c r="A108" s="367"/>
      <c r="B108" s="367"/>
      <c r="C108" s="367"/>
      <c r="D108" s="367"/>
      <c r="E108" s="367"/>
      <c r="F108" s="367"/>
      <c r="G108" s="367"/>
    </row>
    <row r="109" spans="1:8" s="184" customFormat="1" ht="15" x14ac:dyDescent="0.25">
      <c r="A109" s="195"/>
      <c r="B109" s="195"/>
      <c r="C109" s="195"/>
      <c r="D109" s="195"/>
      <c r="E109" s="195"/>
      <c r="F109" s="195"/>
      <c r="G109" s="195"/>
    </row>
    <row r="110" spans="1:8" s="184" customFormat="1" ht="15" x14ac:dyDescent="0.25">
      <c r="A110" s="193" t="s">
        <v>193</v>
      </c>
      <c r="B110" s="195"/>
      <c r="C110" s="195"/>
      <c r="D110" s="195"/>
      <c r="E110" s="195"/>
      <c r="F110" s="372">
        <v>20</v>
      </c>
      <c r="G110" s="373"/>
    </row>
    <row r="111" spans="1:8" s="184" customFormat="1" ht="14.25" customHeight="1" x14ac:dyDescent="0.2">
      <c r="A111" s="398" t="s">
        <v>194</v>
      </c>
      <c r="B111" s="398"/>
      <c r="C111" s="398"/>
      <c r="D111" s="398"/>
      <c r="E111" s="398"/>
      <c r="F111" s="398"/>
      <c r="G111" s="398"/>
    </row>
    <row r="112" spans="1:8" ht="15" x14ac:dyDescent="0.25">
      <c r="A112" s="26"/>
    </row>
    <row r="113" spans="1:8" ht="15" x14ac:dyDescent="0.25">
      <c r="A113" s="26" t="s">
        <v>16</v>
      </c>
      <c r="F113" s="372">
        <v>500</v>
      </c>
      <c r="G113" s="373"/>
    </row>
    <row r="114" spans="1:8" x14ac:dyDescent="0.2">
      <c r="A114" s="25" t="s">
        <v>528</v>
      </c>
    </row>
    <row r="115" spans="1:8" x14ac:dyDescent="0.2">
      <c r="A115" s="25" t="s">
        <v>527</v>
      </c>
    </row>
    <row r="116" spans="1:8" ht="15" x14ac:dyDescent="0.25">
      <c r="A116" s="26"/>
    </row>
    <row r="117" spans="1:8" ht="15" x14ac:dyDescent="0.25">
      <c r="A117" s="26" t="s">
        <v>17</v>
      </c>
      <c r="F117" s="372">
        <v>500</v>
      </c>
      <c r="G117" s="373"/>
    </row>
    <row r="118" spans="1:8" x14ac:dyDescent="0.2">
      <c r="A118" s="366" t="s">
        <v>195</v>
      </c>
      <c r="B118" s="367"/>
      <c r="C118" s="367"/>
      <c r="D118" s="367"/>
      <c r="E118" s="367"/>
      <c r="F118" s="367"/>
      <c r="G118" s="367"/>
    </row>
    <row r="119" spans="1:8" x14ac:dyDescent="0.2">
      <c r="A119" s="367"/>
      <c r="B119" s="367"/>
      <c r="C119" s="367"/>
      <c r="D119" s="367"/>
      <c r="E119" s="367"/>
      <c r="F119" s="367"/>
      <c r="G119" s="367"/>
    </row>
    <row r="120" spans="1:8" s="184" customFormat="1" ht="14.25" customHeight="1" x14ac:dyDescent="0.25">
      <c r="A120" s="395" t="s">
        <v>526</v>
      </c>
      <c r="B120" s="395"/>
      <c r="C120" s="395"/>
      <c r="D120" s="395"/>
      <c r="E120" s="395"/>
      <c r="F120" s="395"/>
      <c r="G120" s="271"/>
    </row>
    <row r="121" spans="1:8" s="184" customFormat="1" ht="14.25" customHeight="1" x14ac:dyDescent="0.25">
      <c r="A121" s="276"/>
      <c r="B121" s="276"/>
      <c r="C121" s="276"/>
      <c r="D121" s="276"/>
      <c r="E121" s="276"/>
      <c r="F121" s="276"/>
      <c r="G121" s="271"/>
    </row>
    <row r="122" spans="1:8" ht="15" x14ac:dyDescent="0.25">
      <c r="A122" s="26" t="s">
        <v>18</v>
      </c>
      <c r="F122" s="372">
        <v>2400</v>
      </c>
      <c r="G122" s="373"/>
      <c r="H122" s="1">
        <f>SUM(H123:H127)</f>
        <v>2400</v>
      </c>
    </row>
    <row r="123" spans="1:8" ht="15" customHeight="1" x14ac:dyDescent="0.2">
      <c r="A123" s="366" t="s">
        <v>585</v>
      </c>
      <c r="B123" s="366"/>
      <c r="C123" s="366"/>
      <c r="D123" s="366"/>
      <c r="E123" s="366"/>
      <c r="F123" s="366"/>
      <c r="G123" s="366"/>
      <c r="H123" s="1">
        <v>1000</v>
      </c>
    </row>
    <row r="124" spans="1:8" x14ac:dyDescent="0.2">
      <c r="A124" s="393" t="s">
        <v>586</v>
      </c>
      <c r="B124" s="393"/>
      <c r="C124" s="393"/>
      <c r="D124" s="393"/>
      <c r="E124" s="393"/>
      <c r="F124" s="393"/>
      <c r="G124" s="393"/>
      <c r="H124" s="1">
        <v>200</v>
      </c>
    </row>
    <row r="125" spans="1:8" x14ac:dyDescent="0.2">
      <c r="A125" s="393" t="s">
        <v>587</v>
      </c>
      <c r="B125" s="393"/>
      <c r="C125" s="393"/>
      <c r="D125" s="393"/>
      <c r="E125" s="393"/>
      <c r="F125" s="393"/>
      <c r="G125" s="393"/>
      <c r="H125" s="1">
        <v>300</v>
      </c>
    </row>
    <row r="126" spans="1:8" x14ac:dyDescent="0.2">
      <c r="A126" s="393" t="s">
        <v>588</v>
      </c>
      <c r="B126" s="393"/>
      <c r="C126" s="393"/>
      <c r="D126" s="393"/>
      <c r="E126" s="393"/>
      <c r="F126" s="393"/>
      <c r="G126" s="393"/>
      <c r="H126" s="1">
        <v>700</v>
      </c>
    </row>
    <row r="127" spans="1:8" x14ac:dyDescent="0.2">
      <c r="A127" s="393" t="s">
        <v>589</v>
      </c>
      <c r="B127" s="393"/>
      <c r="C127" s="393"/>
      <c r="D127" s="393"/>
      <c r="E127" s="393"/>
      <c r="F127" s="393"/>
      <c r="G127" s="393"/>
      <c r="H127" s="1">
        <v>200</v>
      </c>
    </row>
    <row r="128" spans="1:8" x14ac:dyDescent="0.2">
      <c r="A128" s="393"/>
      <c r="B128" s="393"/>
      <c r="C128" s="393"/>
      <c r="D128" s="393"/>
      <c r="E128" s="393"/>
      <c r="F128" s="393"/>
      <c r="G128" s="393"/>
    </row>
    <row r="129" spans="1:8" ht="15" x14ac:dyDescent="0.25">
      <c r="A129" s="26" t="s">
        <v>37</v>
      </c>
      <c r="F129" s="372">
        <v>440</v>
      </c>
      <c r="G129" s="373"/>
    </row>
    <row r="130" spans="1:8" x14ac:dyDescent="0.2">
      <c r="A130" s="366" t="s">
        <v>590</v>
      </c>
      <c r="B130" s="367"/>
      <c r="C130" s="367"/>
      <c r="D130" s="367"/>
      <c r="E130" s="367"/>
      <c r="F130" s="367"/>
      <c r="G130" s="367"/>
    </row>
    <row r="131" spans="1:8" x14ac:dyDescent="0.2">
      <c r="A131" s="367"/>
      <c r="B131" s="367"/>
      <c r="C131" s="367"/>
      <c r="D131" s="367"/>
      <c r="E131" s="367"/>
      <c r="F131" s="367"/>
      <c r="G131" s="367"/>
    </row>
    <row r="132" spans="1:8" x14ac:dyDescent="0.2">
      <c r="A132" s="366" t="s">
        <v>591</v>
      </c>
      <c r="B132" s="367"/>
      <c r="C132" s="367"/>
      <c r="D132" s="367"/>
      <c r="E132" s="367"/>
      <c r="F132" s="367"/>
      <c r="G132" s="367"/>
    </row>
    <row r="133" spans="1:8" x14ac:dyDescent="0.2">
      <c r="A133" s="367"/>
      <c r="B133" s="367"/>
      <c r="C133" s="367"/>
      <c r="D133" s="367"/>
      <c r="E133" s="367"/>
      <c r="F133" s="367"/>
      <c r="G133" s="367"/>
    </row>
    <row r="134" spans="1:8" ht="15" x14ac:dyDescent="0.25">
      <c r="A134" s="26"/>
    </row>
    <row r="135" spans="1:8" ht="15" x14ac:dyDescent="0.25">
      <c r="A135" s="26" t="s">
        <v>38</v>
      </c>
      <c r="F135" s="372">
        <v>2605</v>
      </c>
      <c r="G135" s="373"/>
      <c r="H135" s="1">
        <f>SUM(H136:H138)</f>
        <v>2605</v>
      </c>
    </row>
    <row r="136" spans="1:8" x14ac:dyDescent="0.2">
      <c r="A136" s="400" t="s">
        <v>592</v>
      </c>
      <c r="B136" s="400"/>
      <c r="C136" s="400"/>
      <c r="D136" s="400"/>
      <c r="E136" s="400"/>
      <c r="F136" s="400"/>
      <c r="G136" s="400"/>
      <c r="H136" s="1">
        <v>1300</v>
      </c>
    </row>
    <row r="137" spans="1:8" x14ac:dyDescent="0.2">
      <c r="A137" s="366" t="s">
        <v>593</v>
      </c>
      <c r="B137" s="367"/>
      <c r="C137" s="367"/>
      <c r="D137" s="367"/>
      <c r="E137" s="367"/>
      <c r="F137" s="367"/>
      <c r="G137" s="367"/>
      <c r="H137" s="1">
        <v>1300</v>
      </c>
    </row>
    <row r="138" spans="1:8" x14ac:dyDescent="0.2">
      <c r="A138" s="367"/>
      <c r="B138" s="367"/>
      <c r="C138" s="367"/>
      <c r="D138" s="367"/>
      <c r="E138" s="367"/>
      <c r="F138" s="367"/>
      <c r="G138" s="367"/>
      <c r="H138" s="1">
        <v>5</v>
      </c>
    </row>
    <row r="139" spans="1:8" x14ac:dyDescent="0.2">
      <c r="A139" s="25" t="s">
        <v>594</v>
      </c>
    </row>
    <row r="140" spans="1:8" ht="15" x14ac:dyDescent="0.25">
      <c r="A140" s="26"/>
    </row>
    <row r="141" spans="1:8" ht="15" x14ac:dyDescent="0.25">
      <c r="A141" s="26" t="s">
        <v>72</v>
      </c>
      <c r="F141" s="372">
        <v>100</v>
      </c>
      <c r="G141" s="373"/>
    </row>
    <row r="142" spans="1:8" ht="14.25" customHeight="1" x14ac:dyDescent="0.2">
      <c r="A142" s="401" t="s">
        <v>357</v>
      </c>
      <c r="B142" s="401"/>
      <c r="C142" s="401"/>
      <c r="D142" s="401"/>
      <c r="E142" s="401"/>
      <c r="F142" s="401"/>
      <c r="G142" s="401"/>
    </row>
    <row r="143" spans="1:8" ht="15" x14ac:dyDescent="0.25">
      <c r="A143" s="26"/>
    </row>
    <row r="144" spans="1:8" ht="15" x14ac:dyDescent="0.25">
      <c r="A144" s="26" t="s">
        <v>39</v>
      </c>
      <c r="F144" s="372">
        <v>3352</v>
      </c>
      <c r="G144" s="373"/>
      <c r="H144" s="1">
        <f>SUM(H145:H150)</f>
        <v>3352</v>
      </c>
    </row>
    <row r="145" spans="1:8" ht="0.75" customHeight="1" x14ac:dyDescent="0.2">
      <c r="A145" s="396" t="s">
        <v>595</v>
      </c>
      <c r="B145" s="396"/>
      <c r="C145" s="396"/>
      <c r="D145" s="396"/>
      <c r="E145" s="396"/>
      <c r="F145" s="396"/>
      <c r="G145" s="396"/>
    </row>
    <row r="146" spans="1:8" ht="14.25" customHeight="1" x14ac:dyDescent="0.2">
      <c r="A146" s="396"/>
      <c r="B146" s="396"/>
      <c r="C146" s="396"/>
      <c r="D146" s="396"/>
      <c r="E146" s="396"/>
      <c r="F146" s="396"/>
      <c r="G146" s="396"/>
      <c r="H146" s="1">
        <v>1900</v>
      </c>
    </row>
    <row r="147" spans="1:8" ht="14.25" customHeight="1" x14ac:dyDescent="0.2">
      <c r="A147" s="396"/>
      <c r="B147" s="396"/>
      <c r="C147" s="396"/>
      <c r="D147" s="396"/>
      <c r="E147" s="396"/>
      <c r="F147" s="396"/>
      <c r="G147" s="396"/>
      <c r="H147" s="1">
        <v>1388</v>
      </c>
    </row>
    <row r="148" spans="1:8" ht="14.25" customHeight="1" x14ac:dyDescent="0.2">
      <c r="A148" s="396"/>
      <c r="B148" s="396"/>
      <c r="C148" s="396"/>
      <c r="D148" s="396"/>
      <c r="E148" s="396"/>
      <c r="F148" s="396"/>
      <c r="G148" s="396"/>
      <c r="H148" s="1">
        <v>12</v>
      </c>
    </row>
    <row r="149" spans="1:8" ht="14.25" customHeight="1" x14ac:dyDescent="0.2">
      <c r="A149" s="396"/>
      <c r="B149" s="396"/>
      <c r="C149" s="396"/>
      <c r="D149" s="396"/>
      <c r="E149" s="396"/>
      <c r="F149" s="396"/>
      <c r="G149" s="396"/>
      <c r="H149" s="1">
        <v>2</v>
      </c>
    </row>
    <row r="150" spans="1:8" ht="15" customHeight="1" x14ac:dyDescent="0.2">
      <c r="A150" s="396"/>
      <c r="B150" s="396"/>
      <c r="C150" s="396"/>
      <c r="D150" s="396"/>
      <c r="E150" s="396"/>
      <c r="F150" s="396"/>
      <c r="G150" s="396"/>
      <c r="H150" s="1">
        <v>50</v>
      </c>
    </row>
    <row r="151" spans="1:8" ht="15" customHeight="1" x14ac:dyDescent="0.2">
      <c r="A151" s="396"/>
      <c r="B151" s="396"/>
      <c r="C151" s="396"/>
      <c r="D151" s="396"/>
      <c r="E151" s="396"/>
      <c r="F151" s="396"/>
      <c r="G151" s="396"/>
    </row>
    <row r="152" spans="1:8" ht="15" x14ac:dyDescent="0.25">
      <c r="A152" s="26"/>
    </row>
    <row r="153" spans="1:8" ht="15" x14ac:dyDescent="0.25">
      <c r="A153" s="26" t="s">
        <v>40</v>
      </c>
      <c r="F153" s="372">
        <v>1200</v>
      </c>
      <c r="G153" s="373"/>
    </row>
    <row r="154" spans="1:8" x14ac:dyDescent="0.2">
      <c r="A154" s="25" t="s">
        <v>529</v>
      </c>
    </row>
    <row r="155" spans="1:8" ht="15" x14ac:dyDescent="0.25">
      <c r="A155" s="26"/>
    </row>
    <row r="156" spans="1:8" s="184" customFormat="1" ht="15" x14ac:dyDescent="0.25">
      <c r="A156" s="193"/>
      <c r="B156" s="189"/>
      <c r="D156" s="185"/>
      <c r="E156" s="185"/>
      <c r="F156" s="185"/>
    </row>
    <row r="157" spans="1:8" ht="15" x14ac:dyDescent="0.25">
      <c r="A157" s="26" t="s">
        <v>73</v>
      </c>
      <c r="F157" s="372">
        <v>150</v>
      </c>
      <c r="G157" s="373"/>
    </row>
    <row r="158" spans="1:8" x14ac:dyDescent="0.2">
      <c r="A158" s="366" t="s">
        <v>74</v>
      </c>
      <c r="B158" s="367"/>
      <c r="C158" s="367"/>
      <c r="D158" s="367"/>
      <c r="E158" s="367"/>
      <c r="F158" s="367"/>
      <c r="G158" s="367"/>
    </row>
    <row r="159" spans="1:8" x14ac:dyDescent="0.2">
      <c r="A159" s="367"/>
      <c r="B159" s="367"/>
      <c r="C159" s="367"/>
      <c r="D159" s="367"/>
      <c r="E159" s="367"/>
      <c r="F159" s="367"/>
      <c r="G159" s="367"/>
    </row>
    <row r="160" spans="1:8" s="184" customFormat="1" ht="15" x14ac:dyDescent="0.25">
      <c r="A160" s="193"/>
      <c r="B160" s="189"/>
      <c r="D160" s="185"/>
      <c r="E160" s="185"/>
      <c r="F160" s="185"/>
    </row>
    <row r="161" spans="1:8" ht="15" x14ac:dyDescent="0.25">
      <c r="A161" s="26" t="s">
        <v>75</v>
      </c>
      <c r="F161" s="372">
        <v>25</v>
      </c>
      <c r="G161" s="373"/>
    </row>
    <row r="162" spans="1:8" x14ac:dyDescent="0.2">
      <c r="A162" s="25" t="s">
        <v>76</v>
      </c>
    </row>
    <row r="163" spans="1:8" ht="15" x14ac:dyDescent="0.25">
      <c r="A163" s="26"/>
    </row>
    <row r="164" spans="1:8" ht="15" x14ac:dyDescent="0.25">
      <c r="A164" s="26" t="s">
        <v>41</v>
      </c>
      <c r="F164" s="372">
        <v>1090</v>
      </c>
      <c r="G164" s="373"/>
    </row>
    <row r="165" spans="1:8" x14ac:dyDescent="0.2">
      <c r="A165" s="25" t="s">
        <v>77</v>
      </c>
    </row>
    <row r="166" spans="1:8" ht="15" x14ac:dyDescent="0.25">
      <c r="A166" s="26"/>
    </row>
    <row r="167" spans="1:8" ht="15" x14ac:dyDescent="0.25">
      <c r="A167" s="26" t="s">
        <v>42</v>
      </c>
      <c r="F167" s="372">
        <v>1500</v>
      </c>
      <c r="G167" s="373"/>
      <c r="H167" s="1">
        <f>SUM(H168:H174)</f>
        <v>1500</v>
      </c>
    </row>
    <row r="168" spans="1:8" x14ac:dyDescent="0.2">
      <c r="A168" s="366" t="s">
        <v>596</v>
      </c>
      <c r="B168" s="367"/>
      <c r="C168" s="367"/>
      <c r="D168" s="367"/>
      <c r="E168" s="367"/>
      <c r="F168" s="367"/>
      <c r="G168" s="367"/>
      <c r="H168" s="1">
        <v>600</v>
      </c>
    </row>
    <row r="169" spans="1:8" x14ac:dyDescent="0.2">
      <c r="A169" s="367"/>
      <c r="B169" s="367"/>
      <c r="C169" s="367"/>
      <c r="D169" s="367"/>
      <c r="E169" s="367"/>
      <c r="F169" s="367"/>
      <c r="G169" s="367"/>
      <c r="H169" s="1">
        <v>555</v>
      </c>
    </row>
    <row r="170" spans="1:8" x14ac:dyDescent="0.2">
      <c r="A170" s="367"/>
      <c r="B170" s="367"/>
      <c r="C170" s="367"/>
      <c r="D170" s="367"/>
      <c r="E170" s="367"/>
      <c r="F170" s="367"/>
      <c r="G170" s="367"/>
    </row>
    <row r="171" spans="1:8" x14ac:dyDescent="0.2">
      <c r="A171" s="367"/>
      <c r="B171" s="367"/>
      <c r="C171" s="367"/>
      <c r="D171" s="367"/>
      <c r="E171" s="367"/>
      <c r="F171" s="367"/>
      <c r="G171" s="367"/>
    </row>
    <row r="172" spans="1:8" x14ac:dyDescent="0.2">
      <c r="A172" s="367"/>
      <c r="B172" s="367"/>
      <c r="C172" s="367"/>
      <c r="D172" s="367"/>
      <c r="E172" s="367"/>
      <c r="F172" s="367"/>
      <c r="G172" s="367"/>
      <c r="H172" s="1">
        <v>300</v>
      </c>
    </row>
    <row r="173" spans="1:8" x14ac:dyDescent="0.2">
      <c r="A173" s="367"/>
      <c r="B173" s="367"/>
      <c r="C173" s="367"/>
      <c r="D173" s="367"/>
      <c r="E173" s="367"/>
      <c r="F173" s="367"/>
      <c r="G173" s="367"/>
      <c r="H173" s="1">
        <v>44</v>
      </c>
    </row>
    <row r="174" spans="1:8" x14ac:dyDescent="0.2">
      <c r="A174" s="367"/>
      <c r="B174" s="367"/>
      <c r="C174" s="367"/>
      <c r="D174" s="367"/>
      <c r="E174" s="367"/>
      <c r="F174" s="367"/>
      <c r="G174" s="367"/>
      <c r="H174" s="1">
        <v>1</v>
      </c>
    </row>
    <row r="175" spans="1:8" ht="15" x14ac:dyDescent="0.25">
      <c r="A175" s="26"/>
      <c r="B175" s="53"/>
      <c r="C175" s="53"/>
      <c r="D175" s="53"/>
      <c r="E175" s="53"/>
      <c r="F175" s="53"/>
      <c r="G175" s="53"/>
    </row>
    <row r="176" spans="1:8" ht="15" x14ac:dyDescent="0.25">
      <c r="A176" s="26" t="s">
        <v>43</v>
      </c>
      <c r="B176" s="53"/>
      <c r="C176" s="53"/>
      <c r="D176" s="53"/>
      <c r="E176" s="53"/>
      <c r="F176" s="372">
        <v>50</v>
      </c>
      <c r="G176" s="373"/>
    </row>
    <row r="177" spans="1:8" ht="15" x14ac:dyDescent="0.25">
      <c r="A177" s="366" t="s">
        <v>530</v>
      </c>
      <c r="B177" s="367"/>
      <c r="C177" s="367"/>
      <c r="D177" s="367"/>
      <c r="E177" s="367"/>
      <c r="F177" s="367"/>
      <c r="G177" s="367"/>
    </row>
    <row r="178" spans="1:8" ht="15" x14ac:dyDescent="0.25">
      <c r="A178" s="26"/>
      <c r="B178" s="53"/>
      <c r="C178" s="53"/>
      <c r="D178" s="53"/>
      <c r="E178" s="53"/>
      <c r="F178" s="53"/>
      <c r="G178" s="53"/>
    </row>
    <row r="179" spans="1:8" ht="15" x14ac:dyDescent="0.25">
      <c r="A179" s="26" t="s">
        <v>57</v>
      </c>
      <c r="B179" s="53"/>
      <c r="C179" s="53"/>
      <c r="D179" s="53"/>
      <c r="E179" s="53"/>
      <c r="F179" s="372">
        <v>17291</v>
      </c>
      <c r="G179" s="373"/>
      <c r="H179" s="1">
        <f>SUM(H180:H188)</f>
        <v>17291</v>
      </c>
    </row>
    <row r="180" spans="1:8" ht="15" customHeight="1" x14ac:dyDescent="0.2">
      <c r="A180" s="393" t="s">
        <v>597</v>
      </c>
      <c r="B180" s="393"/>
      <c r="C180" s="393"/>
      <c r="D180" s="393"/>
      <c r="E180" s="393"/>
      <c r="F180" s="393"/>
      <c r="G180" s="393"/>
    </row>
    <row r="181" spans="1:8" ht="15" customHeight="1" x14ac:dyDescent="0.2">
      <c r="A181" s="393"/>
      <c r="B181" s="393"/>
      <c r="C181" s="393"/>
      <c r="D181" s="393"/>
      <c r="E181" s="393"/>
      <c r="F181" s="393"/>
      <c r="G181" s="393"/>
      <c r="H181" s="1">
        <v>15920</v>
      </c>
    </row>
    <row r="182" spans="1:8" x14ac:dyDescent="0.2">
      <c r="A182" s="393" t="s">
        <v>598</v>
      </c>
      <c r="B182" s="393"/>
      <c r="C182" s="393"/>
      <c r="D182" s="393"/>
      <c r="E182" s="393"/>
      <c r="F182" s="393"/>
      <c r="G182" s="393"/>
      <c r="H182" s="1">
        <v>120</v>
      </c>
    </row>
    <row r="183" spans="1:8" x14ac:dyDescent="0.2">
      <c r="A183" s="393" t="s">
        <v>196</v>
      </c>
      <c r="B183" s="393"/>
      <c r="C183" s="393"/>
      <c r="D183" s="393"/>
      <c r="E183" s="393"/>
      <c r="F183" s="393"/>
      <c r="G183" s="393"/>
      <c r="H183" s="1">
        <v>365</v>
      </c>
    </row>
    <row r="184" spans="1:8" x14ac:dyDescent="0.2">
      <c r="A184" s="393" t="s">
        <v>599</v>
      </c>
      <c r="B184" s="393"/>
      <c r="C184" s="393"/>
      <c r="D184" s="393"/>
      <c r="E184" s="393"/>
      <c r="F184" s="393"/>
      <c r="G184" s="393"/>
      <c r="H184" s="1">
        <v>125</v>
      </c>
    </row>
    <row r="185" spans="1:8" x14ac:dyDescent="0.2">
      <c r="A185" s="366" t="s">
        <v>600</v>
      </c>
      <c r="B185" s="366"/>
      <c r="C185" s="366"/>
      <c r="D185" s="366"/>
      <c r="E185" s="366"/>
      <c r="F185" s="366"/>
      <c r="G185" s="366"/>
    </row>
    <row r="186" spans="1:8" x14ac:dyDescent="0.2">
      <c r="A186" s="374"/>
      <c r="B186" s="374"/>
      <c r="C186" s="374"/>
      <c r="D186" s="374"/>
      <c r="E186" s="374"/>
      <c r="F186" s="374"/>
      <c r="G186" s="374"/>
      <c r="H186" s="1">
        <v>381</v>
      </c>
    </row>
    <row r="187" spans="1:8" ht="15" customHeight="1" x14ac:dyDescent="0.2">
      <c r="A187" s="393" t="s">
        <v>601</v>
      </c>
      <c r="B187" s="393"/>
      <c r="C187" s="393"/>
      <c r="D187" s="393"/>
      <c r="E187" s="393"/>
      <c r="F187" s="393"/>
      <c r="G187" s="393"/>
    </row>
    <row r="188" spans="1:8" ht="15" customHeight="1" x14ac:dyDescent="0.2">
      <c r="A188" s="393"/>
      <c r="B188" s="393"/>
      <c r="C188" s="393"/>
      <c r="D188" s="393"/>
      <c r="E188" s="393"/>
      <c r="F188" s="393"/>
      <c r="G188" s="393"/>
      <c r="H188" s="1">
        <v>380</v>
      </c>
    </row>
    <row r="189" spans="1:8" ht="15" x14ac:dyDescent="0.25">
      <c r="A189" s="26"/>
      <c r="B189" s="53"/>
      <c r="C189" s="53"/>
      <c r="D189" s="53"/>
      <c r="E189" s="53"/>
      <c r="F189" s="53"/>
      <c r="G189" s="53"/>
    </row>
    <row r="190" spans="1:8" ht="15" x14ac:dyDescent="0.25">
      <c r="A190" s="26" t="s">
        <v>19</v>
      </c>
      <c r="B190" s="53"/>
      <c r="C190" s="53"/>
      <c r="D190" s="53"/>
      <c r="E190" s="53"/>
      <c r="F190" s="372">
        <v>110</v>
      </c>
      <c r="G190" s="373"/>
    </row>
    <row r="191" spans="1:8" x14ac:dyDescent="0.2">
      <c r="A191" s="366" t="s">
        <v>531</v>
      </c>
      <c r="B191" s="367"/>
      <c r="C191" s="367"/>
      <c r="D191" s="367"/>
      <c r="E191" s="367"/>
      <c r="F191" s="367"/>
      <c r="G191" s="367"/>
    </row>
    <row r="192" spans="1:8" x14ac:dyDescent="0.2">
      <c r="A192" s="367"/>
      <c r="B192" s="367"/>
      <c r="C192" s="367"/>
      <c r="D192" s="367"/>
      <c r="E192" s="367"/>
      <c r="F192" s="367"/>
      <c r="G192" s="367"/>
    </row>
    <row r="193" spans="1:8" ht="15" x14ac:dyDescent="0.25">
      <c r="A193" s="26"/>
      <c r="B193" s="53"/>
      <c r="C193" s="53"/>
      <c r="D193" s="53"/>
      <c r="E193" s="53"/>
      <c r="F193" s="53"/>
      <c r="G193" s="53"/>
    </row>
    <row r="194" spans="1:8" ht="15" x14ac:dyDescent="0.25">
      <c r="A194" s="26" t="s">
        <v>20</v>
      </c>
      <c r="B194" s="53"/>
      <c r="C194" s="53"/>
      <c r="D194" s="53"/>
      <c r="E194" s="53"/>
      <c r="F194" s="372">
        <v>2000</v>
      </c>
      <c r="G194" s="373"/>
    </row>
    <row r="195" spans="1:8" x14ac:dyDescent="0.2">
      <c r="A195" s="366" t="s">
        <v>146</v>
      </c>
      <c r="B195" s="367"/>
      <c r="C195" s="367"/>
      <c r="D195" s="367"/>
      <c r="E195" s="367"/>
      <c r="F195" s="367"/>
      <c r="G195" s="367"/>
    </row>
    <row r="196" spans="1:8" x14ac:dyDescent="0.2">
      <c r="A196" s="367"/>
      <c r="B196" s="367"/>
      <c r="C196" s="367"/>
      <c r="D196" s="367"/>
      <c r="E196" s="367"/>
      <c r="F196" s="367"/>
      <c r="G196" s="367"/>
    </row>
    <row r="197" spans="1:8" ht="15" x14ac:dyDescent="0.25">
      <c r="A197" s="26"/>
      <c r="B197" s="53"/>
      <c r="C197" s="53"/>
      <c r="D197" s="53"/>
      <c r="E197" s="53"/>
      <c r="F197" s="53"/>
      <c r="G197" s="53"/>
    </row>
    <row r="198" spans="1:8" s="184" customFormat="1" ht="15" x14ac:dyDescent="0.25">
      <c r="A198" s="193" t="s">
        <v>197</v>
      </c>
      <c r="B198" s="195"/>
      <c r="C198" s="195"/>
      <c r="D198" s="195"/>
      <c r="E198" s="195"/>
      <c r="F198" s="372">
        <v>20</v>
      </c>
      <c r="G198" s="373"/>
    </row>
    <row r="199" spans="1:8" s="184" customFormat="1" ht="15" x14ac:dyDescent="0.25">
      <c r="A199" s="366" t="s">
        <v>532</v>
      </c>
      <c r="B199" s="367"/>
      <c r="C199" s="367"/>
      <c r="D199" s="367"/>
      <c r="E199" s="367"/>
      <c r="F199" s="367"/>
      <c r="G199" s="367"/>
    </row>
    <row r="200" spans="1:8" s="184" customFormat="1" ht="15" x14ac:dyDescent="0.25">
      <c r="A200" s="193"/>
      <c r="B200" s="195"/>
      <c r="C200" s="195"/>
      <c r="D200" s="195"/>
      <c r="E200" s="195"/>
      <c r="F200" s="195"/>
      <c r="G200" s="195"/>
    </row>
    <row r="201" spans="1:8" ht="15" x14ac:dyDescent="0.25">
      <c r="A201" s="26" t="s">
        <v>21</v>
      </c>
      <c r="B201" s="53"/>
      <c r="C201" s="53"/>
      <c r="D201" s="53"/>
      <c r="E201" s="53"/>
      <c r="F201" s="372">
        <v>14032</v>
      </c>
      <c r="G201" s="373"/>
      <c r="H201" s="1">
        <f>SUM(H202:H227)</f>
        <v>14032</v>
      </c>
    </row>
    <row r="202" spans="1:8" ht="15" customHeight="1" x14ac:dyDescent="0.2">
      <c r="A202" s="393" t="s">
        <v>602</v>
      </c>
      <c r="B202" s="393"/>
      <c r="C202" s="393"/>
      <c r="D202" s="393"/>
      <c r="E202" s="393"/>
      <c r="F202" s="393"/>
      <c r="G202" s="393"/>
      <c r="H202" s="1">
        <v>2930</v>
      </c>
    </row>
    <row r="203" spans="1:8" x14ac:dyDescent="0.2">
      <c r="A203" s="393" t="s">
        <v>603</v>
      </c>
      <c r="B203" s="393"/>
      <c r="C203" s="393"/>
      <c r="D203" s="393"/>
      <c r="E203" s="393"/>
      <c r="F203" s="393"/>
      <c r="G203" s="393"/>
    </row>
    <row r="204" spans="1:8" x14ac:dyDescent="0.2">
      <c r="A204" s="393"/>
      <c r="B204" s="393"/>
      <c r="C204" s="393"/>
      <c r="D204" s="393"/>
      <c r="E204" s="393"/>
      <c r="F204" s="393"/>
      <c r="G204" s="393"/>
      <c r="H204" s="1">
        <v>1809</v>
      </c>
    </row>
    <row r="205" spans="1:8" x14ac:dyDescent="0.2">
      <c r="A205" s="393" t="s">
        <v>604</v>
      </c>
      <c r="B205" s="393"/>
      <c r="C205" s="393"/>
      <c r="D205" s="393"/>
      <c r="E205" s="393"/>
      <c r="F205" s="393"/>
      <c r="G205" s="393"/>
    </row>
    <row r="206" spans="1:8" x14ac:dyDescent="0.2">
      <c r="A206" s="393"/>
      <c r="B206" s="393"/>
      <c r="C206" s="393"/>
      <c r="D206" s="393"/>
      <c r="E206" s="393"/>
      <c r="F206" s="393"/>
      <c r="G206" s="393"/>
      <c r="H206" s="1">
        <v>1476</v>
      </c>
    </row>
    <row r="207" spans="1:8" x14ac:dyDescent="0.2">
      <c r="A207" s="393" t="s">
        <v>605</v>
      </c>
      <c r="B207" s="393"/>
      <c r="C207" s="393"/>
      <c r="D207" s="393"/>
      <c r="E207" s="393"/>
      <c r="F207" s="393"/>
      <c r="G207" s="393"/>
      <c r="H207" s="1">
        <v>1300</v>
      </c>
    </row>
    <row r="208" spans="1:8" x14ac:dyDescent="0.2">
      <c r="A208" s="393" t="s">
        <v>606</v>
      </c>
      <c r="B208" s="393"/>
      <c r="C208" s="393"/>
      <c r="D208" s="393"/>
      <c r="E208" s="393"/>
      <c r="F208" s="393"/>
      <c r="G208" s="393"/>
      <c r="H208" s="1">
        <v>853</v>
      </c>
    </row>
    <row r="209" spans="1:8" x14ac:dyDescent="0.2">
      <c r="A209" s="393" t="s">
        <v>607</v>
      </c>
      <c r="B209" s="393"/>
      <c r="C209" s="393"/>
      <c r="D209" s="393"/>
      <c r="E209" s="393"/>
      <c r="F209" s="393"/>
      <c r="G209" s="393"/>
      <c r="H209" s="1">
        <v>720</v>
      </c>
    </row>
    <row r="210" spans="1:8" ht="14.25" customHeight="1" x14ac:dyDescent="0.2">
      <c r="A210" s="394" t="s">
        <v>608</v>
      </c>
      <c r="B210" s="394"/>
      <c r="C210" s="394"/>
      <c r="D210" s="394"/>
      <c r="E210" s="394"/>
      <c r="F210" s="394"/>
      <c r="G210" s="394"/>
      <c r="H210" s="1">
        <v>90</v>
      </c>
    </row>
    <row r="211" spans="1:8" x14ac:dyDescent="0.2">
      <c r="A211" s="393" t="s">
        <v>609</v>
      </c>
      <c r="B211" s="393"/>
      <c r="C211" s="393"/>
      <c r="D211" s="393"/>
      <c r="E211" s="393"/>
      <c r="F211" s="393"/>
      <c r="G211" s="393"/>
    </row>
    <row r="212" spans="1:8" x14ac:dyDescent="0.2">
      <c r="A212" s="393"/>
      <c r="B212" s="393"/>
      <c r="C212" s="393"/>
      <c r="D212" s="393"/>
      <c r="E212" s="393"/>
      <c r="F212" s="393"/>
      <c r="G212" s="393"/>
    </row>
    <row r="213" spans="1:8" x14ac:dyDescent="0.2">
      <c r="A213" s="393"/>
      <c r="B213" s="393"/>
      <c r="C213" s="393"/>
      <c r="D213" s="393"/>
      <c r="E213" s="393"/>
      <c r="F213" s="393"/>
      <c r="G213" s="393"/>
      <c r="H213" s="1">
        <v>327</v>
      </c>
    </row>
    <row r="214" spans="1:8" x14ac:dyDescent="0.2">
      <c r="A214" s="393" t="s">
        <v>147</v>
      </c>
      <c r="B214" s="393"/>
      <c r="C214" s="393"/>
      <c r="D214" s="393"/>
      <c r="E214" s="393"/>
      <c r="F214" s="393"/>
      <c r="G214" s="393"/>
      <c r="H214" s="1">
        <v>217</v>
      </c>
    </row>
    <row r="215" spans="1:8" ht="14.25" customHeight="1" x14ac:dyDescent="0.2">
      <c r="A215" s="366" t="s">
        <v>148</v>
      </c>
      <c r="B215" s="366"/>
      <c r="C215" s="366"/>
      <c r="D215" s="366"/>
      <c r="E215" s="366"/>
      <c r="F215" s="366"/>
      <c r="G215" s="366"/>
    </row>
    <row r="216" spans="1:8" x14ac:dyDescent="0.2">
      <c r="A216" s="366"/>
      <c r="B216" s="366"/>
      <c r="C216" s="366"/>
      <c r="D216" s="366"/>
      <c r="E216" s="366"/>
      <c r="F216" s="366"/>
      <c r="G216" s="366"/>
      <c r="H216" s="1">
        <v>172</v>
      </c>
    </row>
    <row r="217" spans="1:8" x14ac:dyDescent="0.2">
      <c r="A217" s="393" t="s">
        <v>610</v>
      </c>
      <c r="B217" s="393"/>
      <c r="C217" s="393"/>
      <c r="D217" s="393"/>
      <c r="E217" s="393"/>
      <c r="F217" s="393"/>
      <c r="G217" s="393"/>
      <c r="H217" s="1">
        <v>156</v>
      </c>
    </row>
    <row r="218" spans="1:8" x14ac:dyDescent="0.2">
      <c r="A218" s="393" t="s">
        <v>611</v>
      </c>
      <c r="B218" s="393"/>
      <c r="C218" s="393"/>
      <c r="D218" s="393"/>
      <c r="E218" s="393"/>
      <c r="F218" s="393"/>
      <c r="G218" s="393"/>
    </row>
    <row r="219" spans="1:8" x14ac:dyDescent="0.2">
      <c r="A219" s="393"/>
      <c r="B219" s="393"/>
      <c r="C219" s="393"/>
      <c r="D219" s="393"/>
      <c r="E219" s="393"/>
      <c r="F219" s="393"/>
      <c r="G219" s="393"/>
      <c r="H219" s="1">
        <v>150</v>
      </c>
    </row>
    <row r="220" spans="1:8" x14ac:dyDescent="0.2">
      <c r="A220" s="393" t="s">
        <v>612</v>
      </c>
      <c r="B220" s="393"/>
      <c r="C220" s="393"/>
      <c r="D220" s="393"/>
      <c r="E220" s="393"/>
      <c r="F220" s="393"/>
      <c r="G220" s="393"/>
      <c r="H220" s="1">
        <v>150</v>
      </c>
    </row>
    <row r="221" spans="1:8" x14ac:dyDescent="0.2">
      <c r="A221" s="393" t="s">
        <v>613</v>
      </c>
      <c r="B221" s="393"/>
      <c r="C221" s="393"/>
      <c r="D221" s="393"/>
      <c r="E221" s="393"/>
      <c r="F221" s="393"/>
      <c r="G221" s="393"/>
      <c r="H221" s="1">
        <v>76</v>
      </c>
    </row>
    <row r="222" spans="1:8" x14ac:dyDescent="0.2">
      <c r="A222" s="393" t="s">
        <v>614</v>
      </c>
      <c r="B222" s="393"/>
      <c r="C222" s="393"/>
      <c r="D222" s="393"/>
      <c r="E222" s="393"/>
      <c r="F222" s="393"/>
      <c r="G222" s="393"/>
      <c r="H222" s="1">
        <v>100</v>
      </c>
    </row>
    <row r="223" spans="1:8" x14ac:dyDescent="0.2">
      <c r="A223" s="393" t="s">
        <v>615</v>
      </c>
      <c r="B223" s="393"/>
      <c r="C223" s="393"/>
      <c r="D223" s="393"/>
      <c r="E223" s="393"/>
      <c r="F223" s="393"/>
      <c r="G223" s="393"/>
    </row>
    <row r="224" spans="1:8" x14ac:dyDescent="0.2">
      <c r="A224" s="393"/>
      <c r="B224" s="393"/>
      <c r="C224" s="393"/>
      <c r="D224" s="393"/>
      <c r="E224" s="393"/>
      <c r="F224" s="393"/>
      <c r="G224" s="393"/>
    </row>
    <row r="225" spans="1:8" x14ac:dyDescent="0.2">
      <c r="A225" s="393"/>
      <c r="B225" s="393"/>
      <c r="C225" s="393"/>
      <c r="D225" s="393"/>
      <c r="E225" s="393"/>
      <c r="F225" s="393"/>
      <c r="G225" s="393"/>
      <c r="H225" s="1">
        <v>1678</v>
      </c>
    </row>
    <row r="226" spans="1:8" x14ac:dyDescent="0.2">
      <c r="A226" s="393" t="s">
        <v>616</v>
      </c>
      <c r="B226" s="393"/>
      <c r="C226" s="393"/>
      <c r="D226" s="393"/>
      <c r="E226" s="393"/>
      <c r="F226" s="393"/>
      <c r="G226" s="393"/>
      <c r="H226" s="1">
        <v>1600</v>
      </c>
    </row>
    <row r="227" spans="1:8" ht="15" x14ac:dyDescent="0.25">
      <c r="A227" s="192" t="s">
        <v>198</v>
      </c>
      <c r="B227" s="103"/>
      <c r="C227" s="103"/>
      <c r="D227" s="103"/>
      <c r="E227" s="103"/>
      <c r="F227" s="103"/>
      <c r="G227" s="103"/>
      <c r="H227" s="1">
        <v>228</v>
      </c>
    </row>
    <row r="228" spans="1:8" s="184" customFormat="1" ht="15" x14ac:dyDescent="0.25">
      <c r="A228" s="193"/>
      <c r="B228" s="195"/>
      <c r="C228" s="195"/>
      <c r="D228" s="195"/>
      <c r="E228" s="195"/>
      <c r="F228" s="195"/>
      <c r="G228" s="195"/>
    </row>
    <row r="229" spans="1:8" ht="15" x14ac:dyDescent="0.25">
      <c r="A229" s="26" t="s">
        <v>22</v>
      </c>
      <c r="B229" s="53"/>
      <c r="C229" s="53"/>
      <c r="D229" s="53"/>
      <c r="E229" s="53"/>
      <c r="F229" s="372">
        <v>2778</v>
      </c>
      <c r="G229" s="373"/>
      <c r="H229" s="1">
        <f>SUM(H230:H245)</f>
        <v>2778</v>
      </c>
    </row>
    <row r="230" spans="1:8" ht="30" customHeight="1" x14ac:dyDescent="0.2">
      <c r="A230" s="395" t="s">
        <v>617</v>
      </c>
      <c r="B230" s="395"/>
      <c r="C230" s="395"/>
      <c r="D230" s="395"/>
      <c r="E230" s="395"/>
      <c r="F230" s="395"/>
      <c r="G230" s="395"/>
      <c r="H230" s="1">
        <v>220</v>
      </c>
    </row>
    <row r="231" spans="1:8" ht="14.25" customHeight="1" x14ac:dyDescent="0.2">
      <c r="A231" s="395"/>
      <c r="B231" s="395"/>
      <c r="C231" s="395"/>
      <c r="D231" s="395"/>
      <c r="E231" s="395"/>
      <c r="F231" s="395"/>
      <c r="G231" s="395"/>
      <c r="H231" s="1">
        <v>107</v>
      </c>
    </row>
    <row r="232" spans="1:8" ht="14.25" customHeight="1" x14ac:dyDescent="0.2">
      <c r="A232" s="395"/>
      <c r="B232" s="395"/>
      <c r="C232" s="395"/>
      <c r="D232" s="395"/>
      <c r="E232" s="395"/>
      <c r="F232" s="395"/>
      <c r="G232" s="395"/>
      <c r="H232" s="1">
        <v>700</v>
      </c>
    </row>
    <row r="233" spans="1:8" ht="14.25" customHeight="1" x14ac:dyDescent="0.2">
      <c r="A233" s="395"/>
      <c r="B233" s="395"/>
      <c r="C233" s="395"/>
      <c r="D233" s="395"/>
      <c r="E233" s="395"/>
      <c r="F233" s="395"/>
      <c r="G233" s="395"/>
      <c r="H233" s="1">
        <v>400</v>
      </c>
    </row>
    <row r="234" spans="1:8" ht="14.25" customHeight="1" x14ac:dyDescent="0.2">
      <c r="A234" s="395"/>
      <c r="B234" s="395"/>
      <c r="C234" s="395"/>
      <c r="D234" s="395"/>
      <c r="E234" s="395"/>
      <c r="F234" s="395"/>
      <c r="G234" s="395"/>
      <c r="H234" s="1">
        <v>150</v>
      </c>
    </row>
    <row r="235" spans="1:8" ht="9" hidden="1" customHeight="1" x14ac:dyDescent="0.2">
      <c r="A235" s="395"/>
      <c r="B235" s="395"/>
      <c r="C235" s="395"/>
      <c r="D235" s="395"/>
      <c r="E235" s="395"/>
      <c r="F235" s="395"/>
      <c r="G235" s="395"/>
    </row>
    <row r="236" spans="1:8" ht="14.25" hidden="1" customHeight="1" x14ac:dyDescent="0.2">
      <c r="A236" s="395"/>
      <c r="B236" s="395"/>
      <c r="C236" s="395"/>
      <c r="D236" s="395"/>
      <c r="E236" s="395"/>
      <c r="F236" s="395"/>
      <c r="G236" s="395"/>
    </row>
    <row r="237" spans="1:8" ht="14.25" customHeight="1" x14ac:dyDescent="0.2">
      <c r="A237" s="395"/>
      <c r="B237" s="395"/>
      <c r="C237" s="395"/>
      <c r="D237" s="395"/>
      <c r="E237" s="395"/>
      <c r="F237" s="395"/>
      <c r="G237" s="395"/>
      <c r="H237" s="1">
        <v>90</v>
      </c>
    </row>
    <row r="238" spans="1:8" ht="15" x14ac:dyDescent="0.25">
      <c r="A238" s="26"/>
      <c r="B238" s="53"/>
      <c r="C238" s="53"/>
      <c r="D238" s="53"/>
      <c r="E238" s="53"/>
      <c r="F238" s="53"/>
      <c r="G238" s="53"/>
    </row>
    <row r="239" spans="1:8" s="184" customFormat="1" ht="14.25" customHeight="1" x14ac:dyDescent="0.2">
      <c r="A239" s="366" t="s">
        <v>618</v>
      </c>
      <c r="B239" s="366"/>
      <c r="C239" s="366"/>
      <c r="D239" s="366"/>
      <c r="E239" s="366"/>
      <c r="F239" s="366"/>
      <c r="G239" s="366"/>
      <c r="H239" s="184">
        <v>200</v>
      </c>
    </row>
    <row r="240" spans="1:8" s="184" customFormat="1" ht="14.25" customHeight="1" x14ac:dyDescent="0.2">
      <c r="A240" s="366"/>
      <c r="B240" s="366"/>
      <c r="C240" s="366"/>
      <c r="D240" s="366"/>
      <c r="E240" s="366"/>
      <c r="F240" s="366"/>
      <c r="G240" s="366"/>
      <c r="H240" s="184">
        <v>80</v>
      </c>
    </row>
    <row r="241" spans="1:8" s="184" customFormat="1" ht="14.25" customHeight="1" x14ac:dyDescent="0.2">
      <c r="A241" s="366"/>
      <c r="B241" s="366"/>
      <c r="C241" s="366"/>
      <c r="D241" s="366"/>
      <c r="E241" s="366"/>
      <c r="F241" s="366"/>
      <c r="G241" s="366"/>
      <c r="H241" s="184">
        <v>90</v>
      </c>
    </row>
    <row r="242" spans="1:8" s="184" customFormat="1" ht="14.25" customHeight="1" x14ac:dyDescent="0.2">
      <c r="A242" s="366"/>
      <c r="B242" s="366"/>
      <c r="C242" s="366"/>
      <c r="D242" s="366"/>
      <c r="E242" s="366"/>
      <c r="F242" s="366"/>
      <c r="G242" s="366"/>
      <c r="H242" s="184">
        <v>90</v>
      </c>
    </row>
    <row r="243" spans="1:8" s="184" customFormat="1" ht="14.25" customHeight="1" x14ac:dyDescent="0.2">
      <c r="A243" s="366"/>
      <c r="B243" s="366"/>
      <c r="C243" s="366"/>
      <c r="D243" s="366"/>
      <c r="E243" s="366"/>
      <c r="F243" s="366"/>
      <c r="G243" s="366"/>
      <c r="H243" s="184">
        <v>151</v>
      </c>
    </row>
    <row r="244" spans="1:8" s="184" customFormat="1" ht="14.25" customHeight="1" x14ac:dyDescent="0.2">
      <c r="A244" s="366"/>
      <c r="B244" s="366"/>
      <c r="C244" s="366"/>
      <c r="D244" s="366"/>
      <c r="E244" s="366"/>
      <c r="F244" s="366"/>
      <c r="G244" s="366"/>
    </row>
    <row r="245" spans="1:8" s="184" customFormat="1" ht="14.25" customHeight="1" x14ac:dyDescent="0.2">
      <c r="A245" s="366"/>
      <c r="B245" s="366"/>
      <c r="C245" s="366"/>
      <c r="D245" s="366"/>
      <c r="E245" s="366"/>
      <c r="F245" s="366"/>
      <c r="G245" s="366"/>
      <c r="H245" s="184">
        <v>500</v>
      </c>
    </row>
    <row r="246" spans="1:8" s="184" customFormat="1" ht="15" customHeight="1" x14ac:dyDescent="0.2">
      <c r="A246" s="366"/>
      <c r="B246" s="366"/>
      <c r="C246" s="366"/>
      <c r="D246" s="366"/>
      <c r="E246" s="366"/>
      <c r="F246" s="366"/>
      <c r="G246" s="366"/>
    </row>
    <row r="247" spans="1:8" s="184" customFormat="1" ht="15" customHeight="1" x14ac:dyDescent="0.2">
      <c r="A247" s="366"/>
      <c r="B247" s="366"/>
      <c r="C247" s="366"/>
      <c r="D247" s="366"/>
      <c r="E247" s="366"/>
      <c r="F247" s="366"/>
      <c r="G247" s="366"/>
    </row>
    <row r="248" spans="1:8" s="184" customFormat="1" ht="15" x14ac:dyDescent="0.25">
      <c r="A248" s="193"/>
      <c r="B248" s="271"/>
      <c r="C248" s="271"/>
      <c r="D248" s="271"/>
      <c r="E248" s="271"/>
      <c r="F248" s="271"/>
      <c r="G248" s="271"/>
    </row>
    <row r="249" spans="1:8" ht="15" x14ac:dyDescent="0.25">
      <c r="A249" s="26" t="s">
        <v>45</v>
      </c>
      <c r="B249" s="53"/>
      <c r="C249" s="53"/>
      <c r="D249" s="53"/>
      <c r="E249" s="53"/>
      <c r="F249" s="372">
        <v>3000</v>
      </c>
      <c r="G249" s="373"/>
    </row>
    <row r="250" spans="1:8" x14ac:dyDescent="0.2">
      <c r="A250" s="366" t="s">
        <v>199</v>
      </c>
      <c r="B250" s="367"/>
      <c r="C250" s="367"/>
      <c r="D250" s="367"/>
      <c r="E250" s="367"/>
      <c r="F250" s="367"/>
      <c r="G250" s="367"/>
    </row>
    <row r="251" spans="1:8" x14ac:dyDescent="0.2">
      <c r="A251" s="367"/>
      <c r="B251" s="367"/>
      <c r="C251" s="367"/>
      <c r="D251" s="367"/>
      <c r="E251" s="367"/>
      <c r="F251" s="367"/>
      <c r="G251" s="367"/>
    </row>
    <row r="252" spans="1:8" ht="15" x14ac:dyDescent="0.25">
      <c r="A252" s="26"/>
      <c r="B252" s="53"/>
      <c r="C252" s="53"/>
      <c r="D252" s="53"/>
      <c r="E252" s="53"/>
      <c r="F252" s="53"/>
      <c r="G252" s="53"/>
    </row>
    <row r="253" spans="1:8" ht="15" x14ac:dyDescent="0.25">
      <c r="A253" s="26" t="s">
        <v>46</v>
      </c>
      <c r="B253" s="53"/>
      <c r="C253" s="53"/>
      <c r="D253" s="53"/>
      <c r="E253" s="53"/>
      <c r="F253" s="372">
        <v>500</v>
      </c>
      <c r="G253" s="373"/>
    </row>
    <row r="254" spans="1:8" ht="15" x14ac:dyDescent="0.25">
      <c r="A254" s="25" t="s">
        <v>78</v>
      </c>
      <c r="B254" s="53"/>
      <c r="C254" s="53"/>
      <c r="D254" s="53"/>
      <c r="E254" s="53"/>
      <c r="F254" s="53"/>
      <c r="G254" s="53"/>
    </row>
    <row r="255" spans="1:8" ht="15" x14ac:dyDescent="0.25">
      <c r="A255" s="26"/>
      <c r="B255" s="53"/>
      <c r="C255" s="53"/>
      <c r="D255" s="53"/>
      <c r="E255" s="53"/>
      <c r="F255" s="53"/>
      <c r="G255" s="53"/>
    </row>
    <row r="256" spans="1:8" ht="15" x14ac:dyDescent="0.25">
      <c r="A256" s="26" t="s">
        <v>47</v>
      </c>
      <c r="B256" s="53"/>
      <c r="C256" s="53"/>
      <c r="D256" s="53"/>
      <c r="E256" s="53"/>
      <c r="F256" s="372">
        <v>200</v>
      </c>
      <c r="G256" s="373"/>
    </row>
    <row r="257" spans="1:8" ht="15" x14ac:dyDescent="0.25">
      <c r="A257" s="25" t="s">
        <v>200</v>
      </c>
      <c r="B257" s="53"/>
      <c r="C257" s="53"/>
      <c r="D257" s="53"/>
      <c r="E257" s="53"/>
      <c r="F257" s="53"/>
      <c r="G257" s="53"/>
    </row>
    <row r="258" spans="1:8" ht="15" x14ac:dyDescent="0.25">
      <c r="A258" s="26"/>
      <c r="B258" s="53"/>
      <c r="C258" s="53"/>
      <c r="D258" s="53"/>
      <c r="E258" s="53"/>
      <c r="F258" s="53"/>
      <c r="G258" s="53"/>
    </row>
    <row r="259" spans="1:8" ht="15" x14ac:dyDescent="0.25">
      <c r="A259" s="26" t="s">
        <v>79</v>
      </c>
      <c r="B259" s="53"/>
      <c r="C259" s="53"/>
      <c r="D259" s="53"/>
      <c r="E259" s="53"/>
      <c r="F259" s="372">
        <v>100</v>
      </c>
      <c r="G259" s="373"/>
    </row>
    <row r="260" spans="1:8" ht="15" x14ac:dyDescent="0.25">
      <c r="A260" s="25" t="s">
        <v>180</v>
      </c>
      <c r="B260" s="53"/>
      <c r="C260" s="53"/>
      <c r="D260" s="53"/>
      <c r="E260" s="53"/>
      <c r="F260" s="53"/>
      <c r="G260" s="53"/>
    </row>
    <row r="261" spans="1:8" ht="15" x14ac:dyDescent="0.25">
      <c r="A261" s="26"/>
      <c r="B261" s="53"/>
      <c r="C261" s="53"/>
      <c r="D261" s="53"/>
      <c r="E261" s="53"/>
      <c r="F261" s="53"/>
      <c r="G261" s="53"/>
    </row>
    <row r="262" spans="1:8" ht="15" x14ac:dyDescent="0.25">
      <c r="A262" s="26"/>
      <c r="B262" s="53"/>
      <c r="C262" s="53"/>
      <c r="D262" s="53"/>
      <c r="E262" s="53"/>
      <c r="F262" s="53"/>
      <c r="G262" s="53"/>
    </row>
    <row r="263" spans="1:8" ht="31.5" customHeight="1" thickBot="1" x14ac:dyDescent="0.3">
      <c r="A263" s="388" t="s">
        <v>201</v>
      </c>
      <c r="B263" s="389"/>
      <c r="C263" s="389"/>
      <c r="D263" s="389"/>
      <c r="E263" s="389"/>
      <c r="F263" s="371">
        <f>SUM(F264,F267,F270)</f>
        <v>190</v>
      </c>
      <c r="G263" s="371"/>
      <c r="H263" s="50">
        <f>SUM(F264,F267,F270)</f>
        <v>190</v>
      </c>
    </row>
    <row r="264" spans="1:8" ht="15.75" thickTop="1" x14ac:dyDescent="0.25">
      <c r="A264" s="26" t="s">
        <v>55</v>
      </c>
      <c r="F264" s="372">
        <v>40</v>
      </c>
      <c r="G264" s="373"/>
    </row>
    <row r="265" spans="1:8" ht="15" x14ac:dyDescent="0.25">
      <c r="A265" s="25" t="s">
        <v>81</v>
      </c>
      <c r="F265" s="51"/>
      <c r="G265" s="52"/>
    </row>
    <row r="266" spans="1:8" ht="15" x14ac:dyDescent="0.25">
      <c r="A266" s="26"/>
      <c r="F266" s="51"/>
      <c r="G266" s="52"/>
    </row>
    <row r="267" spans="1:8" ht="15" x14ac:dyDescent="0.25">
      <c r="A267" s="26" t="s">
        <v>50</v>
      </c>
      <c r="F267" s="372">
        <v>100</v>
      </c>
      <c r="G267" s="373"/>
    </row>
    <row r="268" spans="1:8" ht="15" x14ac:dyDescent="0.25">
      <c r="A268" s="25" t="s">
        <v>63</v>
      </c>
      <c r="F268" s="51"/>
      <c r="G268" s="52"/>
    </row>
    <row r="269" spans="1:8" ht="15" x14ac:dyDescent="0.25">
      <c r="A269" s="26"/>
      <c r="F269" s="51"/>
      <c r="G269" s="52"/>
    </row>
    <row r="270" spans="1:8" ht="15" x14ac:dyDescent="0.25">
      <c r="A270" s="26" t="s">
        <v>51</v>
      </c>
      <c r="F270" s="372">
        <v>50</v>
      </c>
      <c r="G270" s="373"/>
    </row>
    <row r="271" spans="1:8" ht="15" x14ac:dyDescent="0.25">
      <c r="A271" s="25" t="s">
        <v>149</v>
      </c>
      <c r="F271" s="51"/>
      <c r="G271" s="52"/>
    </row>
    <row r="272" spans="1:8" ht="15" x14ac:dyDescent="0.25">
      <c r="A272" s="26"/>
      <c r="F272" s="51"/>
      <c r="G272" s="52"/>
    </row>
    <row r="273" spans="1:8" ht="15" x14ac:dyDescent="0.25">
      <c r="A273" s="26"/>
      <c r="F273" s="51"/>
      <c r="G273" s="52"/>
    </row>
    <row r="274" spans="1:8" ht="15.75" thickBot="1" x14ac:dyDescent="0.3">
      <c r="A274" s="35" t="s">
        <v>82</v>
      </c>
      <c r="B274" s="36"/>
      <c r="C274" s="37"/>
      <c r="D274" s="38"/>
      <c r="E274" s="38"/>
      <c r="F274" s="371">
        <v>1000</v>
      </c>
      <c r="G274" s="371"/>
      <c r="H274" s="50">
        <f>SUM(F275)</f>
        <v>1000</v>
      </c>
    </row>
    <row r="275" spans="1:8" ht="15.75" thickTop="1" x14ac:dyDescent="0.25">
      <c r="A275" s="26" t="s">
        <v>52</v>
      </c>
      <c r="F275" s="372">
        <v>1000</v>
      </c>
      <c r="G275" s="373"/>
    </row>
    <row r="276" spans="1:8" ht="15" x14ac:dyDescent="0.25">
      <c r="A276" s="25" t="s">
        <v>202</v>
      </c>
      <c r="F276" s="51"/>
      <c r="G276" s="52"/>
    </row>
    <row r="277" spans="1:8" s="184" customFormat="1" ht="15" x14ac:dyDescent="0.25">
      <c r="A277" s="274"/>
      <c r="B277" s="189"/>
      <c r="D277" s="185"/>
      <c r="E277" s="185"/>
      <c r="F277" s="272"/>
      <c r="G277" s="273"/>
    </row>
    <row r="278" spans="1:8" ht="33" customHeight="1" thickBot="1" x14ac:dyDescent="0.3">
      <c r="A278" s="388" t="s">
        <v>29</v>
      </c>
      <c r="B278" s="389"/>
      <c r="C278" s="389"/>
      <c r="D278" s="389"/>
      <c r="E278" s="389"/>
      <c r="F278" s="371">
        <f>SUM(F279)</f>
        <v>6493</v>
      </c>
      <c r="G278" s="371"/>
      <c r="H278" s="50">
        <f>SUM(F279)</f>
        <v>6493</v>
      </c>
    </row>
    <row r="279" spans="1:8" ht="15.75" thickTop="1" x14ac:dyDescent="0.25">
      <c r="A279" s="54" t="s">
        <v>53</v>
      </c>
      <c r="B279" s="53"/>
      <c r="C279" s="53"/>
      <c r="D279" s="53"/>
      <c r="E279" s="53"/>
      <c r="F279" s="372">
        <v>6493</v>
      </c>
      <c r="G279" s="373"/>
      <c r="H279" s="1">
        <f>F70*0.035</f>
        <v>6300.0000000000009</v>
      </c>
    </row>
    <row r="280" spans="1:8" ht="15" x14ac:dyDescent="0.25">
      <c r="A280" s="25" t="s">
        <v>203</v>
      </c>
      <c r="B280" s="53"/>
      <c r="C280" s="53"/>
      <c r="D280" s="53"/>
      <c r="E280" s="53"/>
      <c r="F280" s="53"/>
      <c r="G280" s="53"/>
    </row>
    <row r="281" spans="1:8" ht="15" x14ac:dyDescent="0.25">
      <c r="A281" s="26"/>
    </row>
  </sheetData>
  <mergeCells count="124">
    <mergeCell ref="A76:G79"/>
    <mergeCell ref="A136:G136"/>
    <mergeCell ref="A142:G142"/>
    <mergeCell ref="A239:G247"/>
    <mergeCell ref="I18:O18"/>
    <mergeCell ref="F63:G63"/>
    <mergeCell ref="F64:G64"/>
    <mergeCell ref="A65:G66"/>
    <mergeCell ref="F44:G44"/>
    <mergeCell ref="A45:G48"/>
    <mergeCell ref="F50:G50"/>
    <mergeCell ref="A51:G54"/>
    <mergeCell ref="F56:G56"/>
    <mergeCell ref="A57:G60"/>
    <mergeCell ref="A23:G25"/>
    <mergeCell ref="F27:G27"/>
    <mergeCell ref="F28:G28"/>
    <mergeCell ref="A29:G30"/>
    <mergeCell ref="F32:G32"/>
    <mergeCell ref="A33:G34"/>
    <mergeCell ref="F36:G36"/>
    <mergeCell ref="F39:G39"/>
    <mergeCell ref="A40:G42"/>
    <mergeCell ref="A18:G18"/>
    <mergeCell ref="A185:G186"/>
    <mergeCell ref="F1:G1"/>
    <mergeCell ref="A17:C17"/>
    <mergeCell ref="F90:G90"/>
    <mergeCell ref="A91:G92"/>
    <mergeCell ref="A95:G96"/>
    <mergeCell ref="F69:G69"/>
    <mergeCell ref="F70:G70"/>
    <mergeCell ref="F81:G81"/>
    <mergeCell ref="A82:G86"/>
    <mergeCell ref="F88:G88"/>
    <mergeCell ref="F94:G94"/>
    <mergeCell ref="A99:G101"/>
    <mergeCell ref="F103:G103"/>
    <mergeCell ref="F98:G98"/>
    <mergeCell ref="A72:G72"/>
    <mergeCell ref="A71:G71"/>
    <mergeCell ref="A73:G73"/>
    <mergeCell ref="F110:G110"/>
    <mergeCell ref="A111:G111"/>
    <mergeCell ref="F176:G176"/>
    <mergeCell ref="F141:G141"/>
    <mergeCell ref="F179:G179"/>
    <mergeCell ref="F144:G144"/>
    <mergeCell ref="A168:G174"/>
    <mergeCell ref="A158:G159"/>
    <mergeCell ref="F161:G161"/>
    <mergeCell ref="F164:G164"/>
    <mergeCell ref="A145:G151"/>
    <mergeCell ref="F105:G105"/>
    <mergeCell ref="F106:G106"/>
    <mergeCell ref="A107:G108"/>
    <mergeCell ref="F117:G117"/>
    <mergeCell ref="F135:G135"/>
    <mergeCell ref="A120:F120"/>
    <mergeCell ref="A184:G184"/>
    <mergeCell ref="A223:G225"/>
    <mergeCell ref="A199:G199"/>
    <mergeCell ref="F198:G198"/>
    <mergeCell ref="F21:G21"/>
    <mergeCell ref="F22:G22"/>
    <mergeCell ref="A177:G177"/>
    <mergeCell ref="A118:G119"/>
    <mergeCell ref="A137:G138"/>
    <mergeCell ref="F113:G113"/>
    <mergeCell ref="F122:G122"/>
    <mergeCell ref="A124:G124"/>
    <mergeCell ref="A125:G125"/>
    <mergeCell ref="A126:G126"/>
    <mergeCell ref="A127:G127"/>
    <mergeCell ref="A128:G128"/>
    <mergeCell ref="F153:G153"/>
    <mergeCell ref="F157:G157"/>
    <mergeCell ref="A123:G123"/>
    <mergeCell ref="F129:G129"/>
    <mergeCell ref="A132:G133"/>
    <mergeCell ref="A130:G131"/>
    <mergeCell ref="F190:G190"/>
    <mergeCell ref="F167:G167"/>
    <mergeCell ref="F279:G279"/>
    <mergeCell ref="F229:G229"/>
    <mergeCell ref="F278:G278"/>
    <mergeCell ref="A263:E263"/>
    <mergeCell ref="F263:G263"/>
    <mergeCell ref="F256:G256"/>
    <mergeCell ref="F249:G249"/>
    <mergeCell ref="A250:G251"/>
    <mergeCell ref="F253:G253"/>
    <mergeCell ref="F274:G274"/>
    <mergeCell ref="F259:G259"/>
    <mergeCell ref="F264:G264"/>
    <mergeCell ref="F267:G267"/>
    <mergeCell ref="A230:G237"/>
    <mergeCell ref="A278:E278"/>
    <mergeCell ref="F275:G275"/>
    <mergeCell ref="F270:G270"/>
    <mergeCell ref="A191:G192"/>
    <mergeCell ref="F194:G194"/>
    <mergeCell ref="A195:G196"/>
    <mergeCell ref="F201:G201"/>
    <mergeCell ref="A180:G181"/>
    <mergeCell ref="A182:G182"/>
    <mergeCell ref="A202:G202"/>
    <mergeCell ref="A187:G188"/>
    <mergeCell ref="A226:G226"/>
    <mergeCell ref="A220:G220"/>
    <mergeCell ref="A221:G221"/>
    <mergeCell ref="A222:G222"/>
    <mergeCell ref="A203:G204"/>
    <mergeCell ref="A205:G206"/>
    <mergeCell ref="A211:G213"/>
    <mergeCell ref="A215:G216"/>
    <mergeCell ref="A218:G219"/>
    <mergeCell ref="A214:G214"/>
    <mergeCell ref="A217:G217"/>
    <mergeCell ref="A208:G208"/>
    <mergeCell ref="A209:G209"/>
    <mergeCell ref="A210:G210"/>
    <mergeCell ref="A207:G207"/>
    <mergeCell ref="A183:G183"/>
  </mergeCells>
  <pageMargins left="0.70866141732283472" right="0.70866141732283472" top="0.78740157480314965" bottom="0.78740157480314965" header="0.31496062992125984" footer="0.31496062992125984"/>
  <pageSetup paperSize="9" scale="64" firstPageNumber="26"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62"/>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56" t="s">
        <v>85</v>
      </c>
      <c r="F1" s="384" t="s">
        <v>83</v>
      </c>
      <c r="G1" s="384"/>
    </row>
    <row r="3" spans="1:7" x14ac:dyDescent="0.2">
      <c r="A3" s="25" t="s">
        <v>1</v>
      </c>
      <c r="B3" s="25" t="s">
        <v>86</v>
      </c>
    </row>
    <row r="4" spans="1:7" x14ac:dyDescent="0.2">
      <c r="B4" s="25" t="s">
        <v>87</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184</v>
      </c>
      <c r="E7" s="42" t="s">
        <v>338</v>
      </c>
      <c r="F7" s="42" t="s">
        <v>185</v>
      </c>
      <c r="G7" s="43" t="s">
        <v>5</v>
      </c>
    </row>
    <row r="8" spans="1:7" s="5" customFormat="1" ht="12.75" thickTop="1" thickBot="1" x14ac:dyDescent="0.25">
      <c r="A8" s="44">
        <v>1</v>
      </c>
      <c r="B8" s="45">
        <v>2</v>
      </c>
      <c r="C8" s="45">
        <v>3</v>
      </c>
      <c r="D8" s="46">
        <v>4</v>
      </c>
      <c r="E8" s="46">
        <v>5</v>
      </c>
      <c r="F8" s="46">
        <v>6</v>
      </c>
      <c r="G8" s="47" t="s">
        <v>12</v>
      </c>
    </row>
    <row r="9" spans="1:7" ht="15" thickTop="1" x14ac:dyDescent="0.2">
      <c r="A9" s="21">
        <v>6172</v>
      </c>
      <c r="B9" s="22">
        <v>51</v>
      </c>
      <c r="C9" s="8" t="s">
        <v>8</v>
      </c>
      <c r="D9" s="9">
        <v>34161</v>
      </c>
      <c r="E9" s="9">
        <v>34200</v>
      </c>
      <c r="F9" s="9">
        <f>SUM(F17)</f>
        <v>34541</v>
      </c>
      <c r="G9" s="10">
        <f>F9/D9*100</f>
        <v>101.11237961417991</v>
      </c>
    </row>
    <row r="10" spans="1:7" ht="28.5" x14ac:dyDescent="0.2">
      <c r="A10" s="21">
        <v>6172</v>
      </c>
      <c r="B10" s="22">
        <v>53</v>
      </c>
      <c r="C10" s="14" t="s">
        <v>10</v>
      </c>
      <c r="D10" s="9">
        <v>40</v>
      </c>
      <c r="E10" s="9">
        <v>40</v>
      </c>
      <c r="F10" s="9">
        <f>F43</f>
        <v>10</v>
      </c>
      <c r="G10" s="10">
        <f>F10/D10*100</f>
        <v>25</v>
      </c>
    </row>
    <row r="11" spans="1:7" x14ac:dyDescent="0.2">
      <c r="A11" s="21">
        <v>6172</v>
      </c>
      <c r="B11" s="22">
        <v>54</v>
      </c>
      <c r="C11" s="8" t="s">
        <v>11</v>
      </c>
      <c r="D11" s="9">
        <v>2</v>
      </c>
      <c r="E11" s="9">
        <v>2</v>
      </c>
      <c r="F11" s="9">
        <f>F49</f>
        <v>2</v>
      </c>
      <c r="G11" s="10">
        <f>F11/D11*100</f>
        <v>100</v>
      </c>
    </row>
    <row r="12" spans="1:7" ht="15" thickBot="1" x14ac:dyDescent="0.25">
      <c r="A12" s="23">
        <v>6172</v>
      </c>
      <c r="B12" s="24">
        <v>61</v>
      </c>
      <c r="C12" s="15" t="s">
        <v>88</v>
      </c>
      <c r="D12" s="11">
        <v>772</v>
      </c>
      <c r="E12" s="11">
        <v>1573</v>
      </c>
      <c r="F12" s="11">
        <f>SUM(F55)</f>
        <v>583</v>
      </c>
      <c r="G12" s="12">
        <f>F12/D12*100</f>
        <v>75.518134715025909</v>
      </c>
    </row>
    <row r="13" spans="1:7" s="16" customFormat="1" ht="16.5" thickTop="1" thickBot="1" x14ac:dyDescent="0.3">
      <c r="A13" s="368" t="s">
        <v>9</v>
      </c>
      <c r="B13" s="369"/>
      <c r="C13" s="370"/>
      <c r="D13" s="48">
        <f>SUM(D9:D12)</f>
        <v>34975</v>
      </c>
      <c r="E13" s="48">
        <f>SUM(E9:E12)</f>
        <v>35815</v>
      </c>
      <c r="F13" s="48">
        <f>SUM(F9:F12)</f>
        <v>35136</v>
      </c>
      <c r="G13" s="49">
        <f>F13/D13*100</f>
        <v>100.46032880629021</v>
      </c>
    </row>
    <row r="14" spans="1:7" ht="15" thickTop="1" x14ac:dyDescent="0.2">
      <c r="A14" s="402"/>
      <c r="B14" s="402"/>
      <c r="C14" s="402"/>
      <c r="D14" s="402"/>
      <c r="E14" s="402"/>
      <c r="F14" s="402"/>
      <c r="G14" s="402"/>
    </row>
    <row r="15" spans="1:7" x14ac:dyDescent="0.2">
      <c r="A15" s="118"/>
      <c r="B15" s="118"/>
      <c r="C15" s="118"/>
      <c r="D15" s="118"/>
      <c r="E15" s="118"/>
      <c r="F15" s="118"/>
      <c r="G15" s="118"/>
    </row>
    <row r="16" spans="1:7" ht="15" x14ac:dyDescent="0.25">
      <c r="A16" s="27" t="s">
        <v>13</v>
      </c>
    </row>
    <row r="17" spans="1:8" ht="17.25" customHeight="1" thickBot="1" x14ac:dyDescent="0.3">
      <c r="A17" s="35" t="s">
        <v>59</v>
      </c>
      <c r="B17" s="36"/>
      <c r="C17" s="37"/>
      <c r="D17" s="38"/>
      <c r="E17" s="38"/>
      <c r="F17" s="371">
        <f>SUM(F18,F21,F25,F32,F39)</f>
        <v>34541</v>
      </c>
      <c r="G17" s="371"/>
      <c r="H17" s="50">
        <f>SUM(F18,F21,F25,F32,F39)</f>
        <v>34541</v>
      </c>
    </row>
    <row r="18" spans="1:8" ht="15.75" thickTop="1" x14ac:dyDescent="0.25">
      <c r="A18" s="26" t="s">
        <v>43</v>
      </c>
      <c r="F18" s="372">
        <v>33000</v>
      </c>
      <c r="G18" s="373"/>
    </row>
    <row r="19" spans="1:8" ht="15" x14ac:dyDescent="0.2">
      <c r="A19" s="414" t="s">
        <v>187</v>
      </c>
      <c r="B19" s="415"/>
      <c r="C19" s="415"/>
      <c r="D19" s="415"/>
      <c r="E19" s="415"/>
      <c r="F19" s="415"/>
      <c r="G19" s="415"/>
    </row>
    <row r="20" spans="1:8" ht="15" x14ac:dyDescent="0.25">
      <c r="A20" s="26"/>
      <c r="F20" s="58"/>
      <c r="G20" s="59"/>
    </row>
    <row r="21" spans="1:8" ht="15" x14ac:dyDescent="0.25">
      <c r="A21" s="26" t="s">
        <v>57</v>
      </c>
      <c r="F21" s="372">
        <v>20</v>
      </c>
      <c r="G21" s="373"/>
    </row>
    <row r="22" spans="1:8" x14ac:dyDescent="0.2">
      <c r="A22" s="366" t="s">
        <v>186</v>
      </c>
      <c r="B22" s="367"/>
      <c r="C22" s="367"/>
      <c r="D22" s="367"/>
      <c r="E22" s="367"/>
      <c r="F22" s="367"/>
      <c r="G22" s="367"/>
    </row>
    <row r="23" spans="1:8" x14ac:dyDescent="0.2">
      <c r="A23" s="367"/>
      <c r="B23" s="367"/>
      <c r="C23" s="367"/>
      <c r="D23" s="367"/>
      <c r="E23" s="367"/>
      <c r="F23" s="367"/>
      <c r="G23" s="367"/>
    </row>
    <row r="24" spans="1:8" ht="15" x14ac:dyDescent="0.25">
      <c r="A24" s="26"/>
      <c r="F24" s="58"/>
      <c r="G24" s="59"/>
    </row>
    <row r="25" spans="1:8" ht="15" x14ac:dyDescent="0.25">
      <c r="A25" s="26" t="s">
        <v>19</v>
      </c>
      <c r="F25" s="372">
        <v>1370</v>
      </c>
      <c r="G25" s="373"/>
    </row>
    <row r="26" spans="1:8" ht="14.25" customHeight="1" x14ac:dyDescent="0.2">
      <c r="A26" s="416" t="s">
        <v>500</v>
      </c>
      <c r="B26" s="416"/>
      <c r="C26" s="416"/>
      <c r="D26" s="416"/>
      <c r="E26" s="416"/>
      <c r="F26" s="416"/>
      <c r="G26" s="416"/>
    </row>
    <row r="27" spans="1:8" ht="14.25" customHeight="1" x14ac:dyDescent="0.2">
      <c r="A27" s="416"/>
      <c r="B27" s="416"/>
      <c r="C27" s="416"/>
      <c r="D27" s="416"/>
      <c r="E27" s="416"/>
      <c r="F27" s="416"/>
      <c r="G27" s="416"/>
    </row>
    <row r="28" spans="1:8" ht="14.25" customHeight="1" x14ac:dyDescent="0.2">
      <c r="A28" s="416"/>
      <c r="B28" s="416"/>
      <c r="C28" s="416"/>
      <c r="D28" s="416"/>
      <c r="E28" s="416"/>
      <c r="F28" s="416"/>
      <c r="G28" s="416"/>
    </row>
    <row r="29" spans="1:8" ht="14.25" customHeight="1" x14ac:dyDescent="0.2">
      <c r="A29" s="416"/>
      <c r="B29" s="416"/>
      <c r="C29" s="416"/>
      <c r="D29" s="416"/>
      <c r="E29" s="416"/>
      <c r="F29" s="416"/>
      <c r="G29" s="416"/>
    </row>
    <row r="30" spans="1:8" s="184" customFormat="1" ht="15" customHeight="1" x14ac:dyDescent="0.2">
      <c r="A30" s="416"/>
      <c r="B30" s="416"/>
      <c r="C30" s="416"/>
      <c r="D30" s="416"/>
      <c r="E30" s="416"/>
      <c r="F30" s="416"/>
      <c r="G30" s="416"/>
    </row>
    <row r="31" spans="1:8" ht="15" x14ac:dyDescent="0.25">
      <c r="A31" s="26"/>
      <c r="F31" s="58"/>
      <c r="G31" s="59"/>
    </row>
    <row r="32" spans="1:8" ht="15" x14ac:dyDescent="0.25">
      <c r="A32" s="26" t="s">
        <v>21</v>
      </c>
      <c r="F32" s="372">
        <v>150</v>
      </c>
      <c r="G32" s="373"/>
    </row>
    <row r="33" spans="1:8" x14ac:dyDescent="0.2">
      <c r="A33" s="366" t="s">
        <v>188</v>
      </c>
      <c r="B33" s="367"/>
      <c r="C33" s="367"/>
      <c r="D33" s="367"/>
      <c r="E33" s="367"/>
      <c r="F33" s="367"/>
      <c r="G33" s="367"/>
    </row>
    <row r="34" spans="1:8" x14ac:dyDescent="0.2">
      <c r="A34" s="367"/>
      <c r="B34" s="367"/>
      <c r="C34" s="367"/>
      <c r="D34" s="367"/>
      <c r="E34" s="367"/>
      <c r="F34" s="367"/>
      <c r="G34" s="367"/>
    </row>
    <row r="35" spans="1:8" x14ac:dyDescent="0.2">
      <c r="A35" s="367"/>
      <c r="B35" s="367"/>
      <c r="C35" s="367"/>
      <c r="D35" s="367"/>
      <c r="E35" s="367"/>
      <c r="F35" s="367"/>
      <c r="G35" s="367"/>
    </row>
    <row r="36" spans="1:8" x14ac:dyDescent="0.2">
      <c r="A36" s="367"/>
      <c r="B36" s="367"/>
      <c r="C36" s="367"/>
      <c r="D36" s="367"/>
      <c r="E36" s="367"/>
      <c r="F36" s="367"/>
      <c r="G36" s="367"/>
    </row>
    <row r="37" spans="1:8" x14ac:dyDescent="0.2">
      <c r="A37" s="367"/>
      <c r="B37" s="367"/>
      <c r="C37" s="367"/>
      <c r="D37" s="367"/>
      <c r="E37" s="367"/>
      <c r="F37" s="367"/>
      <c r="G37" s="367"/>
    </row>
    <row r="38" spans="1:8" ht="15" x14ac:dyDescent="0.25">
      <c r="A38" s="26"/>
      <c r="F38" s="58"/>
      <c r="G38" s="59"/>
    </row>
    <row r="39" spans="1:8" ht="15" x14ac:dyDescent="0.25">
      <c r="A39" s="26" t="s">
        <v>79</v>
      </c>
      <c r="F39" s="372">
        <v>1</v>
      </c>
      <c r="G39" s="373"/>
    </row>
    <row r="40" spans="1:8" ht="15" x14ac:dyDescent="0.25">
      <c r="A40" s="366" t="s">
        <v>141</v>
      </c>
      <c r="B40" s="367"/>
      <c r="C40" s="367"/>
      <c r="D40" s="367"/>
      <c r="E40" s="367"/>
      <c r="F40" s="367"/>
      <c r="G40" s="367"/>
    </row>
    <row r="41" spans="1:8" ht="15" x14ac:dyDescent="0.25">
      <c r="A41" s="26"/>
      <c r="F41" s="58"/>
      <c r="G41" s="59"/>
    </row>
    <row r="42" spans="1:8" ht="15" x14ac:dyDescent="0.25">
      <c r="A42" s="26"/>
      <c r="F42" s="58"/>
      <c r="G42" s="59"/>
    </row>
    <row r="43" spans="1:8" ht="31.5" customHeight="1" thickBot="1" x14ac:dyDescent="0.3">
      <c r="A43" s="388" t="s">
        <v>80</v>
      </c>
      <c r="B43" s="389"/>
      <c r="C43" s="389"/>
      <c r="D43" s="389"/>
      <c r="E43" s="389"/>
      <c r="F43" s="371">
        <v>10</v>
      </c>
      <c r="G43" s="371"/>
      <c r="H43" s="50">
        <f>SUM(F44,F51)</f>
        <v>10</v>
      </c>
    </row>
    <row r="44" spans="1:8" ht="15.75" thickTop="1" x14ac:dyDescent="0.25">
      <c r="A44" s="26" t="s">
        <v>51</v>
      </c>
      <c r="F44" s="372">
        <v>10</v>
      </c>
      <c r="G44" s="373"/>
    </row>
    <row r="45" spans="1:8" x14ac:dyDescent="0.2">
      <c r="A45" s="366" t="s">
        <v>142</v>
      </c>
      <c r="B45" s="367"/>
      <c r="C45" s="367"/>
      <c r="D45" s="367"/>
      <c r="E45" s="367"/>
      <c r="F45" s="367"/>
      <c r="G45" s="367"/>
    </row>
    <row r="46" spans="1:8" x14ac:dyDescent="0.2">
      <c r="A46" s="367"/>
      <c r="B46" s="367"/>
      <c r="C46" s="367"/>
      <c r="D46" s="367"/>
      <c r="E46" s="367"/>
      <c r="F46" s="367"/>
      <c r="G46" s="367"/>
    </row>
    <row r="47" spans="1:8" ht="15" x14ac:dyDescent="0.25">
      <c r="A47" s="26"/>
      <c r="F47" s="58"/>
      <c r="G47" s="59"/>
    </row>
    <row r="48" spans="1:8" ht="15" x14ac:dyDescent="0.25">
      <c r="A48" s="26"/>
      <c r="F48" s="58"/>
      <c r="G48" s="59"/>
    </row>
    <row r="49" spans="1:8" ht="15.75" thickBot="1" x14ac:dyDescent="0.3">
      <c r="A49" s="35" t="s">
        <v>82</v>
      </c>
      <c r="B49" s="36"/>
      <c r="C49" s="37"/>
      <c r="D49" s="38"/>
      <c r="E49" s="38"/>
      <c r="F49" s="371">
        <v>2</v>
      </c>
      <c r="G49" s="371"/>
      <c r="H49" s="50">
        <f>SUM(F50)</f>
        <v>2</v>
      </c>
    </row>
    <row r="50" spans="1:8" ht="15.75" thickTop="1" x14ac:dyDescent="0.25">
      <c r="A50" s="26" t="s">
        <v>56</v>
      </c>
      <c r="F50" s="372">
        <v>2</v>
      </c>
      <c r="G50" s="373"/>
    </row>
    <row r="51" spans="1:8" x14ac:dyDescent="0.2">
      <c r="A51" s="366" t="s">
        <v>143</v>
      </c>
      <c r="B51" s="367"/>
      <c r="C51" s="367"/>
      <c r="D51" s="367"/>
      <c r="E51" s="367"/>
      <c r="F51" s="367"/>
      <c r="G51" s="367"/>
    </row>
    <row r="52" spans="1:8" x14ac:dyDescent="0.2">
      <c r="A52" s="367"/>
      <c r="B52" s="367"/>
      <c r="C52" s="367"/>
      <c r="D52" s="367"/>
      <c r="E52" s="367"/>
      <c r="F52" s="367"/>
      <c r="G52" s="367"/>
    </row>
    <row r="53" spans="1:8" ht="15" x14ac:dyDescent="0.25">
      <c r="A53" s="26"/>
      <c r="F53" s="58"/>
      <c r="G53" s="59"/>
    </row>
    <row r="54" spans="1:8" ht="15" x14ac:dyDescent="0.25">
      <c r="A54" s="26"/>
      <c r="F54" s="58"/>
      <c r="G54" s="59"/>
    </row>
    <row r="55" spans="1:8" ht="17.25" customHeight="1" thickBot="1" x14ac:dyDescent="0.3">
      <c r="A55" s="35" t="s">
        <v>89</v>
      </c>
      <c r="B55" s="36"/>
      <c r="C55" s="37"/>
      <c r="D55" s="38"/>
      <c r="E55" s="38"/>
      <c r="F55" s="371">
        <f>SUM(F56)</f>
        <v>583</v>
      </c>
      <c r="G55" s="371"/>
      <c r="H55" s="50">
        <f>SUM(F56)</f>
        <v>583</v>
      </c>
    </row>
    <row r="56" spans="1:8" s="65" customFormat="1" ht="17.25" customHeight="1" thickTop="1" x14ac:dyDescent="0.25">
      <c r="A56" s="63" t="s">
        <v>90</v>
      </c>
      <c r="B56" s="64"/>
      <c r="D56" s="66"/>
      <c r="E56" s="66"/>
      <c r="F56" s="372">
        <v>583</v>
      </c>
      <c r="G56" s="373"/>
      <c r="H56" s="68"/>
    </row>
    <row r="57" spans="1:8" ht="15" customHeight="1" x14ac:dyDescent="0.2">
      <c r="A57" s="412" t="s">
        <v>84</v>
      </c>
      <c r="B57" s="413"/>
      <c r="C57" s="413"/>
      <c r="D57" s="413"/>
      <c r="E57" s="413"/>
      <c r="F57" s="413"/>
      <c r="G57" s="413"/>
    </row>
    <row r="58" spans="1:8" ht="14.25" customHeight="1" x14ac:dyDescent="0.2">
      <c r="A58" s="413"/>
      <c r="B58" s="413"/>
      <c r="C58" s="413"/>
      <c r="D58" s="413"/>
      <c r="E58" s="413"/>
      <c r="F58" s="413"/>
      <c r="G58" s="413"/>
    </row>
    <row r="59" spans="1:8" ht="14.25" customHeight="1" x14ac:dyDescent="0.2">
      <c r="A59" s="413"/>
      <c r="B59" s="413"/>
      <c r="C59" s="413"/>
      <c r="D59" s="413"/>
      <c r="E59" s="413"/>
      <c r="F59" s="413"/>
      <c r="G59" s="413"/>
    </row>
    <row r="60" spans="1:8" ht="15" x14ac:dyDescent="0.25">
      <c r="A60" s="26"/>
      <c r="F60" s="58"/>
      <c r="G60" s="59"/>
    </row>
    <row r="61" spans="1:8" ht="15" x14ac:dyDescent="0.25">
      <c r="A61" s="26"/>
      <c r="F61" s="58"/>
      <c r="G61" s="59"/>
    </row>
    <row r="62" spans="1:8" ht="15" x14ac:dyDescent="0.25">
      <c r="A62" s="26"/>
      <c r="F62" s="58"/>
      <c r="G62" s="59"/>
    </row>
  </sheetData>
  <mergeCells count="24">
    <mergeCell ref="F21:G21"/>
    <mergeCell ref="A22:G23"/>
    <mergeCell ref="A40:G40"/>
    <mergeCell ref="A43:E43"/>
    <mergeCell ref="F43:G43"/>
    <mergeCell ref="A26:G30"/>
    <mergeCell ref="F1:G1"/>
    <mergeCell ref="A13:C13"/>
    <mergeCell ref="F17:G17"/>
    <mergeCell ref="F18:G18"/>
    <mergeCell ref="A19:G19"/>
    <mergeCell ref="A14:G14"/>
    <mergeCell ref="F55:G55"/>
    <mergeCell ref="A57:G59"/>
    <mergeCell ref="F56:G56"/>
    <mergeCell ref="F25:G25"/>
    <mergeCell ref="F32:G32"/>
    <mergeCell ref="A33:G37"/>
    <mergeCell ref="F39:G39"/>
    <mergeCell ref="F44:G44"/>
    <mergeCell ref="A45:G46"/>
    <mergeCell ref="F49:G49"/>
    <mergeCell ref="F50:G50"/>
    <mergeCell ref="A51:G52"/>
  </mergeCells>
  <pageMargins left="0.70866141732283472" right="0.70866141732283472" top="0.78740157480314965" bottom="0.78740157480314965" header="0.31496062992125984" footer="0.31496062992125984"/>
  <pageSetup paperSize="9" scale="66" firstPageNumber="30"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20"/>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56" t="s">
        <v>91</v>
      </c>
      <c r="F1" s="384" t="s">
        <v>92</v>
      </c>
      <c r="G1" s="384"/>
    </row>
    <row r="3" spans="1:8" x14ac:dyDescent="0.2">
      <c r="A3" s="25" t="s">
        <v>1</v>
      </c>
      <c r="B3" s="25" t="s">
        <v>93</v>
      </c>
    </row>
    <row r="4" spans="1:8" x14ac:dyDescent="0.2">
      <c r="B4" s="25" t="s">
        <v>87</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184</v>
      </c>
      <c r="E7" s="42" t="s">
        <v>338</v>
      </c>
      <c r="F7" s="42" t="s">
        <v>185</v>
      </c>
      <c r="G7" s="43" t="s">
        <v>5</v>
      </c>
    </row>
    <row r="8" spans="1:8" s="5" customFormat="1" ht="12.75" thickTop="1" thickBot="1" x14ac:dyDescent="0.25">
      <c r="A8" s="44">
        <v>1</v>
      </c>
      <c r="B8" s="45">
        <v>2</v>
      </c>
      <c r="C8" s="45">
        <v>3</v>
      </c>
      <c r="D8" s="46">
        <v>4</v>
      </c>
      <c r="E8" s="46">
        <v>5</v>
      </c>
      <c r="F8" s="46">
        <v>6</v>
      </c>
      <c r="G8" s="47" t="s">
        <v>12</v>
      </c>
    </row>
    <row r="9" spans="1:8" ht="15.75" thickTop="1" thickBot="1" x14ac:dyDescent="0.25">
      <c r="A9" s="21">
        <v>6172</v>
      </c>
      <c r="B9" s="22">
        <v>51</v>
      </c>
      <c r="C9" s="8" t="s">
        <v>8</v>
      </c>
      <c r="D9" s="9">
        <v>75</v>
      </c>
      <c r="E9" s="9">
        <v>75</v>
      </c>
      <c r="F9" s="9">
        <v>74</v>
      </c>
      <c r="G9" s="10">
        <f t="shared" ref="G9:G10" si="0">F9/D9*100</f>
        <v>98.666666666666671</v>
      </c>
    </row>
    <row r="10" spans="1:8" s="16" customFormat="1" ht="16.5" thickTop="1" thickBot="1" x14ac:dyDescent="0.3">
      <c r="A10" s="368" t="s">
        <v>9</v>
      </c>
      <c r="B10" s="369"/>
      <c r="C10" s="370"/>
      <c r="D10" s="48">
        <f>SUM(D9:D9)</f>
        <v>75</v>
      </c>
      <c r="E10" s="48">
        <f>SUM(E9:E9)</f>
        <v>75</v>
      </c>
      <c r="F10" s="48">
        <f>SUM(F9:F9)</f>
        <v>74</v>
      </c>
      <c r="G10" s="49">
        <f t="shared" si="0"/>
        <v>98.666666666666671</v>
      </c>
    </row>
    <row r="11" spans="1:8" ht="15" thickTop="1" x14ac:dyDescent="0.2">
      <c r="A11" s="402"/>
      <c r="B11" s="402"/>
      <c r="C11" s="402"/>
      <c r="D11" s="402"/>
      <c r="E11" s="402"/>
      <c r="F11" s="402"/>
      <c r="G11" s="402"/>
    </row>
    <row r="12" spans="1:8" x14ac:dyDescent="0.2">
      <c r="A12" s="118"/>
      <c r="B12" s="118"/>
      <c r="C12" s="118"/>
      <c r="D12" s="118"/>
      <c r="E12" s="118"/>
      <c r="F12" s="118"/>
      <c r="G12" s="118"/>
    </row>
    <row r="13" spans="1:8" ht="15" x14ac:dyDescent="0.25">
      <c r="A13" s="27" t="s">
        <v>13</v>
      </c>
    </row>
    <row r="14" spans="1:8" ht="17.25" customHeight="1" thickBot="1" x14ac:dyDescent="0.3">
      <c r="A14" s="35" t="s">
        <v>59</v>
      </c>
      <c r="B14" s="36"/>
      <c r="C14" s="37"/>
      <c r="D14" s="38"/>
      <c r="E14" s="38"/>
      <c r="F14" s="371">
        <f>SUM(F15,F18)</f>
        <v>74</v>
      </c>
      <c r="G14" s="371"/>
      <c r="H14" s="50">
        <f>SUM(F15,F18)</f>
        <v>74</v>
      </c>
    </row>
    <row r="15" spans="1:8" ht="15.75" thickTop="1" x14ac:dyDescent="0.25">
      <c r="A15" s="26" t="s">
        <v>19</v>
      </c>
      <c r="F15" s="372">
        <v>4</v>
      </c>
      <c r="G15" s="373"/>
    </row>
    <row r="16" spans="1:8" ht="15" x14ac:dyDescent="0.25">
      <c r="A16" s="366" t="s">
        <v>94</v>
      </c>
      <c r="B16" s="367"/>
      <c r="C16" s="367"/>
      <c r="D16" s="367"/>
      <c r="E16" s="367"/>
      <c r="F16" s="367"/>
      <c r="G16" s="367"/>
    </row>
    <row r="17" spans="1:7" ht="15" x14ac:dyDescent="0.25">
      <c r="A17" s="26"/>
      <c r="F17" s="58"/>
      <c r="G17" s="59"/>
    </row>
    <row r="18" spans="1:7" ht="15" x14ac:dyDescent="0.25">
      <c r="A18" s="26" t="s">
        <v>79</v>
      </c>
      <c r="F18" s="372">
        <v>70</v>
      </c>
      <c r="G18" s="373"/>
    </row>
    <row r="19" spans="1:7" ht="15" x14ac:dyDescent="0.25">
      <c r="A19" s="366" t="s">
        <v>140</v>
      </c>
      <c r="B19" s="417"/>
      <c r="C19" s="417"/>
      <c r="D19" s="417"/>
      <c r="E19" s="417"/>
      <c r="F19" s="417"/>
      <c r="G19" s="417"/>
    </row>
    <row r="20" spans="1:7" ht="15" x14ac:dyDescent="0.25">
      <c r="A20" s="26"/>
      <c r="F20" s="58"/>
      <c r="G20" s="59"/>
    </row>
  </sheetData>
  <mergeCells count="8">
    <mergeCell ref="A19:G19"/>
    <mergeCell ref="F15:G15"/>
    <mergeCell ref="A16:G16"/>
    <mergeCell ref="F18:G18"/>
    <mergeCell ref="F1:G1"/>
    <mergeCell ref="A10:C10"/>
    <mergeCell ref="F14:G14"/>
    <mergeCell ref="A11:G11"/>
  </mergeCells>
  <pageMargins left="0.70866141732283472" right="0.70866141732283472" top="0.78740157480314965" bottom="0.78740157480314965" header="0.31496062992125984" footer="0.31496062992125984"/>
  <pageSetup paperSize="9" scale="66" firstPageNumber="31"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418"/>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56" t="s">
        <v>95</v>
      </c>
      <c r="F1" s="384" t="s">
        <v>96</v>
      </c>
      <c r="G1" s="384"/>
    </row>
    <row r="3" spans="1:7" x14ac:dyDescent="0.2">
      <c r="A3" s="25" t="s">
        <v>1</v>
      </c>
      <c r="B3" s="25" t="s">
        <v>97</v>
      </c>
    </row>
    <row r="4" spans="1:7" x14ac:dyDescent="0.2">
      <c r="B4" s="25" t="s">
        <v>87</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184</v>
      </c>
      <c r="E7" s="42" t="s">
        <v>338</v>
      </c>
      <c r="F7" s="42" t="s">
        <v>185</v>
      </c>
      <c r="G7" s="43" t="s">
        <v>5</v>
      </c>
    </row>
    <row r="8" spans="1:7" s="5" customFormat="1" ht="12.75" thickTop="1" thickBot="1" x14ac:dyDescent="0.25">
      <c r="A8" s="44">
        <v>1</v>
      </c>
      <c r="B8" s="45">
        <v>2</v>
      </c>
      <c r="C8" s="45">
        <v>3</v>
      </c>
      <c r="D8" s="46">
        <v>4</v>
      </c>
      <c r="E8" s="46">
        <v>5</v>
      </c>
      <c r="F8" s="46">
        <v>6</v>
      </c>
      <c r="G8" s="47" t="s">
        <v>12</v>
      </c>
    </row>
    <row r="9" spans="1:7" ht="15.75" thickTop="1" thickBot="1" x14ac:dyDescent="0.25">
      <c r="A9" s="21">
        <v>6172</v>
      </c>
      <c r="B9" s="22">
        <v>51</v>
      </c>
      <c r="C9" s="8" t="s">
        <v>8</v>
      </c>
      <c r="D9" s="9">
        <v>28013</v>
      </c>
      <c r="E9" s="9">
        <v>26726</v>
      </c>
      <c r="F9" s="9">
        <f>SUM(F23)</f>
        <v>27753</v>
      </c>
      <c r="G9" s="10">
        <f>F9/D9*100</f>
        <v>99.071859493806443</v>
      </c>
    </row>
    <row r="10" spans="1:7" s="16" customFormat="1" ht="16.5" thickTop="1" thickBot="1" x14ac:dyDescent="0.3">
      <c r="A10" s="368" t="s">
        <v>9</v>
      </c>
      <c r="B10" s="369"/>
      <c r="C10" s="370"/>
      <c r="D10" s="48">
        <f>SUM(D9:D9)</f>
        <v>28013</v>
      </c>
      <c r="E10" s="48">
        <f>SUM(E9:E9)</f>
        <v>26726</v>
      </c>
      <c r="F10" s="48">
        <f>SUM(F9:F9)</f>
        <v>27753</v>
      </c>
      <c r="G10" s="49">
        <f>F10/D10*100</f>
        <v>99.071859493806443</v>
      </c>
    </row>
    <row r="11" spans="1:7" ht="15" thickTop="1" x14ac:dyDescent="0.2">
      <c r="A11" s="402"/>
      <c r="B11" s="402"/>
      <c r="C11" s="402"/>
      <c r="D11" s="402"/>
      <c r="E11" s="402"/>
      <c r="F11" s="402"/>
      <c r="G11" s="402"/>
    </row>
    <row r="12" spans="1:7" x14ac:dyDescent="0.2">
      <c r="A12" s="118"/>
      <c r="B12" s="118"/>
      <c r="C12" s="118"/>
      <c r="D12" s="118"/>
      <c r="E12" s="118"/>
      <c r="F12" s="118"/>
      <c r="G12" s="118"/>
    </row>
    <row r="13" spans="1:7" ht="15" x14ac:dyDescent="0.25">
      <c r="A13" s="27" t="s">
        <v>13</v>
      </c>
    </row>
    <row r="14" spans="1:7" s="184" customFormat="1" x14ac:dyDescent="0.2">
      <c r="A14" s="393" t="s">
        <v>362</v>
      </c>
      <c r="B14" s="393"/>
      <c r="C14" s="393"/>
      <c r="D14" s="393"/>
      <c r="E14" s="393"/>
      <c r="F14" s="393"/>
      <c r="G14" s="393"/>
    </row>
    <row r="15" spans="1:7" s="184" customFormat="1" ht="15" customHeight="1" x14ac:dyDescent="0.2">
      <c r="A15" s="393"/>
      <c r="B15" s="393"/>
      <c r="C15" s="393"/>
      <c r="D15" s="393"/>
      <c r="E15" s="393"/>
      <c r="F15" s="393"/>
      <c r="G15" s="393"/>
    </row>
    <row r="16" spans="1:7" s="184" customFormat="1" ht="15" customHeight="1" x14ac:dyDescent="0.2">
      <c r="A16" s="393"/>
      <c r="B16" s="393"/>
      <c r="C16" s="393"/>
      <c r="D16" s="393"/>
      <c r="E16" s="393"/>
      <c r="F16" s="393"/>
      <c r="G16" s="393"/>
    </row>
    <row r="17" spans="1:8" s="184" customFormat="1" ht="15" customHeight="1" x14ac:dyDescent="0.2">
      <c r="A17" s="393"/>
      <c r="B17" s="393"/>
      <c r="C17" s="393"/>
      <c r="D17" s="393"/>
      <c r="E17" s="393"/>
      <c r="F17" s="393"/>
      <c r="G17" s="393"/>
    </row>
    <row r="18" spans="1:8" s="184" customFormat="1" ht="15" customHeight="1" x14ac:dyDescent="0.2">
      <c r="A18" s="393"/>
      <c r="B18" s="393"/>
      <c r="C18" s="393"/>
      <c r="D18" s="393"/>
      <c r="E18" s="393"/>
      <c r="F18" s="393"/>
      <c r="G18" s="393"/>
    </row>
    <row r="19" spans="1:8" s="184" customFormat="1" ht="15" customHeight="1" x14ac:dyDescent="0.2">
      <c r="A19" s="393"/>
      <c r="B19" s="393"/>
      <c r="C19" s="393"/>
      <c r="D19" s="393"/>
      <c r="E19" s="393"/>
      <c r="F19" s="393"/>
      <c r="G19" s="393"/>
    </row>
    <row r="20" spans="1:8" s="184" customFormat="1" ht="15" customHeight="1" x14ac:dyDescent="0.2">
      <c r="A20" s="393"/>
      <c r="B20" s="393"/>
      <c r="C20" s="393"/>
      <c r="D20" s="393"/>
      <c r="E20" s="393"/>
      <c r="F20" s="393"/>
      <c r="G20" s="393"/>
    </row>
    <row r="21" spans="1:8" s="184" customFormat="1" ht="10.5" customHeight="1" x14ac:dyDescent="0.2">
      <c r="A21" s="393"/>
      <c r="B21" s="393"/>
      <c r="C21" s="393"/>
      <c r="D21" s="393"/>
      <c r="E21" s="393"/>
      <c r="F21" s="393"/>
      <c r="G21" s="393"/>
    </row>
    <row r="22" spans="1:8" s="184" customFormat="1" ht="15" x14ac:dyDescent="0.25">
      <c r="A22" s="194"/>
      <c r="B22" s="189"/>
      <c r="D22" s="185"/>
      <c r="E22" s="185"/>
      <c r="F22" s="185"/>
    </row>
    <row r="23" spans="1:8" ht="17.25" customHeight="1" thickBot="1" x14ac:dyDescent="0.3">
      <c r="A23" s="35" t="s">
        <v>59</v>
      </c>
      <c r="B23" s="36"/>
      <c r="C23" s="37"/>
      <c r="D23" s="38"/>
      <c r="E23" s="38"/>
      <c r="F23" s="371">
        <f>SUM(F24,F27,F33,F48,F57,F360,F364,F371)</f>
        <v>27753</v>
      </c>
      <c r="G23" s="371"/>
      <c r="H23" s="50">
        <f>SUM(F24,F27,F33,F48,F57,F360,F364,F371)</f>
        <v>27753</v>
      </c>
    </row>
    <row r="24" spans="1:8" ht="15.75" thickTop="1" x14ac:dyDescent="0.25">
      <c r="A24" s="26" t="s">
        <v>17</v>
      </c>
      <c r="F24" s="372">
        <v>1000</v>
      </c>
      <c r="G24" s="373"/>
    </row>
    <row r="25" spans="1:8" ht="29.25" customHeight="1" x14ac:dyDescent="0.25">
      <c r="A25" s="393" t="s">
        <v>533</v>
      </c>
      <c r="B25" s="418"/>
      <c r="C25" s="418"/>
      <c r="D25" s="418"/>
      <c r="E25" s="418"/>
      <c r="F25" s="418"/>
      <c r="G25" s="418"/>
    </row>
    <row r="26" spans="1:8" ht="15" x14ac:dyDescent="0.25">
      <c r="A26" s="26"/>
      <c r="F26" s="58"/>
      <c r="G26" s="59"/>
    </row>
    <row r="27" spans="1:8" ht="15" x14ac:dyDescent="0.25">
      <c r="A27" s="26" t="s">
        <v>18</v>
      </c>
      <c r="F27" s="372">
        <v>300</v>
      </c>
      <c r="G27" s="373"/>
    </row>
    <row r="28" spans="1:8" ht="15" x14ac:dyDescent="0.25">
      <c r="A28" s="25" t="s">
        <v>363</v>
      </c>
      <c r="F28" s="58"/>
      <c r="G28" s="59"/>
    </row>
    <row r="29" spans="1:8" s="184" customFormat="1" ht="15" x14ac:dyDescent="0.25">
      <c r="A29" s="300" t="s">
        <v>364</v>
      </c>
      <c r="B29" s="189"/>
      <c r="D29" s="185"/>
      <c r="E29" s="185"/>
      <c r="F29" s="298"/>
      <c r="G29" s="299"/>
    </row>
    <row r="30" spans="1:8" s="184" customFormat="1" ht="15" customHeight="1" x14ac:dyDescent="0.2">
      <c r="A30" s="393" t="s">
        <v>534</v>
      </c>
      <c r="B30" s="393"/>
      <c r="C30" s="393"/>
      <c r="D30" s="393"/>
      <c r="E30" s="393"/>
      <c r="F30" s="393"/>
      <c r="G30" s="393"/>
    </row>
    <row r="31" spans="1:8" s="184" customFormat="1" ht="15" customHeight="1" x14ac:dyDescent="0.2">
      <c r="A31" s="393"/>
      <c r="B31" s="393"/>
      <c r="C31" s="393"/>
      <c r="D31" s="393"/>
      <c r="E31" s="393"/>
      <c r="F31" s="393"/>
      <c r="G31" s="393"/>
    </row>
    <row r="32" spans="1:8" s="184" customFormat="1" ht="15" x14ac:dyDescent="0.25">
      <c r="A32" s="300"/>
      <c r="B32" s="189"/>
      <c r="D32" s="185"/>
      <c r="E32" s="185"/>
      <c r="F32" s="298"/>
      <c r="G32" s="299"/>
    </row>
    <row r="33" spans="1:8" ht="15" x14ac:dyDescent="0.25">
      <c r="A33" s="26" t="s">
        <v>57</v>
      </c>
      <c r="F33" s="372">
        <v>2800</v>
      </c>
      <c r="G33" s="373"/>
      <c r="H33" s="1" t="e">
        <f>SUM(#REF!)</f>
        <v>#REF!</v>
      </c>
    </row>
    <row r="34" spans="1:8" s="184" customFormat="1" ht="15" x14ac:dyDescent="0.25">
      <c r="A34" s="255" t="s">
        <v>365</v>
      </c>
      <c r="B34" s="189"/>
      <c r="D34" s="185"/>
      <c r="E34" s="185"/>
      <c r="F34" s="298"/>
      <c r="G34" s="299"/>
    </row>
    <row r="35" spans="1:8" s="184" customFormat="1" ht="15" x14ac:dyDescent="0.25">
      <c r="A35" s="300" t="s">
        <v>535</v>
      </c>
      <c r="B35" s="189"/>
      <c r="D35" s="185"/>
      <c r="E35" s="185"/>
      <c r="F35" s="298"/>
      <c r="G35" s="299"/>
    </row>
    <row r="36" spans="1:8" s="184" customFormat="1" ht="15" customHeight="1" x14ac:dyDescent="0.2">
      <c r="A36" s="393" t="s">
        <v>536</v>
      </c>
      <c r="B36" s="393"/>
      <c r="C36" s="393"/>
      <c r="D36" s="393"/>
      <c r="E36" s="393"/>
      <c r="F36" s="393"/>
      <c r="G36" s="393"/>
    </row>
    <row r="37" spans="1:8" s="184" customFormat="1" ht="15" customHeight="1" x14ac:dyDescent="0.2">
      <c r="A37" s="393"/>
      <c r="B37" s="393"/>
      <c r="C37" s="393"/>
      <c r="D37" s="393"/>
      <c r="E37" s="393"/>
      <c r="F37" s="393"/>
      <c r="G37" s="393"/>
    </row>
    <row r="38" spans="1:8" s="184" customFormat="1" ht="15" x14ac:dyDescent="0.25">
      <c r="A38" s="300"/>
      <c r="B38" s="189"/>
      <c r="D38" s="185"/>
      <c r="E38" s="185"/>
      <c r="F38" s="298"/>
      <c r="G38" s="299"/>
    </row>
    <row r="39" spans="1:8" s="184" customFormat="1" ht="15" x14ac:dyDescent="0.25">
      <c r="A39" s="255" t="s">
        <v>366</v>
      </c>
      <c r="B39" s="189"/>
      <c r="D39" s="185"/>
      <c r="E39" s="185"/>
      <c r="F39" s="298"/>
      <c r="G39" s="299"/>
    </row>
    <row r="40" spans="1:8" ht="15" x14ac:dyDescent="0.25">
      <c r="A40" s="300" t="s">
        <v>537</v>
      </c>
      <c r="F40" s="58"/>
      <c r="G40" s="59"/>
    </row>
    <row r="41" spans="1:8" x14ac:dyDescent="0.2">
      <c r="A41" s="393" t="s">
        <v>538</v>
      </c>
      <c r="B41" s="393"/>
      <c r="C41" s="393"/>
      <c r="D41" s="393"/>
      <c r="E41" s="393"/>
      <c r="F41" s="393"/>
      <c r="G41" s="393"/>
    </row>
    <row r="42" spans="1:8" s="184" customFormat="1" x14ac:dyDescent="0.2">
      <c r="A42" s="189"/>
      <c r="B42" s="189"/>
      <c r="D42" s="185"/>
      <c r="E42" s="185"/>
      <c r="F42" s="185"/>
    </row>
    <row r="43" spans="1:8" s="184" customFormat="1" x14ac:dyDescent="0.2">
      <c r="A43" s="255" t="s">
        <v>367</v>
      </c>
      <c r="B43" s="189"/>
      <c r="D43" s="185"/>
      <c r="E43" s="185"/>
      <c r="F43" s="185"/>
    </row>
    <row r="44" spans="1:8" s="184" customFormat="1" x14ac:dyDescent="0.2">
      <c r="A44" s="300" t="s">
        <v>368</v>
      </c>
      <c r="B44" s="189"/>
      <c r="D44" s="185"/>
      <c r="E44" s="185"/>
      <c r="F44" s="185"/>
    </row>
    <row r="45" spans="1:8" s="184" customFormat="1" x14ac:dyDescent="0.2">
      <c r="A45" s="393" t="s">
        <v>539</v>
      </c>
      <c r="B45" s="393"/>
      <c r="C45" s="393"/>
      <c r="D45" s="393"/>
      <c r="E45" s="393"/>
      <c r="F45" s="393"/>
      <c r="G45" s="393"/>
    </row>
    <row r="46" spans="1:8" s="184" customFormat="1" x14ac:dyDescent="0.2">
      <c r="A46" s="393"/>
      <c r="B46" s="393"/>
      <c r="C46" s="393"/>
      <c r="D46" s="393"/>
      <c r="E46" s="393"/>
      <c r="F46" s="393"/>
      <c r="G46" s="393"/>
    </row>
    <row r="47" spans="1:8" s="184" customFormat="1" x14ac:dyDescent="0.2">
      <c r="A47" s="300"/>
      <c r="B47" s="189"/>
      <c r="D47" s="185"/>
      <c r="E47" s="185"/>
      <c r="F47" s="185"/>
    </row>
    <row r="48" spans="1:8" ht="15" x14ac:dyDescent="0.25">
      <c r="A48" s="26" t="s">
        <v>19</v>
      </c>
      <c r="F48" s="372">
        <v>250</v>
      </c>
      <c r="G48" s="373"/>
    </row>
    <row r="49" spans="1:7" s="184" customFormat="1" x14ac:dyDescent="0.2">
      <c r="A49" s="300" t="s">
        <v>540</v>
      </c>
      <c r="B49" s="189"/>
      <c r="D49" s="185"/>
      <c r="E49" s="185"/>
      <c r="F49" s="185"/>
    </row>
    <row r="50" spans="1:7" s="184" customFormat="1" ht="14.25" customHeight="1" x14ac:dyDescent="0.2">
      <c r="A50" s="366" t="s">
        <v>541</v>
      </c>
      <c r="B50" s="366"/>
      <c r="C50" s="366"/>
      <c r="D50" s="366"/>
      <c r="E50" s="366"/>
      <c r="F50" s="366"/>
      <c r="G50" s="366"/>
    </row>
    <row r="51" spans="1:7" s="184" customFormat="1" x14ac:dyDescent="0.2">
      <c r="A51" s="366"/>
      <c r="B51" s="366"/>
      <c r="C51" s="366"/>
      <c r="D51" s="366"/>
      <c r="E51" s="366"/>
      <c r="F51" s="366"/>
      <c r="G51" s="366"/>
    </row>
    <row r="52" spans="1:7" s="184" customFormat="1" x14ac:dyDescent="0.2">
      <c r="A52" s="366"/>
      <c r="B52" s="366"/>
      <c r="C52" s="366"/>
      <c r="D52" s="366"/>
      <c r="E52" s="366"/>
      <c r="F52" s="366"/>
      <c r="G52" s="366"/>
    </row>
    <row r="53" spans="1:7" s="184" customFormat="1" x14ac:dyDescent="0.2">
      <c r="A53" s="366"/>
      <c r="B53" s="366"/>
      <c r="C53" s="366"/>
      <c r="D53" s="366"/>
      <c r="E53" s="366"/>
      <c r="F53" s="366"/>
      <c r="G53" s="366"/>
    </row>
    <row r="54" spans="1:7" s="184" customFormat="1" x14ac:dyDescent="0.2">
      <c r="A54" s="366"/>
      <c r="B54" s="366"/>
      <c r="C54" s="366"/>
      <c r="D54" s="366"/>
      <c r="E54" s="366"/>
      <c r="F54" s="366"/>
      <c r="G54" s="366"/>
    </row>
    <row r="55" spans="1:7" s="184" customFormat="1" x14ac:dyDescent="0.2">
      <c r="A55" s="366"/>
      <c r="B55" s="366"/>
      <c r="C55" s="366"/>
      <c r="D55" s="366"/>
      <c r="E55" s="366"/>
      <c r="F55" s="366"/>
      <c r="G55" s="366"/>
    </row>
    <row r="56" spans="1:7" s="184" customFormat="1" x14ac:dyDescent="0.2">
      <c r="A56" s="300"/>
      <c r="B56" s="189"/>
      <c r="D56" s="185"/>
      <c r="E56" s="185"/>
      <c r="F56" s="185"/>
    </row>
    <row r="57" spans="1:7" ht="15" x14ac:dyDescent="0.25">
      <c r="A57" s="26" t="s">
        <v>189</v>
      </c>
      <c r="F57" s="372">
        <f>20000+300</f>
        <v>20300</v>
      </c>
      <c r="G57" s="373"/>
    </row>
    <row r="58" spans="1:7" s="184" customFormat="1" x14ac:dyDescent="0.2">
      <c r="A58" s="255" t="s">
        <v>369</v>
      </c>
      <c r="B58" s="189"/>
      <c r="D58" s="185"/>
      <c r="E58" s="185"/>
      <c r="F58" s="185"/>
    </row>
    <row r="59" spans="1:7" s="184" customFormat="1" x14ac:dyDescent="0.2">
      <c r="A59" s="300" t="s">
        <v>370</v>
      </c>
      <c r="B59" s="189"/>
      <c r="D59" s="185"/>
      <c r="E59" s="185"/>
      <c r="F59" s="185"/>
    </row>
    <row r="60" spans="1:7" s="184" customFormat="1" x14ac:dyDescent="0.2">
      <c r="A60" s="300" t="s">
        <v>371</v>
      </c>
      <c r="B60" s="189"/>
      <c r="D60" s="185"/>
      <c r="E60" s="185"/>
      <c r="F60" s="185"/>
    </row>
    <row r="61" spans="1:7" s="184" customFormat="1" x14ac:dyDescent="0.2">
      <c r="A61" s="393" t="s">
        <v>372</v>
      </c>
      <c r="B61" s="393"/>
      <c r="C61" s="393"/>
      <c r="D61" s="393"/>
      <c r="E61" s="393"/>
      <c r="F61" s="393"/>
      <c r="G61" s="393"/>
    </row>
    <row r="62" spans="1:7" s="184" customFormat="1" x14ac:dyDescent="0.2">
      <c r="A62" s="393"/>
      <c r="B62" s="393"/>
      <c r="C62" s="393"/>
      <c r="D62" s="393"/>
      <c r="E62" s="393"/>
      <c r="F62" s="393"/>
      <c r="G62" s="393"/>
    </row>
    <row r="63" spans="1:7" s="184" customFormat="1" x14ac:dyDescent="0.2">
      <c r="A63" s="300" t="s">
        <v>373</v>
      </c>
      <c r="B63" s="189"/>
      <c r="D63" s="185"/>
      <c r="E63" s="185"/>
      <c r="F63" s="185"/>
    </row>
    <row r="64" spans="1:7" s="184" customFormat="1" x14ac:dyDescent="0.2">
      <c r="A64" s="393" t="s">
        <v>374</v>
      </c>
      <c r="B64" s="393"/>
      <c r="C64" s="393"/>
      <c r="D64" s="393"/>
      <c r="E64" s="393"/>
      <c r="F64" s="393"/>
      <c r="G64" s="393"/>
    </row>
    <row r="65" spans="1:7" s="184" customFormat="1" x14ac:dyDescent="0.2">
      <c r="A65" s="393"/>
      <c r="B65" s="393"/>
      <c r="C65" s="393"/>
      <c r="D65" s="393"/>
      <c r="E65" s="393"/>
      <c r="F65" s="393"/>
      <c r="G65" s="393"/>
    </row>
    <row r="66" spans="1:7" s="184" customFormat="1" x14ac:dyDescent="0.2">
      <c r="A66" s="300"/>
      <c r="B66" s="189"/>
      <c r="D66" s="185"/>
      <c r="E66" s="185"/>
      <c r="F66" s="185"/>
    </row>
    <row r="67" spans="1:7" s="184" customFormat="1" x14ac:dyDescent="0.2">
      <c r="A67" s="255" t="s">
        <v>375</v>
      </c>
      <c r="B67" s="189"/>
      <c r="D67" s="185"/>
      <c r="E67" s="185"/>
      <c r="F67" s="185"/>
    </row>
    <row r="68" spans="1:7" s="184" customFormat="1" x14ac:dyDescent="0.2">
      <c r="A68" s="300" t="s">
        <v>376</v>
      </c>
      <c r="B68" s="189"/>
      <c r="D68" s="185"/>
      <c r="E68" s="185"/>
      <c r="F68" s="185"/>
    </row>
    <row r="69" spans="1:7" s="184" customFormat="1" x14ac:dyDescent="0.2">
      <c r="A69" s="300" t="s">
        <v>371</v>
      </c>
      <c r="B69" s="189"/>
      <c r="D69" s="185"/>
      <c r="E69" s="185"/>
      <c r="F69" s="185"/>
    </row>
    <row r="70" spans="1:7" s="184" customFormat="1" x14ac:dyDescent="0.2">
      <c r="A70" s="393" t="s">
        <v>372</v>
      </c>
      <c r="B70" s="393"/>
      <c r="C70" s="393"/>
      <c r="D70" s="393"/>
      <c r="E70" s="393"/>
      <c r="F70" s="393"/>
      <c r="G70" s="393"/>
    </row>
    <row r="71" spans="1:7" s="184" customFormat="1" x14ac:dyDescent="0.2">
      <c r="A71" s="393"/>
      <c r="B71" s="393"/>
      <c r="C71" s="393"/>
      <c r="D71" s="393"/>
      <c r="E71" s="393"/>
      <c r="F71" s="393"/>
      <c r="G71" s="393"/>
    </row>
    <row r="72" spans="1:7" s="184" customFormat="1" x14ac:dyDescent="0.2">
      <c r="A72" s="300" t="s">
        <v>377</v>
      </c>
      <c r="B72" s="189"/>
      <c r="D72" s="185"/>
      <c r="E72" s="185"/>
      <c r="F72" s="185"/>
    </row>
    <row r="73" spans="1:7" s="184" customFormat="1" x14ac:dyDescent="0.2">
      <c r="A73" s="393" t="s">
        <v>378</v>
      </c>
      <c r="B73" s="393"/>
      <c r="C73" s="393"/>
      <c r="D73" s="393"/>
      <c r="E73" s="393"/>
      <c r="F73" s="393"/>
      <c r="G73" s="393"/>
    </row>
    <row r="74" spans="1:7" s="184" customFormat="1" x14ac:dyDescent="0.2">
      <c r="A74" s="393"/>
      <c r="B74" s="393"/>
      <c r="C74" s="393"/>
      <c r="D74" s="393"/>
      <c r="E74" s="393"/>
      <c r="F74" s="393"/>
      <c r="G74" s="393"/>
    </row>
    <row r="75" spans="1:7" ht="15" x14ac:dyDescent="0.25">
      <c r="A75" s="255" t="s">
        <v>379</v>
      </c>
      <c r="F75" s="169"/>
      <c r="G75" s="170"/>
    </row>
    <row r="76" spans="1:7" s="184" customFormat="1" ht="15" x14ac:dyDescent="0.25">
      <c r="A76" s="300" t="s">
        <v>380</v>
      </c>
      <c r="B76" s="189"/>
      <c r="D76" s="185"/>
      <c r="E76" s="185"/>
      <c r="F76" s="298"/>
      <c r="G76" s="299"/>
    </row>
    <row r="77" spans="1:7" s="184" customFormat="1" ht="15" x14ac:dyDescent="0.25">
      <c r="A77" s="300" t="s">
        <v>371</v>
      </c>
      <c r="B77" s="189"/>
      <c r="D77" s="185"/>
      <c r="E77" s="185"/>
      <c r="F77" s="298"/>
      <c r="G77" s="299"/>
    </row>
    <row r="78" spans="1:7" s="184" customFormat="1" ht="15" customHeight="1" x14ac:dyDescent="0.2">
      <c r="A78" s="393" t="s">
        <v>372</v>
      </c>
      <c r="B78" s="393"/>
      <c r="C78" s="393"/>
      <c r="D78" s="393"/>
      <c r="E78" s="393"/>
      <c r="F78" s="393"/>
      <c r="G78" s="393"/>
    </row>
    <row r="79" spans="1:7" s="184" customFormat="1" ht="15" customHeight="1" x14ac:dyDescent="0.2">
      <c r="A79" s="393"/>
      <c r="B79" s="393"/>
      <c r="C79" s="393"/>
      <c r="D79" s="393"/>
      <c r="E79" s="393"/>
      <c r="F79" s="393"/>
      <c r="G79" s="393"/>
    </row>
    <row r="80" spans="1:7" s="184" customFormat="1" ht="15" x14ac:dyDescent="0.25">
      <c r="A80" s="300" t="s">
        <v>381</v>
      </c>
      <c r="B80" s="189"/>
      <c r="D80" s="185"/>
      <c r="E80" s="185"/>
      <c r="F80" s="298"/>
      <c r="G80" s="299"/>
    </row>
    <row r="81" spans="1:7" s="184" customFormat="1" ht="15" customHeight="1" x14ac:dyDescent="0.2">
      <c r="A81" s="393" t="s">
        <v>382</v>
      </c>
      <c r="B81" s="393"/>
      <c r="C81" s="393"/>
      <c r="D81" s="393"/>
      <c r="E81" s="393"/>
      <c r="F81" s="393"/>
      <c r="G81" s="393"/>
    </row>
    <row r="82" spans="1:7" s="184" customFormat="1" ht="15" customHeight="1" x14ac:dyDescent="0.2">
      <c r="A82" s="393"/>
      <c r="B82" s="393"/>
      <c r="C82" s="393"/>
      <c r="D82" s="393"/>
      <c r="E82" s="393"/>
      <c r="F82" s="393"/>
      <c r="G82" s="393"/>
    </row>
    <row r="83" spans="1:7" s="184" customFormat="1" ht="15" customHeight="1" x14ac:dyDescent="0.2">
      <c r="A83" s="393"/>
      <c r="B83" s="393"/>
      <c r="C83" s="393"/>
      <c r="D83" s="393"/>
      <c r="E83" s="393"/>
      <c r="F83" s="393"/>
      <c r="G83" s="393"/>
    </row>
    <row r="84" spans="1:7" s="184" customFormat="1" ht="15" customHeight="1" x14ac:dyDescent="0.2">
      <c r="A84" s="393"/>
      <c r="B84" s="393"/>
      <c r="C84" s="393"/>
      <c r="D84" s="393"/>
      <c r="E84" s="393"/>
      <c r="F84" s="393"/>
      <c r="G84" s="393"/>
    </row>
    <row r="85" spans="1:7" s="184" customFormat="1" ht="15" x14ac:dyDescent="0.25">
      <c r="A85" s="300"/>
      <c r="B85" s="189"/>
      <c r="D85" s="185"/>
      <c r="E85" s="185"/>
      <c r="F85" s="298"/>
      <c r="G85" s="299"/>
    </row>
    <row r="86" spans="1:7" s="184" customFormat="1" ht="15" x14ac:dyDescent="0.25">
      <c r="A86" s="255" t="s">
        <v>383</v>
      </c>
      <c r="B86" s="189"/>
      <c r="D86" s="185"/>
      <c r="E86" s="185"/>
      <c r="F86" s="298"/>
      <c r="G86" s="299"/>
    </row>
    <row r="87" spans="1:7" s="184" customFormat="1" ht="15" x14ac:dyDescent="0.25">
      <c r="A87" s="300" t="s">
        <v>384</v>
      </c>
      <c r="B87" s="189"/>
      <c r="D87" s="185"/>
      <c r="E87" s="185"/>
      <c r="F87" s="298"/>
      <c r="G87" s="299"/>
    </row>
    <row r="88" spans="1:7" s="184" customFormat="1" ht="15" x14ac:dyDescent="0.25">
      <c r="A88" s="300" t="s">
        <v>371</v>
      </c>
      <c r="B88" s="189"/>
      <c r="D88" s="185"/>
      <c r="E88" s="185"/>
      <c r="F88" s="298"/>
      <c r="G88" s="299"/>
    </row>
    <row r="89" spans="1:7" s="184" customFormat="1" ht="15" customHeight="1" x14ac:dyDescent="0.2">
      <c r="A89" s="393" t="s">
        <v>372</v>
      </c>
      <c r="B89" s="393"/>
      <c r="C89" s="393"/>
      <c r="D89" s="393"/>
      <c r="E89" s="393"/>
      <c r="F89" s="393"/>
      <c r="G89" s="393"/>
    </row>
    <row r="90" spans="1:7" s="184" customFormat="1" ht="15" customHeight="1" x14ac:dyDescent="0.2">
      <c r="A90" s="393"/>
      <c r="B90" s="393"/>
      <c r="C90" s="393"/>
      <c r="D90" s="393"/>
      <c r="E90" s="393"/>
      <c r="F90" s="393"/>
      <c r="G90" s="393"/>
    </row>
    <row r="91" spans="1:7" s="184" customFormat="1" ht="15" x14ac:dyDescent="0.25">
      <c r="A91" s="300" t="s">
        <v>373</v>
      </c>
      <c r="B91" s="189"/>
      <c r="D91" s="185"/>
      <c r="E91" s="185"/>
      <c r="F91" s="298"/>
      <c r="G91" s="299"/>
    </row>
    <row r="92" spans="1:7" ht="15" customHeight="1" x14ac:dyDescent="0.2">
      <c r="A92" s="393" t="s">
        <v>385</v>
      </c>
      <c r="B92" s="393"/>
      <c r="C92" s="393"/>
      <c r="D92" s="393"/>
      <c r="E92" s="393"/>
      <c r="F92" s="393"/>
      <c r="G92" s="393"/>
    </row>
    <row r="93" spans="1:7" s="184" customFormat="1" ht="15" customHeight="1" x14ac:dyDescent="0.2">
      <c r="A93" s="393"/>
      <c r="B93" s="393"/>
      <c r="C93" s="393"/>
      <c r="D93" s="393"/>
      <c r="E93" s="393"/>
      <c r="F93" s="393"/>
      <c r="G93" s="393"/>
    </row>
    <row r="94" spans="1:7" s="184" customFormat="1" ht="15" customHeight="1" x14ac:dyDescent="0.2">
      <c r="A94" s="393"/>
      <c r="B94" s="393"/>
      <c r="C94" s="393"/>
      <c r="D94" s="393"/>
      <c r="E94" s="393"/>
      <c r="F94" s="393"/>
      <c r="G94" s="393"/>
    </row>
    <row r="95" spans="1:7" s="184" customFormat="1" ht="15" x14ac:dyDescent="0.25">
      <c r="A95" s="300"/>
      <c r="B95" s="189"/>
      <c r="D95" s="185"/>
      <c r="E95" s="185"/>
      <c r="F95" s="298"/>
      <c r="G95" s="299"/>
    </row>
    <row r="96" spans="1:7" s="184" customFormat="1" ht="15" x14ac:dyDescent="0.25">
      <c r="A96" s="255" t="s">
        <v>386</v>
      </c>
      <c r="B96" s="189"/>
      <c r="D96" s="185"/>
      <c r="E96" s="185"/>
      <c r="F96" s="298"/>
      <c r="G96" s="299"/>
    </row>
    <row r="97" spans="1:7" s="184" customFormat="1" ht="15" x14ac:dyDescent="0.25">
      <c r="A97" s="255" t="s">
        <v>387</v>
      </c>
      <c r="B97" s="189"/>
      <c r="D97" s="185"/>
      <c r="E97" s="185"/>
      <c r="F97" s="298"/>
      <c r="G97" s="299"/>
    </row>
    <row r="98" spans="1:7" s="184" customFormat="1" ht="15" x14ac:dyDescent="0.25">
      <c r="A98" s="255" t="s">
        <v>388</v>
      </c>
      <c r="B98" s="189"/>
      <c r="D98" s="185"/>
      <c r="E98" s="185"/>
      <c r="F98" s="298"/>
      <c r="G98" s="299"/>
    </row>
    <row r="99" spans="1:7" s="184" customFormat="1" ht="15" x14ac:dyDescent="0.25">
      <c r="A99" s="255" t="s">
        <v>389</v>
      </c>
      <c r="B99" s="189"/>
      <c r="D99" s="185"/>
      <c r="E99" s="185"/>
      <c r="F99" s="298"/>
      <c r="G99" s="299"/>
    </row>
    <row r="100" spans="1:7" s="184" customFormat="1" ht="15" x14ac:dyDescent="0.25">
      <c r="A100" s="300" t="s">
        <v>390</v>
      </c>
      <c r="B100" s="189"/>
      <c r="D100" s="185"/>
      <c r="E100" s="185"/>
      <c r="F100" s="298"/>
      <c r="G100" s="299"/>
    </row>
    <row r="101" spans="1:7" s="184" customFormat="1" ht="15" x14ac:dyDescent="0.25">
      <c r="A101" s="300" t="s">
        <v>371</v>
      </c>
      <c r="B101" s="189"/>
      <c r="D101" s="185"/>
      <c r="E101" s="185"/>
      <c r="F101" s="298"/>
      <c r="G101" s="299"/>
    </row>
    <row r="102" spans="1:7" s="184" customFormat="1" ht="15" customHeight="1" x14ac:dyDescent="0.2">
      <c r="A102" s="393" t="s">
        <v>372</v>
      </c>
      <c r="B102" s="393"/>
      <c r="C102" s="393"/>
      <c r="D102" s="393"/>
      <c r="E102" s="393"/>
      <c r="F102" s="393"/>
      <c r="G102" s="393"/>
    </row>
    <row r="103" spans="1:7" s="184" customFormat="1" ht="15" customHeight="1" x14ac:dyDescent="0.2">
      <c r="A103" s="393"/>
      <c r="B103" s="393"/>
      <c r="C103" s="393"/>
      <c r="D103" s="393"/>
      <c r="E103" s="393"/>
      <c r="F103" s="393"/>
      <c r="G103" s="393"/>
    </row>
    <row r="104" spans="1:7" s="184" customFormat="1" ht="15" x14ac:dyDescent="0.25">
      <c r="A104" s="300" t="s">
        <v>391</v>
      </c>
      <c r="B104" s="189"/>
      <c r="D104" s="185"/>
      <c r="E104" s="185"/>
      <c r="F104" s="298"/>
      <c r="G104" s="299"/>
    </row>
    <row r="105" spans="1:7" s="184" customFormat="1" ht="15" customHeight="1" x14ac:dyDescent="0.2">
      <c r="A105" s="393" t="s">
        <v>392</v>
      </c>
      <c r="B105" s="393"/>
      <c r="C105" s="393"/>
      <c r="D105" s="393"/>
      <c r="E105" s="393"/>
      <c r="F105" s="393"/>
      <c r="G105" s="393"/>
    </row>
    <row r="106" spans="1:7" s="184" customFormat="1" ht="15" customHeight="1" x14ac:dyDescent="0.2">
      <c r="A106" s="393"/>
      <c r="B106" s="393"/>
      <c r="C106" s="393"/>
      <c r="D106" s="393"/>
      <c r="E106" s="393"/>
      <c r="F106" s="393"/>
      <c r="G106" s="393"/>
    </row>
    <row r="107" spans="1:7" s="184" customFormat="1" ht="15" customHeight="1" x14ac:dyDescent="0.2">
      <c r="A107" s="393"/>
      <c r="B107" s="393"/>
      <c r="C107" s="393"/>
      <c r="D107" s="393"/>
      <c r="E107" s="393"/>
      <c r="F107" s="393"/>
      <c r="G107" s="393"/>
    </row>
    <row r="108" spans="1:7" s="184" customFormat="1" ht="15" x14ac:dyDescent="0.25">
      <c r="A108" s="300"/>
      <c r="B108" s="189"/>
      <c r="D108" s="185"/>
      <c r="E108" s="185"/>
      <c r="F108" s="298"/>
      <c r="G108" s="299"/>
    </row>
    <row r="109" spans="1:7" s="184" customFormat="1" ht="15" x14ac:dyDescent="0.25">
      <c r="A109" s="255" t="s">
        <v>393</v>
      </c>
      <c r="B109" s="189"/>
      <c r="D109" s="185"/>
      <c r="E109" s="185"/>
      <c r="F109" s="298"/>
      <c r="G109" s="299"/>
    </row>
    <row r="110" spans="1:7" s="184" customFormat="1" ht="15" x14ac:dyDescent="0.25">
      <c r="A110" s="300" t="s">
        <v>394</v>
      </c>
      <c r="B110" s="189"/>
      <c r="D110" s="185"/>
      <c r="E110" s="185"/>
      <c r="F110" s="298"/>
      <c r="G110" s="299"/>
    </row>
    <row r="111" spans="1:7" s="184" customFormat="1" ht="15" x14ac:dyDescent="0.25">
      <c r="A111" s="300" t="s">
        <v>371</v>
      </c>
      <c r="B111" s="189"/>
      <c r="D111" s="185"/>
      <c r="E111" s="185"/>
      <c r="F111" s="298"/>
      <c r="G111" s="299"/>
    </row>
    <row r="112" spans="1:7" s="184" customFormat="1" ht="15" customHeight="1" x14ac:dyDescent="0.2">
      <c r="A112" s="393" t="s">
        <v>372</v>
      </c>
      <c r="B112" s="393"/>
      <c r="C112" s="393"/>
      <c r="D112" s="393"/>
      <c r="E112" s="393"/>
      <c r="F112" s="393"/>
      <c r="G112" s="393"/>
    </row>
    <row r="113" spans="1:7" s="184" customFormat="1" ht="15" customHeight="1" x14ac:dyDescent="0.2">
      <c r="A113" s="393"/>
      <c r="B113" s="393"/>
      <c r="C113" s="393"/>
      <c r="D113" s="393"/>
      <c r="E113" s="393"/>
      <c r="F113" s="393"/>
      <c r="G113" s="393"/>
    </row>
    <row r="114" spans="1:7" s="184" customFormat="1" ht="15" x14ac:dyDescent="0.25">
      <c r="A114" s="300" t="s">
        <v>395</v>
      </c>
      <c r="B114" s="189"/>
      <c r="D114" s="185"/>
      <c r="E114" s="185"/>
      <c r="F114" s="298"/>
      <c r="G114" s="299"/>
    </row>
    <row r="115" spans="1:7" s="184" customFormat="1" ht="15" customHeight="1" x14ac:dyDescent="0.2">
      <c r="A115" s="393" t="s">
        <v>396</v>
      </c>
      <c r="B115" s="393"/>
      <c r="C115" s="393"/>
      <c r="D115" s="393"/>
      <c r="E115" s="393"/>
      <c r="F115" s="393"/>
      <c r="G115" s="393"/>
    </row>
    <row r="116" spans="1:7" s="184" customFormat="1" ht="15" customHeight="1" x14ac:dyDescent="0.2">
      <c r="A116" s="393"/>
      <c r="B116" s="393"/>
      <c r="C116" s="393"/>
      <c r="D116" s="393"/>
      <c r="E116" s="393"/>
      <c r="F116" s="393"/>
      <c r="G116" s="393"/>
    </row>
    <row r="117" spans="1:7" s="184" customFormat="1" ht="15" x14ac:dyDescent="0.25">
      <c r="A117" s="300"/>
      <c r="B117" s="189"/>
      <c r="D117" s="185"/>
      <c r="E117" s="185"/>
      <c r="F117" s="298"/>
      <c r="G117" s="299"/>
    </row>
    <row r="118" spans="1:7" s="184" customFormat="1" ht="15" x14ac:dyDescent="0.25">
      <c r="A118" s="193" t="s">
        <v>397</v>
      </c>
      <c r="B118" s="189"/>
      <c r="D118" s="185"/>
      <c r="E118" s="185"/>
      <c r="F118" s="298"/>
      <c r="G118" s="299"/>
    </row>
    <row r="119" spans="1:7" s="184" customFormat="1" ht="15" x14ac:dyDescent="0.25">
      <c r="A119" s="255" t="s">
        <v>398</v>
      </c>
      <c r="B119" s="189"/>
      <c r="D119" s="185"/>
      <c r="E119" s="185"/>
      <c r="F119" s="298"/>
      <c r="G119" s="299"/>
    </row>
    <row r="120" spans="1:7" s="184" customFormat="1" ht="15" x14ac:dyDescent="0.25">
      <c r="A120" s="300" t="s">
        <v>399</v>
      </c>
      <c r="B120" s="189"/>
      <c r="D120" s="185"/>
      <c r="E120" s="185"/>
      <c r="F120" s="298"/>
      <c r="G120" s="299"/>
    </row>
    <row r="121" spans="1:7" s="184" customFormat="1" ht="15" x14ac:dyDescent="0.25">
      <c r="A121" s="300" t="s">
        <v>371</v>
      </c>
      <c r="B121" s="189"/>
      <c r="D121" s="185"/>
      <c r="E121" s="185"/>
      <c r="F121" s="298"/>
      <c r="G121" s="299"/>
    </row>
    <row r="122" spans="1:7" s="184" customFormat="1" ht="15" customHeight="1" x14ac:dyDescent="0.2">
      <c r="A122" s="393" t="s">
        <v>372</v>
      </c>
      <c r="B122" s="393"/>
      <c r="C122" s="393"/>
      <c r="D122" s="393"/>
      <c r="E122" s="393"/>
      <c r="F122" s="393"/>
      <c r="G122" s="393"/>
    </row>
    <row r="123" spans="1:7" s="184" customFormat="1" ht="15" customHeight="1" x14ac:dyDescent="0.2">
      <c r="A123" s="393"/>
      <c r="B123" s="393"/>
      <c r="C123" s="393"/>
      <c r="D123" s="393"/>
      <c r="E123" s="393"/>
      <c r="F123" s="393"/>
      <c r="G123" s="393"/>
    </row>
    <row r="124" spans="1:7" s="184" customFormat="1" ht="15" x14ac:dyDescent="0.25">
      <c r="A124" s="300" t="s">
        <v>395</v>
      </c>
      <c r="B124" s="189"/>
      <c r="D124" s="185"/>
      <c r="E124" s="185"/>
      <c r="F124" s="298"/>
      <c r="G124" s="299"/>
    </row>
    <row r="125" spans="1:7" s="184" customFormat="1" ht="15" customHeight="1" x14ac:dyDescent="0.2">
      <c r="A125" s="393" t="s">
        <v>400</v>
      </c>
      <c r="B125" s="393"/>
      <c r="C125" s="393"/>
      <c r="D125" s="393"/>
      <c r="E125" s="393"/>
      <c r="F125" s="393"/>
      <c r="G125" s="393"/>
    </row>
    <row r="126" spans="1:7" s="184" customFormat="1" ht="15" customHeight="1" x14ac:dyDescent="0.2">
      <c r="A126" s="393"/>
      <c r="B126" s="393"/>
      <c r="C126" s="393"/>
      <c r="D126" s="393"/>
      <c r="E126" s="393"/>
      <c r="F126" s="393"/>
      <c r="G126" s="393"/>
    </row>
    <row r="127" spans="1:7" s="184" customFormat="1" ht="15" customHeight="1" x14ac:dyDescent="0.2">
      <c r="A127" s="393"/>
      <c r="B127" s="393"/>
      <c r="C127" s="393"/>
      <c r="D127" s="393"/>
      <c r="E127" s="393"/>
      <c r="F127" s="393"/>
      <c r="G127" s="393"/>
    </row>
    <row r="128" spans="1:7" s="184" customFormat="1" ht="15" x14ac:dyDescent="0.25">
      <c r="A128" s="300"/>
      <c r="B128" s="189"/>
      <c r="D128" s="185"/>
      <c r="E128" s="185"/>
      <c r="F128" s="298"/>
      <c r="G128" s="299"/>
    </row>
    <row r="129" spans="1:7" s="184" customFormat="1" ht="15" x14ac:dyDescent="0.25">
      <c r="A129" s="255" t="s">
        <v>401</v>
      </c>
      <c r="B129" s="189"/>
      <c r="D129" s="185"/>
      <c r="E129" s="185"/>
      <c r="F129" s="298"/>
      <c r="G129" s="299"/>
    </row>
    <row r="130" spans="1:7" s="184" customFormat="1" ht="15" x14ac:dyDescent="0.25">
      <c r="A130" s="300" t="s">
        <v>402</v>
      </c>
      <c r="B130" s="189"/>
      <c r="D130" s="185"/>
      <c r="E130" s="185"/>
      <c r="F130" s="298"/>
      <c r="G130" s="299"/>
    </row>
    <row r="131" spans="1:7" s="184" customFormat="1" ht="15" x14ac:dyDescent="0.25">
      <c r="A131" s="300" t="s">
        <v>371</v>
      </c>
      <c r="B131" s="189"/>
      <c r="D131" s="185"/>
      <c r="E131" s="185"/>
      <c r="F131" s="298"/>
      <c r="G131" s="299"/>
    </row>
    <row r="132" spans="1:7" s="184" customFormat="1" ht="15" customHeight="1" x14ac:dyDescent="0.2">
      <c r="A132" s="393" t="s">
        <v>372</v>
      </c>
      <c r="B132" s="393"/>
      <c r="C132" s="393"/>
      <c r="D132" s="393"/>
      <c r="E132" s="393"/>
      <c r="F132" s="393"/>
      <c r="G132" s="393"/>
    </row>
    <row r="133" spans="1:7" s="184" customFormat="1" ht="15" customHeight="1" x14ac:dyDescent="0.2">
      <c r="A133" s="393"/>
      <c r="B133" s="393"/>
      <c r="C133" s="393"/>
      <c r="D133" s="393"/>
      <c r="E133" s="393"/>
      <c r="F133" s="393"/>
      <c r="G133" s="393"/>
    </row>
    <row r="134" spans="1:7" s="184" customFormat="1" ht="15" x14ac:dyDescent="0.25">
      <c r="A134" s="300" t="s">
        <v>395</v>
      </c>
      <c r="B134" s="189"/>
      <c r="D134" s="185"/>
      <c r="E134" s="185"/>
      <c r="F134" s="298"/>
      <c r="G134" s="299"/>
    </row>
    <row r="135" spans="1:7" s="184" customFormat="1" ht="15" customHeight="1" x14ac:dyDescent="0.2">
      <c r="A135" s="393" t="s">
        <v>403</v>
      </c>
      <c r="B135" s="393"/>
      <c r="C135" s="393"/>
      <c r="D135" s="393"/>
      <c r="E135" s="393"/>
      <c r="F135" s="393"/>
      <c r="G135" s="393"/>
    </row>
    <row r="136" spans="1:7" s="184" customFormat="1" ht="29.25" customHeight="1" x14ac:dyDescent="0.2">
      <c r="A136" s="393"/>
      <c r="B136" s="393"/>
      <c r="C136" s="393"/>
      <c r="D136" s="393"/>
      <c r="E136" s="393"/>
      <c r="F136" s="393"/>
      <c r="G136" s="393"/>
    </row>
    <row r="137" spans="1:7" s="184" customFormat="1" ht="15" x14ac:dyDescent="0.25">
      <c r="A137" s="300"/>
      <c r="B137" s="189"/>
      <c r="D137" s="185"/>
      <c r="E137" s="185"/>
      <c r="F137" s="298"/>
      <c r="G137" s="299"/>
    </row>
    <row r="138" spans="1:7" s="184" customFormat="1" ht="15" x14ac:dyDescent="0.25">
      <c r="A138" s="255" t="s">
        <v>404</v>
      </c>
      <c r="B138" s="189"/>
      <c r="D138" s="185"/>
      <c r="E138" s="185"/>
      <c r="F138" s="298"/>
      <c r="G138" s="299"/>
    </row>
    <row r="139" spans="1:7" s="184" customFormat="1" ht="15" x14ac:dyDescent="0.25">
      <c r="A139" s="300" t="s">
        <v>405</v>
      </c>
      <c r="B139" s="189"/>
      <c r="D139" s="185"/>
      <c r="E139" s="185"/>
      <c r="F139" s="298"/>
      <c r="G139" s="299"/>
    </row>
    <row r="140" spans="1:7" s="184" customFormat="1" ht="15" x14ac:dyDescent="0.25">
      <c r="A140" s="300" t="s">
        <v>371</v>
      </c>
      <c r="B140" s="189"/>
      <c r="D140" s="185"/>
      <c r="E140" s="185"/>
      <c r="F140" s="298"/>
      <c r="G140" s="299"/>
    </row>
    <row r="141" spans="1:7" s="184" customFormat="1" ht="15" customHeight="1" x14ac:dyDescent="0.2">
      <c r="A141" s="393" t="s">
        <v>372</v>
      </c>
      <c r="B141" s="393"/>
      <c r="C141" s="393"/>
      <c r="D141" s="393"/>
      <c r="E141" s="393"/>
      <c r="F141" s="393"/>
      <c r="G141" s="393"/>
    </row>
    <row r="142" spans="1:7" s="184" customFormat="1" ht="15" customHeight="1" x14ac:dyDescent="0.2">
      <c r="A142" s="393"/>
      <c r="B142" s="393"/>
      <c r="C142" s="393"/>
      <c r="D142" s="393"/>
      <c r="E142" s="393"/>
      <c r="F142" s="393"/>
      <c r="G142" s="393"/>
    </row>
    <row r="143" spans="1:7" s="184" customFormat="1" ht="15" x14ac:dyDescent="0.25">
      <c r="A143" s="300" t="s">
        <v>377</v>
      </c>
      <c r="B143" s="189"/>
      <c r="D143" s="185"/>
      <c r="E143" s="185"/>
      <c r="F143" s="298"/>
      <c r="G143" s="299"/>
    </row>
    <row r="144" spans="1:7" s="184" customFormat="1" ht="15" customHeight="1" x14ac:dyDescent="0.2">
      <c r="A144" s="393" t="s">
        <v>406</v>
      </c>
      <c r="B144" s="393"/>
      <c r="C144" s="393"/>
      <c r="D144" s="393"/>
      <c r="E144" s="393"/>
      <c r="F144" s="393"/>
      <c r="G144" s="393"/>
    </row>
    <row r="145" spans="1:7" s="184" customFormat="1" ht="15" customHeight="1" x14ac:dyDescent="0.2">
      <c r="A145" s="393"/>
      <c r="B145" s="393"/>
      <c r="C145" s="393"/>
      <c r="D145" s="393"/>
      <c r="E145" s="393"/>
      <c r="F145" s="393"/>
      <c r="G145" s="393"/>
    </row>
    <row r="146" spans="1:7" s="184" customFormat="1" ht="15" customHeight="1" x14ac:dyDescent="0.2">
      <c r="A146" s="393"/>
      <c r="B146" s="393"/>
      <c r="C146" s="393"/>
      <c r="D146" s="393"/>
      <c r="E146" s="393"/>
      <c r="F146" s="393"/>
      <c r="G146" s="393"/>
    </row>
    <row r="147" spans="1:7" s="184" customFormat="1" ht="15" x14ac:dyDescent="0.25">
      <c r="A147" s="300"/>
      <c r="B147" s="189"/>
      <c r="D147" s="185"/>
      <c r="E147" s="185"/>
      <c r="F147" s="298"/>
      <c r="G147" s="299"/>
    </row>
    <row r="148" spans="1:7" s="184" customFormat="1" ht="15" x14ac:dyDescent="0.25">
      <c r="A148" s="306"/>
      <c r="B148" s="189"/>
      <c r="D148" s="185"/>
      <c r="E148" s="185"/>
      <c r="F148" s="304"/>
      <c r="G148" s="305"/>
    </row>
    <row r="149" spans="1:7" s="184" customFormat="1" ht="15" x14ac:dyDescent="0.25">
      <c r="A149" s="255" t="s">
        <v>407</v>
      </c>
      <c r="B149" s="189"/>
      <c r="D149" s="185"/>
      <c r="E149" s="185"/>
      <c r="F149" s="298"/>
      <c r="G149" s="299"/>
    </row>
    <row r="150" spans="1:7" s="184" customFormat="1" ht="15" x14ac:dyDescent="0.25">
      <c r="A150" s="300" t="s">
        <v>408</v>
      </c>
      <c r="B150" s="189"/>
      <c r="D150" s="185"/>
      <c r="E150" s="185"/>
      <c r="F150" s="298"/>
      <c r="G150" s="299"/>
    </row>
    <row r="151" spans="1:7" s="184" customFormat="1" ht="15" x14ac:dyDescent="0.25">
      <c r="A151" s="300" t="s">
        <v>371</v>
      </c>
      <c r="B151" s="189"/>
      <c r="D151" s="185"/>
      <c r="E151" s="185"/>
      <c r="F151" s="298"/>
      <c r="G151" s="299"/>
    </row>
    <row r="152" spans="1:7" s="184" customFormat="1" ht="15" customHeight="1" x14ac:dyDescent="0.2">
      <c r="A152" s="393" t="s">
        <v>372</v>
      </c>
      <c r="B152" s="393"/>
      <c r="C152" s="393"/>
      <c r="D152" s="393"/>
      <c r="E152" s="393"/>
      <c r="F152" s="393"/>
      <c r="G152" s="393"/>
    </row>
    <row r="153" spans="1:7" s="184" customFormat="1" ht="15" customHeight="1" x14ac:dyDescent="0.2">
      <c r="A153" s="393"/>
      <c r="B153" s="393"/>
      <c r="C153" s="393"/>
      <c r="D153" s="393"/>
      <c r="E153" s="393"/>
      <c r="F153" s="393"/>
      <c r="G153" s="393"/>
    </row>
    <row r="154" spans="1:7" s="184" customFormat="1" ht="15" x14ac:dyDescent="0.25">
      <c r="A154" s="300" t="s">
        <v>409</v>
      </c>
      <c r="B154" s="189"/>
      <c r="D154" s="185"/>
      <c r="E154" s="185"/>
      <c r="F154" s="298"/>
      <c r="G154" s="299"/>
    </row>
    <row r="155" spans="1:7" s="184" customFormat="1" ht="15" customHeight="1" x14ac:dyDescent="0.2">
      <c r="A155" s="393" t="s">
        <v>410</v>
      </c>
      <c r="B155" s="393"/>
      <c r="C155" s="393"/>
      <c r="D155" s="393"/>
      <c r="E155" s="393"/>
      <c r="F155" s="393"/>
      <c r="G155" s="393"/>
    </row>
    <row r="156" spans="1:7" s="184" customFormat="1" ht="15" customHeight="1" x14ac:dyDescent="0.2">
      <c r="A156" s="393"/>
      <c r="B156" s="393"/>
      <c r="C156" s="393"/>
      <c r="D156" s="393"/>
      <c r="E156" s="393"/>
      <c r="F156" s="393"/>
      <c r="G156" s="393"/>
    </row>
    <row r="157" spans="1:7" s="184" customFormat="1" ht="15" customHeight="1" x14ac:dyDescent="0.2">
      <c r="A157" s="393"/>
      <c r="B157" s="393"/>
      <c r="C157" s="393"/>
      <c r="D157" s="393"/>
      <c r="E157" s="393"/>
      <c r="F157" s="393"/>
      <c r="G157" s="393"/>
    </row>
    <row r="158" spans="1:7" s="184" customFormat="1" ht="15" x14ac:dyDescent="0.25">
      <c r="A158" s="300"/>
      <c r="B158" s="189"/>
      <c r="D158" s="185"/>
      <c r="E158" s="185"/>
      <c r="F158" s="298"/>
      <c r="G158" s="299"/>
    </row>
    <row r="159" spans="1:7" s="184" customFormat="1" ht="15" x14ac:dyDescent="0.25">
      <c r="A159" s="255" t="s">
        <v>411</v>
      </c>
      <c r="B159" s="189"/>
      <c r="D159" s="185"/>
      <c r="E159" s="185"/>
      <c r="F159" s="298"/>
      <c r="G159" s="299"/>
    </row>
    <row r="160" spans="1:7" s="184" customFormat="1" ht="15" x14ac:dyDescent="0.25">
      <c r="A160" s="300" t="s">
        <v>412</v>
      </c>
      <c r="B160" s="189"/>
      <c r="D160" s="185"/>
      <c r="E160" s="185"/>
      <c r="F160" s="298"/>
      <c r="G160" s="299"/>
    </row>
    <row r="161" spans="1:7" s="184" customFormat="1" ht="15" customHeight="1" x14ac:dyDescent="0.2">
      <c r="A161" s="393" t="s">
        <v>413</v>
      </c>
      <c r="B161" s="393"/>
      <c r="C161" s="393"/>
      <c r="D161" s="393"/>
      <c r="E161" s="393"/>
      <c r="F161" s="393"/>
      <c r="G161" s="393"/>
    </row>
    <row r="162" spans="1:7" s="184" customFormat="1" ht="15" customHeight="1" x14ac:dyDescent="0.2">
      <c r="A162" s="393"/>
      <c r="B162" s="393"/>
      <c r="C162" s="393"/>
      <c r="D162" s="393"/>
      <c r="E162" s="393"/>
      <c r="F162" s="393"/>
      <c r="G162" s="393"/>
    </row>
    <row r="163" spans="1:7" s="184" customFormat="1" ht="15" customHeight="1" x14ac:dyDescent="0.2">
      <c r="A163" s="393" t="s">
        <v>414</v>
      </c>
      <c r="B163" s="393"/>
      <c r="C163" s="393"/>
      <c r="D163" s="393"/>
      <c r="E163" s="393"/>
      <c r="F163" s="393"/>
      <c r="G163" s="393"/>
    </row>
    <row r="164" spans="1:7" s="184" customFormat="1" ht="15" customHeight="1" x14ac:dyDescent="0.2">
      <c r="A164" s="393"/>
      <c r="B164" s="393"/>
      <c r="C164" s="393"/>
      <c r="D164" s="393"/>
      <c r="E164" s="393"/>
      <c r="F164" s="393"/>
      <c r="G164" s="393"/>
    </row>
    <row r="165" spans="1:7" s="184" customFormat="1" ht="15" customHeight="1" x14ac:dyDescent="0.2">
      <c r="A165" s="393" t="s">
        <v>415</v>
      </c>
      <c r="B165" s="393"/>
      <c r="C165" s="393"/>
      <c r="D165" s="393"/>
      <c r="E165" s="393"/>
      <c r="F165" s="393"/>
      <c r="G165" s="393"/>
    </row>
    <row r="166" spans="1:7" s="184" customFormat="1" ht="15" customHeight="1" x14ac:dyDescent="0.2">
      <c r="A166" s="393"/>
      <c r="B166" s="393"/>
      <c r="C166" s="393"/>
      <c r="D166" s="393"/>
      <c r="E166" s="393"/>
      <c r="F166" s="393"/>
      <c r="G166" s="393"/>
    </row>
    <row r="167" spans="1:7" s="184" customFormat="1" ht="15" x14ac:dyDescent="0.25">
      <c r="A167" s="300"/>
      <c r="B167" s="189"/>
      <c r="D167" s="185"/>
      <c r="E167" s="185"/>
      <c r="F167" s="298"/>
      <c r="G167" s="299"/>
    </row>
    <row r="168" spans="1:7" s="184" customFormat="1" ht="15" x14ac:dyDescent="0.25">
      <c r="A168" s="255" t="s">
        <v>416</v>
      </c>
      <c r="B168" s="189"/>
      <c r="D168" s="185"/>
      <c r="E168" s="185"/>
      <c r="F168" s="298"/>
      <c r="G168" s="299"/>
    </row>
    <row r="169" spans="1:7" s="184" customFormat="1" ht="15" x14ac:dyDescent="0.25">
      <c r="A169" s="300" t="s">
        <v>417</v>
      </c>
      <c r="B169" s="189"/>
      <c r="D169" s="185"/>
      <c r="E169" s="185"/>
      <c r="F169" s="298"/>
      <c r="G169" s="299"/>
    </row>
    <row r="170" spans="1:7" s="184" customFormat="1" ht="15" x14ac:dyDescent="0.25">
      <c r="A170" s="300" t="s">
        <v>418</v>
      </c>
      <c r="B170" s="189"/>
      <c r="D170" s="185"/>
      <c r="E170" s="185"/>
      <c r="F170" s="298"/>
      <c r="G170" s="299"/>
    </row>
    <row r="171" spans="1:7" s="184" customFormat="1" ht="15" x14ac:dyDescent="0.25">
      <c r="A171" s="300" t="s">
        <v>419</v>
      </c>
      <c r="B171" s="189"/>
      <c r="D171" s="185"/>
      <c r="E171" s="185"/>
      <c r="F171" s="298"/>
      <c r="G171" s="299"/>
    </row>
    <row r="172" spans="1:7" s="184" customFormat="1" ht="15" x14ac:dyDescent="0.25">
      <c r="A172" s="300" t="s">
        <v>420</v>
      </c>
      <c r="B172" s="189"/>
      <c r="D172" s="185"/>
      <c r="E172" s="185"/>
      <c r="F172" s="298"/>
      <c r="G172" s="299"/>
    </row>
    <row r="173" spans="1:7" s="184" customFormat="1" ht="15" x14ac:dyDescent="0.25">
      <c r="A173" s="300" t="s">
        <v>421</v>
      </c>
      <c r="B173" s="189"/>
      <c r="D173" s="185"/>
      <c r="E173" s="185"/>
      <c r="F173" s="298"/>
      <c r="G173" s="299"/>
    </row>
    <row r="174" spans="1:7" s="184" customFormat="1" ht="15" x14ac:dyDescent="0.25">
      <c r="A174" s="300"/>
      <c r="B174" s="189"/>
      <c r="D174" s="185"/>
      <c r="E174" s="185"/>
      <c r="F174" s="298"/>
      <c r="G174" s="299"/>
    </row>
    <row r="175" spans="1:7" s="184" customFormat="1" ht="15" x14ac:dyDescent="0.25">
      <c r="A175" s="255" t="s">
        <v>422</v>
      </c>
      <c r="B175" s="189"/>
      <c r="D175" s="185"/>
      <c r="E175" s="185"/>
      <c r="F175" s="298"/>
      <c r="G175" s="299"/>
    </row>
    <row r="176" spans="1:7" s="184" customFormat="1" ht="15" x14ac:dyDescent="0.25">
      <c r="A176" s="300" t="s">
        <v>423</v>
      </c>
      <c r="B176" s="189"/>
      <c r="D176" s="185"/>
      <c r="E176" s="185"/>
      <c r="F176" s="298"/>
      <c r="G176" s="299"/>
    </row>
    <row r="177" spans="1:7" s="184" customFormat="1" ht="15" x14ac:dyDescent="0.25">
      <c r="A177" s="300" t="s">
        <v>371</v>
      </c>
      <c r="B177" s="189"/>
      <c r="D177" s="185"/>
      <c r="E177" s="185"/>
      <c r="F177" s="298"/>
      <c r="G177" s="299"/>
    </row>
    <row r="178" spans="1:7" s="184" customFormat="1" ht="15" customHeight="1" x14ac:dyDescent="0.2">
      <c r="A178" s="393" t="s">
        <v>372</v>
      </c>
      <c r="B178" s="393"/>
      <c r="C178" s="393"/>
      <c r="D178" s="393"/>
      <c r="E178" s="393"/>
      <c r="F178" s="393"/>
      <c r="G178" s="393"/>
    </row>
    <row r="179" spans="1:7" s="184" customFormat="1" ht="15" customHeight="1" x14ac:dyDescent="0.2">
      <c r="A179" s="393"/>
      <c r="B179" s="393"/>
      <c r="C179" s="393"/>
      <c r="D179" s="393"/>
      <c r="E179" s="393"/>
      <c r="F179" s="393"/>
      <c r="G179" s="393"/>
    </row>
    <row r="180" spans="1:7" s="184" customFormat="1" ht="15" x14ac:dyDescent="0.25">
      <c r="A180" s="300" t="s">
        <v>395</v>
      </c>
      <c r="B180" s="189"/>
      <c r="D180" s="185"/>
      <c r="E180" s="185"/>
      <c r="F180" s="298"/>
      <c r="G180" s="299"/>
    </row>
    <row r="181" spans="1:7" s="184" customFormat="1" ht="15" customHeight="1" x14ac:dyDescent="0.2">
      <c r="A181" s="393" t="s">
        <v>424</v>
      </c>
      <c r="B181" s="393"/>
      <c r="C181" s="393"/>
      <c r="D181" s="393"/>
      <c r="E181" s="393"/>
      <c r="F181" s="393"/>
      <c r="G181" s="393"/>
    </row>
    <row r="182" spans="1:7" s="184" customFormat="1" ht="15" customHeight="1" x14ac:dyDescent="0.2">
      <c r="A182" s="393"/>
      <c r="B182" s="393"/>
      <c r="C182" s="393"/>
      <c r="D182" s="393"/>
      <c r="E182" s="393"/>
      <c r="F182" s="393"/>
      <c r="G182" s="393"/>
    </row>
    <row r="183" spans="1:7" s="184" customFormat="1" ht="15" customHeight="1" x14ac:dyDescent="0.2">
      <c r="A183" s="393"/>
      <c r="B183" s="393"/>
      <c r="C183" s="393"/>
      <c r="D183" s="393"/>
      <c r="E183" s="393"/>
      <c r="F183" s="393"/>
      <c r="G183" s="393"/>
    </row>
    <row r="184" spans="1:7" s="184" customFormat="1" ht="15" x14ac:dyDescent="0.25">
      <c r="A184" s="300"/>
      <c r="B184" s="189"/>
      <c r="D184" s="185"/>
      <c r="E184" s="185"/>
      <c r="F184" s="298"/>
      <c r="G184" s="299"/>
    </row>
    <row r="185" spans="1:7" s="184" customFormat="1" ht="15" x14ac:dyDescent="0.25">
      <c r="A185" s="255" t="s">
        <v>425</v>
      </c>
      <c r="B185" s="189"/>
      <c r="D185" s="185"/>
      <c r="E185" s="185"/>
      <c r="F185" s="298"/>
      <c r="G185" s="299"/>
    </row>
    <row r="186" spans="1:7" s="184" customFormat="1" ht="15" x14ac:dyDescent="0.25">
      <c r="A186" s="300" t="s">
        <v>426</v>
      </c>
      <c r="B186" s="189"/>
      <c r="D186" s="185"/>
      <c r="E186" s="185"/>
      <c r="F186" s="298"/>
      <c r="G186" s="299"/>
    </row>
    <row r="187" spans="1:7" s="184" customFormat="1" ht="15" x14ac:dyDescent="0.25">
      <c r="A187" s="300" t="s">
        <v>371</v>
      </c>
      <c r="B187" s="189"/>
      <c r="D187" s="185"/>
      <c r="E187" s="185"/>
      <c r="F187" s="298"/>
      <c r="G187" s="299"/>
    </row>
    <row r="188" spans="1:7" s="184" customFormat="1" ht="15" customHeight="1" x14ac:dyDescent="0.2">
      <c r="A188" s="393" t="s">
        <v>372</v>
      </c>
      <c r="B188" s="393"/>
      <c r="C188" s="393"/>
      <c r="D188" s="393"/>
      <c r="E188" s="393"/>
      <c r="F188" s="393"/>
      <c r="G188" s="393"/>
    </row>
    <row r="189" spans="1:7" s="184" customFormat="1" ht="15" customHeight="1" x14ac:dyDescent="0.2">
      <c r="A189" s="393"/>
      <c r="B189" s="393"/>
      <c r="C189" s="393"/>
      <c r="D189" s="393"/>
      <c r="E189" s="393"/>
      <c r="F189" s="393"/>
      <c r="G189" s="393"/>
    </row>
    <row r="190" spans="1:7" s="184" customFormat="1" ht="15" x14ac:dyDescent="0.25">
      <c r="A190" s="300" t="s">
        <v>427</v>
      </c>
      <c r="B190" s="189"/>
      <c r="D190" s="185"/>
      <c r="E190" s="185"/>
      <c r="F190" s="298"/>
      <c r="G190" s="299"/>
    </row>
    <row r="191" spans="1:7" s="184" customFormat="1" ht="15" customHeight="1" x14ac:dyDescent="0.2">
      <c r="A191" s="393" t="s">
        <v>428</v>
      </c>
      <c r="B191" s="393"/>
      <c r="C191" s="393"/>
      <c r="D191" s="393"/>
      <c r="E191" s="393"/>
      <c r="F191" s="393"/>
      <c r="G191" s="393"/>
    </row>
    <row r="192" spans="1:7" s="184" customFormat="1" ht="15" customHeight="1" x14ac:dyDescent="0.2">
      <c r="A192" s="393"/>
      <c r="B192" s="393"/>
      <c r="C192" s="393"/>
      <c r="D192" s="393"/>
      <c r="E192" s="393"/>
      <c r="F192" s="393"/>
      <c r="G192" s="393"/>
    </row>
    <row r="193" spans="1:7" s="184" customFormat="1" ht="15" customHeight="1" x14ac:dyDescent="0.2">
      <c r="A193" s="393"/>
      <c r="B193" s="393"/>
      <c r="C193" s="393"/>
      <c r="D193" s="393"/>
      <c r="E193" s="393"/>
      <c r="F193" s="393"/>
      <c r="G193" s="393"/>
    </row>
    <row r="194" spans="1:7" s="184" customFormat="1" ht="15" customHeight="1" x14ac:dyDescent="0.2">
      <c r="A194" s="393" t="s">
        <v>429</v>
      </c>
      <c r="B194" s="393"/>
      <c r="C194" s="393"/>
      <c r="D194" s="393"/>
      <c r="E194" s="393"/>
      <c r="F194" s="393"/>
      <c r="G194" s="393"/>
    </row>
    <row r="195" spans="1:7" s="184" customFormat="1" ht="15" customHeight="1" x14ac:dyDescent="0.2">
      <c r="A195" s="393"/>
      <c r="B195" s="393"/>
      <c r="C195" s="393"/>
      <c r="D195" s="393"/>
      <c r="E195" s="393"/>
      <c r="F195" s="393"/>
      <c r="G195" s="393"/>
    </row>
    <row r="196" spans="1:7" s="184" customFormat="1" ht="15" x14ac:dyDescent="0.25">
      <c r="A196" s="300"/>
      <c r="B196" s="189"/>
      <c r="D196" s="185"/>
      <c r="E196" s="185"/>
      <c r="F196" s="298"/>
      <c r="G196" s="299"/>
    </row>
    <row r="197" spans="1:7" s="184" customFormat="1" ht="15" x14ac:dyDescent="0.25">
      <c r="A197" s="255" t="s">
        <v>430</v>
      </c>
      <c r="B197" s="189"/>
      <c r="D197" s="185"/>
      <c r="E197" s="185"/>
      <c r="F197" s="298"/>
      <c r="G197" s="299"/>
    </row>
    <row r="198" spans="1:7" s="184" customFormat="1" ht="15" x14ac:dyDescent="0.25">
      <c r="A198" s="300" t="s">
        <v>431</v>
      </c>
      <c r="B198" s="189"/>
      <c r="D198" s="185"/>
      <c r="E198" s="185"/>
      <c r="F198" s="298"/>
      <c r="G198" s="299"/>
    </row>
    <row r="199" spans="1:7" s="184" customFormat="1" ht="15" x14ac:dyDescent="0.25">
      <c r="A199" s="300" t="s">
        <v>371</v>
      </c>
      <c r="B199" s="189"/>
      <c r="D199" s="185"/>
      <c r="E199" s="185"/>
      <c r="F199" s="298"/>
      <c r="G199" s="299"/>
    </row>
    <row r="200" spans="1:7" s="184" customFormat="1" ht="15" customHeight="1" x14ac:dyDescent="0.2">
      <c r="A200" s="393" t="s">
        <v>372</v>
      </c>
      <c r="B200" s="393"/>
      <c r="C200" s="393"/>
      <c r="D200" s="393"/>
      <c r="E200" s="393"/>
      <c r="F200" s="393"/>
      <c r="G200" s="393"/>
    </row>
    <row r="201" spans="1:7" s="184" customFormat="1" ht="15" customHeight="1" x14ac:dyDescent="0.2">
      <c r="A201" s="393"/>
      <c r="B201" s="393"/>
      <c r="C201" s="393"/>
      <c r="D201" s="393"/>
      <c r="E201" s="393"/>
      <c r="F201" s="393"/>
      <c r="G201" s="393"/>
    </row>
    <row r="202" spans="1:7" s="184" customFormat="1" ht="15" x14ac:dyDescent="0.25">
      <c r="A202" s="300" t="s">
        <v>395</v>
      </c>
      <c r="B202" s="189"/>
      <c r="D202" s="185"/>
      <c r="E202" s="185"/>
      <c r="F202" s="298"/>
      <c r="G202" s="299"/>
    </row>
    <row r="203" spans="1:7" s="184" customFormat="1" ht="15" customHeight="1" x14ac:dyDescent="0.2">
      <c r="A203" s="393" t="s">
        <v>432</v>
      </c>
      <c r="B203" s="393"/>
      <c r="C203" s="393"/>
      <c r="D203" s="393"/>
      <c r="E203" s="393"/>
      <c r="F203" s="393"/>
      <c r="G203" s="393"/>
    </row>
    <row r="204" spans="1:7" s="184" customFormat="1" ht="15" customHeight="1" x14ac:dyDescent="0.2">
      <c r="A204" s="393"/>
      <c r="B204" s="393"/>
      <c r="C204" s="393"/>
      <c r="D204" s="393"/>
      <c r="E204" s="393"/>
      <c r="F204" s="393"/>
      <c r="G204" s="393"/>
    </row>
    <row r="205" spans="1:7" s="184" customFormat="1" ht="15" x14ac:dyDescent="0.25">
      <c r="A205" s="300"/>
      <c r="B205" s="189"/>
      <c r="D205" s="185"/>
      <c r="E205" s="185"/>
      <c r="F205" s="298"/>
      <c r="G205" s="299"/>
    </row>
    <row r="206" spans="1:7" s="184" customFormat="1" ht="15" x14ac:dyDescent="0.25">
      <c r="A206" s="255" t="s">
        <v>433</v>
      </c>
      <c r="B206" s="189"/>
      <c r="D206" s="185"/>
      <c r="E206" s="185"/>
      <c r="F206" s="298"/>
      <c r="G206" s="299"/>
    </row>
    <row r="207" spans="1:7" s="184" customFormat="1" ht="15" x14ac:dyDescent="0.25">
      <c r="A207" s="300" t="s">
        <v>434</v>
      </c>
      <c r="B207" s="189"/>
      <c r="D207" s="185"/>
      <c r="E207" s="185"/>
      <c r="F207" s="298"/>
      <c r="G207" s="299"/>
    </row>
    <row r="208" spans="1:7" s="184" customFormat="1" ht="15" x14ac:dyDescent="0.25">
      <c r="A208" s="300" t="s">
        <v>371</v>
      </c>
      <c r="B208" s="189"/>
      <c r="D208" s="185"/>
      <c r="E208" s="185"/>
      <c r="F208" s="298"/>
      <c r="G208" s="299"/>
    </row>
    <row r="209" spans="1:7" s="184" customFormat="1" ht="15" customHeight="1" x14ac:dyDescent="0.2">
      <c r="A209" s="393" t="s">
        <v>372</v>
      </c>
      <c r="B209" s="393"/>
      <c r="C209" s="393"/>
      <c r="D209" s="393"/>
      <c r="E209" s="393"/>
      <c r="F209" s="393"/>
      <c r="G209" s="393"/>
    </row>
    <row r="210" spans="1:7" s="184" customFormat="1" ht="15" customHeight="1" x14ac:dyDescent="0.2">
      <c r="A210" s="393"/>
      <c r="B210" s="393"/>
      <c r="C210" s="393"/>
      <c r="D210" s="393"/>
      <c r="E210" s="393"/>
      <c r="F210" s="393"/>
      <c r="G210" s="393"/>
    </row>
    <row r="211" spans="1:7" s="184" customFormat="1" ht="15" x14ac:dyDescent="0.25">
      <c r="A211" s="300" t="s">
        <v>435</v>
      </c>
      <c r="B211" s="189"/>
      <c r="D211" s="185"/>
      <c r="E211" s="185"/>
      <c r="F211" s="298"/>
      <c r="G211" s="299"/>
    </row>
    <row r="212" spans="1:7" s="184" customFormat="1" ht="15" customHeight="1" x14ac:dyDescent="0.2">
      <c r="A212" s="393" t="s">
        <v>436</v>
      </c>
      <c r="B212" s="393"/>
      <c r="C212" s="393"/>
      <c r="D212" s="393"/>
      <c r="E212" s="393"/>
      <c r="F212" s="393"/>
      <c r="G212" s="393"/>
    </row>
    <row r="213" spans="1:7" s="184" customFormat="1" ht="15" customHeight="1" x14ac:dyDescent="0.2">
      <c r="A213" s="393"/>
      <c r="B213" s="393"/>
      <c r="C213" s="393"/>
      <c r="D213" s="393"/>
      <c r="E213" s="393"/>
      <c r="F213" s="393"/>
      <c r="G213" s="393"/>
    </row>
    <row r="214" spans="1:7" s="184" customFormat="1" ht="15" customHeight="1" x14ac:dyDescent="0.2">
      <c r="A214" s="393"/>
      <c r="B214" s="393"/>
      <c r="C214" s="393"/>
      <c r="D214" s="393"/>
      <c r="E214" s="393"/>
      <c r="F214" s="393"/>
      <c r="G214" s="393"/>
    </row>
    <row r="215" spans="1:7" s="184" customFormat="1" ht="15" x14ac:dyDescent="0.25">
      <c r="A215" s="300"/>
      <c r="B215" s="189"/>
      <c r="D215" s="185"/>
      <c r="E215" s="185"/>
      <c r="F215" s="298"/>
      <c r="G215" s="299"/>
    </row>
    <row r="216" spans="1:7" s="184" customFormat="1" ht="15" x14ac:dyDescent="0.25">
      <c r="A216" s="255" t="s">
        <v>437</v>
      </c>
      <c r="B216" s="189"/>
      <c r="D216" s="185"/>
      <c r="E216" s="185"/>
      <c r="F216" s="298"/>
      <c r="G216" s="299"/>
    </row>
    <row r="217" spans="1:7" s="184" customFormat="1" ht="15" x14ac:dyDescent="0.25">
      <c r="A217" s="300" t="s">
        <v>438</v>
      </c>
      <c r="B217" s="189"/>
      <c r="D217" s="185"/>
      <c r="E217" s="185"/>
      <c r="F217" s="298"/>
      <c r="G217" s="299"/>
    </row>
    <row r="218" spans="1:7" s="184" customFormat="1" ht="15" x14ac:dyDescent="0.25">
      <c r="A218" s="300" t="s">
        <v>371</v>
      </c>
      <c r="B218" s="189"/>
      <c r="D218" s="185"/>
      <c r="E218" s="185"/>
      <c r="F218" s="298"/>
      <c r="G218" s="299"/>
    </row>
    <row r="219" spans="1:7" s="184" customFormat="1" ht="15" customHeight="1" x14ac:dyDescent="0.2">
      <c r="A219" s="393" t="s">
        <v>372</v>
      </c>
      <c r="B219" s="393"/>
      <c r="C219" s="393"/>
      <c r="D219" s="393"/>
      <c r="E219" s="393"/>
      <c r="F219" s="393"/>
      <c r="G219" s="393"/>
    </row>
    <row r="220" spans="1:7" s="184" customFormat="1" ht="15" customHeight="1" x14ac:dyDescent="0.2">
      <c r="A220" s="393"/>
      <c r="B220" s="393"/>
      <c r="C220" s="393"/>
      <c r="D220" s="393"/>
      <c r="E220" s="393"/>
      <c r="F220" s="393"/>
      <c r="G220" s="393"/>
    </row>
    <row r="221" spans="1:7" s="184" customFormat="1" ht="15" x14ac:dyDescent="0.25">
      <c r="A221" s="300" t="s">
        <v>395</v>
      </c>
      <c r="B221" s="189"/>
      <c r="D221" s="185"/>
      <c r="E221" s="185"/>
      <c r="F221" s="298"/>
      <c r="G221" s="299"/>
    </row>
    <row r="222" spans="1:7" s="184" customFormat="1" ht="15" customHeight="1" x14ac:dyDescent="0.2">
      <c r="A222" s="393" t="s">
        <v>439</v>
      </c>
      <c r="B222" s="393"/>
      <c r="C222" s="393"/>
      <c r="D222" s="393"/>
      <c r="E222" s="393"/>
      <c r="F222" s="393"/>
      <c r="G222" s="393"/>
    </row>
    <row r="223" spans="1:7" s="184" customFormat="1" ht="15" customHeight="1" x14ac:dyDescent="0.2">
      <c r="A223" s="393"/>
      <c r="B223" s="393"/>
      <c r="C223" s="393"/>
      <c r="D223" s="393"/>
      <c r="E223" s="393"/>
      <c r="F223" s="393"/>
      <c r="G223" s="393"/>
    </row>
    <row r="224" spans="1:7" s="184" customFormat="1" ht="15" x14ac:dyDescent="0.25">
      <c r="A224" s="300"/>
      <c r="B224" s="189"/>
      <c r="D224" s="185"/>
      <c r="E224" s="185"/>
      <c r="F224" s="298"/>
      <c r="G224" s="299"/>
    </row>
    <row r="225" spans="1:7" s="184" customFormat="1" ht="15" x14ac:dyDescent="0.25">
      <c r="A225" s="255" t="s">
        <v>440</v>
      </c>
      <c r="B225" s="189"/>
      <c r="D225" s="185"/>
      <c r="E225" s="185"/>
      <c r="F225" s="298"/>
      <c r="G225" s="299"/>
    </row>
    <row r="226" spans="1:7" s="184" customFormat="1" ht="15" x14ac:dyDescent="0.25">
      <c r="A226" s="300" t="s">
        <v>441</v>
      </c>
      <c r="B226" s="189"/>
      <c r="D226" s="185"/>
      <c r="E226" s="185"/>
      <c r="F226" s="298"/>
      <c r="G226" s="299"/>
    </row>
    <row r="227" spans="1:7" s="184" customFormat="1" ht="15" x14ac:dyDescent="0.25">
      <c r="A227" s="300" t="s">
        <v>371</v>
      </c>
      <c r="B227" s="189"/>
      <c r="D227" s="185"/>
      <c r="E227" s="185"/>
      <c r="F227" s="298"/>
      <c r="G227" s="299"/>
    </row>
    <row r="228" spans="1:7" s="184" customFormat="1" ht="15" customHeight="1" x14ac:dyDescent="0.2">
      <c r="A228" s="393" t="s">
        <v>372</v>
      </c>
      <c r="B228" s="393"/>
      <c r="C228" s="393"/>
      <c r="D228" s="393"/>
      <c r="E228" s="393"/>
      <c r="F228" s="393"/>
      <c r="G228" s="393"/>
    </row>
    <row r="229" spans="1:7" s="184" customFormat="1" ht="15" customHeight="1" x14ac:dyDescent="0.2">
      <c r="A229" s="393"/>
      <c r="B229" s="393"/>
      <c r="C229" s="393"/>
      <c r="D229" s="393"/>
      <c r="E229" s="393"/>
      <c r="F229" s="393"/>
      <c r="G229" s="393"/>
    </row>
    <row r="230" spans="1:7" s="184" customFormat="1" ht="15" x14ac:dyDescent="0.25">
      <c r="A230" s="300" t="s">
        <v>395</v>
      </c>
      <c r="B230" s="189"/>
      <c r="D230" s="185"/>
      <c r="E230" s="185"/>
      <c r="F230" s="298"/>
      <c r="G230" s="299"/>
    </row>
    <row r="231" spans="1:7" s="184" customFormat="1" ht="15" customHeight="1" x14ac:dyDescent="0.2">
      <c r="A231" s="393" t="s">
        <v>442</v>
      </c>
      <c r="B231" s="393"/>
      <c r="C231" s="393"/>
      <c r="D231" s="393"/>
      <c r="E231" s="393"/>
      <c r="F231" s="393"/>
      <c r="G231" s="393"/>
    </row>
    <row r="232" spans="1:7" s="184" customFormat="1" ht="15" customHeight="1" x14ac:dyDescent="0.2">
      <c r="A232" s="393"/>
      <c r="B232" s="393"/>
      <c r="C232" s="393"/>
      <c r="D232" s="393"/>
      <c r="E232" s="393"/>
      <c r="F232" s="393"/>
      <c r="G232" s="393"/>
    </row>
    <row r="233" spans="1:7" s="184" customFormat="1" ht="15" x14ac:dyDescent="0.25">
      <c r="A233" s="300"/>
      <c r="B233" s="189"/>
      <c r="D233" s="185"/>
      <c r="E233" s="185"/>
      <c r="F233" s="298"/>
      <c r="G233" s="299"/>
    </row>
    <row r="234" spans="1:7" s="184" customFormat="1" ht="15" x14ac:dyDescent="0.25">
      <c r="A234" s="255" t="s">
        <v>443</v>
      </c>
      <c r="B234" s="189"/>
      <c r="D234" s="185"/>
      <c r="E234" s="185"/>
      <c r="F234" s="298"/>
      <c r="G234" s="299"/>
    </row>
    <row r="235" spans="1:7" s="184" customFormat="1" ht="15" x14ac:dyDescent="0.25">
      <c r="A235" s="300" t="s">
        <v>444</v>
      </c>
      <c r="B235" s="189"/>
      <c r="D235" s="185"/>
      <c r="E235" s="185"/>
      <c r="F235" s="298"/>
      <c r="G235" s="299"/>
    </row>
    <row r="236" spans="1:7" s="184" customFormat="1" ht="15" x14ac:dyDescent="0.25">
      <c r="A236" s="300" t="s">
        <v>445</v>
      </c>
      <c r="B236" s="189"/>
      <c r="D236" s="185"/>
      <c r="E236" s="185"/>
      <c r="F236" s="298"/>
      <c r="G236" s="299"/>
    </row>
    <row r="237" spans="1:7" s="184" customFormat="1" ht="15" customHeight="1" x14ac:dyDescent="0.2">
      <c r="A237" s="393" t="s">
        <v>446</v>
      </c>
      <c r="B237" s="393"/>
      <c r="C237" s="393"/>
      <c r="D237" s="393"/>
      <c r="E237" s="393"/>
      <c r="F237" s="393"/>
      <c r="G237" s="393"/>
    </row>
    <row r="238" spans="1:7" s="184" customFormat="1" ht="15" customHeight="1" x14ac:dyDescent="0.2">
      <c r="A238" s="393"/>
      <c r="B238" s="393"/>
      <c r="C238" s="393"/>
      <c r="D238" s="393"/>
      <c r="E238" s="393"/>
      <c r="F238" s="393"/>
      <c r="G238" s="393"/>
    </row>
    <row r="239" spans="1:7" s="184" customFormat="1" ht="15" customHeight="1" x14ac:dyDescent="0.2">
      <c r="A239" s="393"/>
      <c r="B239" s="393"/>
      <c r="C239" s="393"/>
      <c r="D239" s="393"/>
      <c r="E239" s="393"/>
      <c r="F239" s="393"/>
      <c r="G239" s="393"/>
    </row>
    <row r="240" spans="1:7" s="184" customFormat="1" ht="15" x14ac:dyDescent="0.25">
      <c r="A240" s="300" t="s">
        <v>542</v>
      </c>
      <c r="B240" s="189"/>
      <c r="D240" s="185"/>
      <c r="E240" s="185"/>
      <c r="F240" s="298"/>
      <c r="G240" s="299"/>
    </row>
    <row r="241" spans="1:7" s="184" customFormat="1" ht="15" x14ac:dyDescent="0.25">
      <c r="A241" s="300"/>
      <c r="B241" s="189"/>
      <c r="D241" s="185"/>
      <c r="E241" s="185"/>
      <c r="F241" s="298"/>
      <c r="G241" s="299"/>
    </row>
    <row r="242" spans="1:7" s="184" customFormat="1" ht="15" x14ac:dyDescent="0.25">
      <c r="A242" s="255" t="s">
        <v>447</v>
      </c>
      <c r="B242" s="189"/>
      <c r="D242" s="185"/>
      <c r="E242" s="185"/>
      <c r="F242" s="298"/>
      <c r="G242" s="299"/>
    </row>
    <row r="243" spans="1:7" s="184" customFormat="1" ht="15" x14ac:dyDescent="0.25">
      <c r="A243" s="300" t="s">
        <v>445</v>
      </c>
      <c r="B243" s="189"/>
      <c r="D243" s="185"/>
      <c r="E243" s="185"/>
      <c r="F243" s="298"/>
      <c r="G243" s="299"/>
    </row>
    <row r="244" spans="1:7" s="184" customFormat="1" ht="15" x14ac:dyDescent="0.25">
      <c r="A244" s="300" t="s">
        <v>448</v>
      </c>
      <c r="B244" s="189"/>
      <c r="D244" s="185"/>
      <c r="E244" s="185"/>
      <c r="F244" s="298"/>
      <c r="G244" s="299"/>
    </row>
    <row r="245" spans="1:7" s="184" customFormat="1" ht="15" x14ac:dyDescent="0.25">
      <c r="A245" s="300"/>
      <c r="B245" s="189"/>
      <c r="D245" s="185"/>
      <c r="E245" s="185"/>
      <c r="F245" s="298"/>
      <c r="G245" s="299"/>
    </row>
    <row r="246" spans="1:7" s="184" customFormat="1" ht="15" x14ac:dyDescent="0.25">
      <c r="A246" s="255" t="s">
        <v>449</v>
      </c>
      <c r="B246" s="189"/>
      <c r="D246" s="185"/>
      <c r="E246" s="185"/>
      <c r="F246" s="298"/>
      <c r="G246" s="299"/>
    </row>
    <row r="247" spans="1:7" s="184" customFormat="1" ht="15" x14ac:dyDescent="0.25">
      <c r="A247" s="300" t="s">
        <v>450</v>
      </c>
      <c r="B247" s="189"/>
      <c r="D247" s="185"/>
      <c r="E247" s="185"/>
      <c r="F247" s="298"/>
      <c r="G247" s="299"/>
    </row>
    <row r="248" spans="1:7" s="184" customFormat="1" ht="15" x14ac:dyDescent="0.25">
      <c r="A248" s="300" t="s">
        <v>445</v>
      </c>
      <c r="B248" s="189"/>
      <c r="D248" s="185"/>
      <c r="E248" s="185"/>
      <c r="F248" s="298"/>
      <c r="G248" s="299"/>
    </row>
    <row r="249" spans="1:7" s="184" customFormat="1" ht="15" customHeight="1" x14ac:dyDescent="0.2">
      <c r="A249" s="393" t="s">
        <v>451</v>
      </c>
      <c r="B249" s="393"/>
      <c r="C249" s="393"/>
      <c r="D249" s="393"/>
      <c r="E249" s="393"/>
      <c r="F249" s="393"/>
      <c r="G249" s="393"/>
    </row>
    <row r="250" spans="1:7" s="184" customFormat="1" ht="15" customHeight="1" x14ac:dyDescent="0.2">
      <c r="A250" s="393"/>
      <c r="B250" s="393"/>
      <c r="C250" s="393"/>
      <c r="D250" s="393"/>
      <c r="E250" s="393"/>
      <c r="F250" s="393"/>
      <c r="G250" s="393"/>
    </row>
    <row r="251" spans="1:7" s="184" customFormat="1" ht="15" customHeight="1" x14ac:dyDescent="0.2">
      <c r="A251" s="393"/>
      <c r="B251" s="393"/>
      <c r="C251" s="393"/>
      <c r="D251" s="393"/>
      <c r="E251" s="393"/>
      <c r="F251" s="393"/>
      <c r="G251" s="393"/>
    </row>
    <row r="252" spans="1:7" s="184" customFormat="1" ht="15" x14ac:dyDescent="0.25">
      <c r="A252" s="300"/>
      <c r="B252" s="189"/>
      <c r="D252" s="185"/>
      <c r="E252" s="185"/>
      <c r="F252" s="298"/>
      <c r="G252" s="299"/>
    </row>
    <row r="253" spans="1:7" s="184" customFormat="1" ht="15" x14ac:dyDescent="0.25">
      <c r="A253" s="255" t="s">
        <v>452</v>
      </c>
      <c r="B253" s="189"/>
      <c r="D253" s="185"/>
      <c r="E253" s="185"/>
      <c r="F253" s="298"/>
      <c r="G253" s="299"/>
    </row>
    <row r="254" spans="1:7" s="184" customFormat="1" ht="15" x14ac:dyDescent="0.25">
      <c r="A254" s="300" t="s">
        <v>453</v>
      </c>
      <c r="B254" s="189"/>
      <c r="D254" s="185"/>
      <c r="E254" s="185"/>
      <c r="F254" s="298"/>
      <c r="G254" s="299"/>
    </row>
    <row r="255" spans="1:7" s="184" customFormat="1" ht="15" x14ac:dyDescent="0.25">
      <c r="A255" s="300" t="s">
        <v>445</v>
      </c>
      <c r="B255" s="189"/>
      <c r="D255" s="185"/>
      <c r="E255" s="185"/>
      <c r="F255" s="298"/>
      <c r="G255" s="299"/>
    </row>
    <row r="256" spans="1:7" s="184" customFormat="1" ht="15" x14ac:dyDescent="0.25">
      <c r="A256" s="300" t="s">
        <v>543</v>
      </c>
      <c r="B256" s="189"/>
      <c r="D256" s="185"/>
      <c r="E256" s="185"/>
      <c r="F256" s="298"/>
      <c r="G256" s="299"/>
    </row>
    <row r="257" spans="1:7" s="184" customFormat="1" ht="15" x14ac:dyDescent="0.25">
      <c r="A257" s="300" t="s">
        <v>454</v>
      </c>
      <c r="B257" s="189"/>
      <c r="D257" s="185"/>
      <c r="E257" s="185"/>
      <c r="F257" s="298"/>
      <c r="G257" s="299"/>
    </row>
    <row r="258" spans="1:7" s="184" customFormat="1" ht="15" x14ac:dyDescent="0.25">
      <c r="A258" s="300" t="s">
        <v>455</v>
      </c>
      <c r="B258" s="189"/>
      <c r="D258" s="185"/>
      <c r="E258" s="185"/>
      <c r="F258" s="298"/>
      <c r="G258" s="299"/>
    </row>
    <row r="259" spans="1:7" s="184" customFormat="1" ht="15" x14ac:dyDescent="0.25">
      <c r="A259" s="300" t="s">
        <v>544</v>
      </c>
      <c r="B259" s="189"/>
      <c r="D259" s="185"/>
      <c r="E259" s="185"/>
      <c r="F259" s="298"/>
      <c r="G259" s="299"/>
    </row>
    <row r="260" spans="1:7" s="184" customFormat="1" ht="15" x14ac:dyDescent="0.25">
      <c r="A260" s="300"/>
      <c r="B260" s="189"/>
      <c r="D260" s="185"/>
      <c r="E260" s="185"/>
      <c r="F260" s="298"/>
      <c r="G260" s="299"/>
    </row>
    <row r="261" spans="1:7" s="184" customFormat="1" ht="15" x14ac:dyDescent="0.25">
      <c r="A261" s="255" t="s">
        <v>456</v>
      </c>
      <c r="B261" s="189"/>
      <c r="D261" s="185"/>
      <c r="E261" s="185"/>
      <c r="F261" s="298"/>
      <c r="G261" s="299"/>
    </row>
    <row r="262" spans="1:7" s="184" customFormat="1" ht="15" x14ac:dyDescent="0.25">
      <c r="A262" s="300" t="s">
        <v>457</v>
      </c>
      <c r="B262" s="189"/>
      <c r="D262" s="185"/>
      <c r="E262" s="185"/>
      <c r="F262" s="298"/>
      <c r="G262" s="299"/>
    </row>
    <row r="263" spans="1:7" s="184" customFormat="1" ht="15" x14ac:dyDescent="0.25">
      <c r="A263" s="300" t="s">
        <v>445</v>
      </c>
      <c r="B263" s="189"/>
      <c r="D263" s="185"/>
      <c r="E263" s="185"/>
      <c r="F263" s="298"/>
      <c r="G263" s="299"/>
    </row>
    <row r="264" spans="1:7" s="184" customFormat="1" ht="15" customHeight="1" x14ac:dyDescent="0.2">
      <c r="A264" s="393" t="s">
        <v>458</v>
      </c>
      <c r="B264" s="393"/>
      <c r="C264" s="393"/>
      <c r="D264" s="393"/>
      <c r="E264" s="393"/>
      <c r="F264" s="393"/>
      <c r="G264" s="393"/>
    </row>
    <row r="265" spans="1:7" s="184" customFormat="1" ht="15" customHeight="1" x14ac:dyDescent="0.2">
      <c r="A265" s="393"/>
      <c r="B265" s="393"/>
      <c r="C265" s="393"/>
      <c r="D265" s="393"/>
      <c r="E265" s="393"/>
      <c r="F265" s="393"/>
      <c r="G265" s="393"/>
    </row>
    <row r="266" spans="1:7" s="184" customFormat="1" ht="15" customHeight="1" x14ac:dyDescent="0.2">
      <c r="A266" s="393"/>
      <c r="B266" s="393"/>
      <c r="C266" s="393"/>
      <c r="D266" s="393"/>
      <c r="E266" s="393"/>
      <c r="F266" s="393"/>
      <c r="G266" s="393"/>
    </row>
    <row r="267" spans="1:7" s="184" customFormat="1" ht="15" customHeight="1" x14ac:dyDescent="0.2">
      <c r="A267" s="393" t="s">
        <v>459</v>
      </c>
      <c r="B267" s="393"/>
      <c r="C267" s="393"/>
      <c r="D267" s="393"/>
      <c r="E267" s="393"/>
      <c r="F267" s="393"/>
      <c r="G267" s="393"/>
    </row>
    <row r="268" spans="1:7" s="184" customFormat="1" ht="15" customHeight="1" x14ac:dyDescent="0.2">
      <c r="A268" s="393"/>
      <c r="B268" s="393"/>
      <c r="C268" s="393"/>
      <c r="D268" s="393"/>
      <c r="E268" s="393"/>
      <c r="F268" s="393"/>
      <c r="G268" s="393"/>
    </row>
    <row r="269" spans="1:7" s="184" customFormat="1" ht="15" customHeight="1" x14ac:dyDescent="0.2">
      <c r="A269" s="393" t="s">
        <v>460</v>
      </c>
      <c r="B269" s="393"/>
      <c r="C269" s="393"/>
      <c r="D269" s="393"/>
      <c r="E269" s="393"/>
      <c r="F269" s="393"/>
      <c r="G269" s="393"/>
    </row>
    <row r="270" spans="1:7" s="184" customFormat="1" ht="15" customHeight="1" x14ac:dyDescent="0.2">
      <c r="A270" s="393"/>
      <c r="B270" s="393"/>
      <c r="C270" s="393"/>
      <c r="D270" s="393"/>
      <c r="E270" s="393"/>
      <c r="F270" s="393"/>
      <c r="G270" s="393"/>
    </row>
    <row r="271" spans="1:7" s="184" customFormat="1" ht="15" x14ac:dyDescent="0.25">
      <c r="A271" s="300" t="s">
        <v>461</v>
      </c>
      <c r="B271" s="189"/>
      <c r="D271" s="185"/>
      <c r="E271" s="185"/>
      <c r="F271" s="298"/>
      <c r="G271" s="299"/>
    </row>
    <row r="272" spans="1:7" s="184" customFormat="1" ht="15" x14ac:dyDescent="0.25">
      <c r="A272" s="300" t="s">
        <v>462</v>
      </c>
      <c r="B272" s="189"/>
      <c r="D272" s="185"/>
      <c r="E272" s="185"/>
      <c r="F272" s="298"/>
      <c r="G272" s="299"/>
    </row>
    <row r="273" spans="1:7" s="184" customFormat="1" ht="15" x14ac:dyDescent="0.25">
      <c r="A273" s="300" t="s">
        <v>547</v>
      </c>
      <c r="B273" s="189"/>
      <c r="D273" s="185"/>
      <c r="E273" s="185"/>
      <c r="F273" s="298"/>
      <c r="G273" s="299"/>
    </row>
    <row r="274" spans="1:7" s="184" customFormat="1" ht="15" x14ac:dyDescent="0.25">
      <c r="A274" s="300" t="s">
        <v>545</v>
      </c>
      <c r="B274" s="189"/>
      <c r="D274" s="185"/>
      <c r="E274" s="185"/>
      <c r="F274" s="298"/>
      <c r="G274" s="299"/>
    </row>
    <row r="275" spans="1:7" s="184" customFormat="1" ht="15" x14ac:dyDescent="0.25">
      <c r="A275" s="300" t="s">
        <v>546</v>
      </c>
      <c r="B275" s="189"/>
      <c r="D275" s="185"/>
      <c r="E275" s="185"/>
      <c r="F275" s="298"/>
      <c r="G275" s="299"/>
    </row>
    <row r="276" spans="1:7" s="184" customFormat="1" ht="15" x14ac:dyDescent="0.25">
      <c r="A276" s="300" t="s">
        <v>463</v>
      </c>
      <c r="B276" s="189"/>
      <c r="D276" s="185"/>
      <c r="E276" s="185"/>
      <c r="F276" s="298"/>
      <c r="G276" s="299"/>
    </row>
    <row r="277" spans="1:7" s="184" customFormat="1" ht="15" x14ac:dyDescent="0.25">
      <c r="A277" s="300" t="s">
        <v>464</v>
      </c>
      <c r="B277" s="189"/>
      <c r="D277" s="185"/>
      <c r="E277" s="185"/>
      <c r="F277" s="298"/>
      <c r="G277" s="299"/>
    </row>
    <row r="278" spans="1:7" s="184" customFormat="1" ht="15" customHeight="1" x14ac:dyDescent="0.2">
      <c r="A278" s="393" t="s">
        <v>465</v>
      </c>
      <c r="B278" s="393"/>
      <c r="C278" s="393"/>
      <c r="D278" s="393"/>
      <c r="E278" s="393"/>
      <c r="F278" s="393"/>
      <c r="G278" s="393"/>
    </row>
    <row r="279" spans="1:7" s="184" customFormat="1" ht="15" customHeight="1" x14ac:dyDescent="0.2">
      <c r="A279" s="393"/>
      <c r="B279" s="393"/>
      <c r="C279" s="393"/>
      <c r="D279" s="393"/>
      <c r="E279" s="393"/>
      <c r="F279" s="393"/>
      <c r="G279" s="393"/>
    </row>
    <row r="280" spans="1:7" s="184" customFormat="1" ht="15" customHeight="1" x14ac:dyDescent="0.2">
      <c r="A280" s="393"/>
      <c r="B280" s="393"/>
      <c r="C280" s="393"/>
      <c r="D280" s="393"/>
      <c r="E280" s="393"/>
      <c r="F280" s="393"/>
      <c r="G280" s="393"/>
    </row>
    <row r="281" spans="1:7" s="184" customFormat="1" ht="15" x14ac:dyDescent="0.25">
      <c r="A281" s="300" t="s">
        <v>466</v>
      </c>
      <c r="B281" s="189"/>
      <c r="D281" s="185"/>
      <c r="E281" s="185"/>
      <c r="F281" s="298"/>
      <c r="G281" s="299"/>
    </row>
    <row r="282" spans="1:7" s="184" customFormat="1" ht="15" customHeight="1" x14ac:dyDescent="0.2">
      <c r="A282" s="393" t="s">
        <v>467</v>
      </c>
      <c r="B282" s="393"/>
      <c r="C282" s="393"/>
      <c r="D282" s="393"/>
      <c r="E282" s="393"/>
      <c r="F282" s="393"/>
      <c r="G282" s="393"/>
    </row>
    <row r="283" spans="1:7" s="184" customFormat="1" ht="15" customHeight="1" x14ac:dyDescent="0.2">
      <c r="A283" s="393"/>
      <c r="B283" s="393"/>
      <c r="C283" s="393"/>
      <c r="D283" s="393"/>
      <c r="E283" s="393"/>
      <c r="F283" s="393"/>
      <c r="G283" s="393"/>
    </row>
    <row r="284" spans="1:7" s="184" customFormat="1" ht="15" x14ac:dyDescent="0.25">
      <c r="A284" s="300"/>
      <c r="B284" s="189"/>
      <c r="D284" s="185"/>
      <c r="E284" s="185"/>
      <c r="F284" s="298"/>
      <c r="G284" s="299"/>
    </row>
    <row r="285" spans="1:7" s="184" customFormat="1" ht="15" x14ac:dyDescent="0.25">
      <c r="A285" s="255" t="s">
        <v>468</v>
      </c>
      <c r="B285" s="189"/>
      <c r="D285" s="185"/>
      <c r="E285" s="185"/>
      <c r="F285" s="298"/>
      <c r="G285" s="299"/>
    </row>
    <row r="286" spans="1:7" s="184" customFormat="1" ht="15" x14ac:dyDescent="0.25">
      <c r="A286" s="300" t="s">
        <v>469</v>
      </c>
      <c r="B286" s="189"/>
      <c r="D286" s="185"/>
      <c r="E286" s="185"/>
      <c r="F286" s="298"/>
      <c r="G286" s="299"/>
    </row>
    <row r="287" spans="1:7" s="184" customFormat="1" ht="15" x14ac:dyDescent="0.25">
      <c r="A287" s="300" t="s">
        <v>470</v>
      </c>
      <c r="B287" s="189"/>
      <c r="D287" s="185"/>
      <c r="E287" s="185"/>
      <c r="F287" s="298"/>
      <c r="G287" s="299"/>
    </row>
    <row r="288" spans="1:7" s="184" customFormat="1" ht="15" x14ac:dyDescent="0.25">
      <c r="A288" s="300"/>
      <c r="B288" s="189"/>
      <c r="D288" s="185"/>
      <c r="E288" s="185"/>
      <c r="F288" s="298"/>
      <c r="G288" s="299"/>
    </row>
    <row r="289" spans="1:7" s="184" customFormat="1" ht="15" x14ac:dyDescent="0.25">
      <c r="A289" s="255" t="s">
        <v>471</v>
      </c>
      <c r="B289" s="189"/>
      <c r="D289" s="185"/>
      <c r="E289" s="185"/>
      <c r="F289" s="298"/>
      <c r="G289" s="299"/>
    </row>
    <row r="290" spans="1:7" s="184" customFormat="1" ht="15" x14ac:dyDescent="0.25">
      <c r="A290" s="300" t="s">
        <v>472</v>
      </c>
      <c r="B290" s="189"/>
      <c r="D290" s="185"/>
      <c r="E290" s="185"/>
      <c r="F290" s="298"/>
      <c r="G290" s="299"/>
    </row>
    <row r="291" spans="1:7" s="184" customFormat="1" ht="15" x14ac:dyDescent="0.25">
      <c r="A291" s="300" t="s">
        <v>548</v>
      </c>
      <c r="B291" s="189"/>
      <c r="D291" s="185"/>
      <c r="E291" s="185"/>
      <c r="F291" s="298"/>
      <c r="G291" s="299"/>
    </row>
    <row r="292" spans="1:7" s="184" customFormat="1" ht="15" x14ac:dyDescent="0.25">
      <c r="A292" s="300"/>
      <c r="B292" s="189"/>
      <c r="D292" s="185"/>
      <c r="E292" s="185"/>
      <c r="F292" s="298"/>
      <c r="G292" s="299"/>
    </row>
    <row r="293" spans="1:7" s="184" customFormat="1" ht="15" x14ac:dyDescent="0.25">
      <c r="A293" s="255" t="s">
        <v>473</v>
      </c>
      <c r="B293" s="189"/>
      <c r="D293" s="185"/>
      <c r="E293" s="185"/>
      <c r="F293" s="298"/>
      <c r="G293" s="299"/>
    </row>
    <row r="294" spans="1:7" s="184" customFormat="1" ht="15" x14ac:dyDescent="0.25">
      <c r="A294" s="300" t="s">
        <v>549</v>
      </c>
      <c r="B294" s="189"/>
      <c r="D294" s="185"/>
      <c r="E294" s="185"/>
      <c r="F294" s="298"/>
      <c r="G294" s="299"/>
    </row>
    <row r="295" spans="1:7" s="184" customFormat="1" ht="15" x14ac:dyDescent="0.25">
      <c r="A295" s="300"/>
      <c r="B295" s="189"/>
      <c r="D295" s="185"/>
      <c r="E295" s="185"/>
      <c r="F295" s="298"/>
      <c r="G295" s="299"/>
    </row>
    <row r="296" spans="1:7" s="184" customFormat="1" ht="15" x14ac:dyDescent="0.25">
      <c r="A296" s="255" t="s">
        <v>474</v>
      </c>
      <c r="B296" s="189"/>
      <c r="D296" s="185"/>
      <c r="E296" s="185"/>
      <c r="F296" s="298"/>
      <c r="G296" s="299"/>
    </row>
    <row r="297" spans="1:7" s="184" customFormat="1" ht="15" x14ac:dyDescent="0.25">
      <c r="A297" s="300" t="s">
        <v>475</v>
      </c>
      <c r="B297" s="189"/>
      <c r="D297" s="185"/>
      <c r="E297" s="185"/>
      <c r="F297" s="298"/>
      <c r="G297" s="299"/>
    </row>
    <row r="298" spans="1:7" s="184" customFormat="1" ht="15" x14ac:dyDescent="0.25">
      <c r="A298" s="300" t="s">
        <v>550</v>
      </c>
      <c r="B298" s="189"/>
      <c r="D298" s="185"/>
      <c r="E298" s="185"/>
      <c r="F298" s="298"/>
      <c r="G298" s="299"/>
    </row>
    <row r="299" spans="1:7" s="184" customFormat="1" ht="15" x14ac:dyDescent="0.25">
      <c r="A299" s="300"/>
      <c r="B299" s="189"/>
      <c r="D299" s="185"/>
      <c r="E299" s="185"/>
      <c r="F299" s="298"/>
      <c r="G299" s="299"/>
    </row>
    <row r="300" spans="1:7" s="184" customFormat="1" ht="15" x14ac:dyDescent="0.25">
      <c r="A300" s="255" t="s">
        <v>476</v>
      </c>
      <c r="B300" s="189"/>
      <c r="D300" s="185"/>
      <c r="E300" s="185"/>
      <c r="F300" s="298"/>
      <c r="G300" s="299"/>
    </row>
    <row r="301" spans="1:7" s="184" customFormat="1" ht="15" x14ac:dyDescent="0.25">
      <c r="A301" s="300" t="s">
        <v>556</v>
      </c>
      <c r="B301" s="189"/>
      <c r="D301" s="185"/>
      <c r="E301" s="185"/>
      <c r="F301" s="298"/>
      <c r="G301" s="299"/>
    </row>
    <row r="302" spans="1:7" s="184" customFormat="1" ht="15" x14ac:dyDescent="0.25">
      <c r="A302" s="300" t="s">
        <v>551</v>
      </c>
      <c r="B302" s="189"/>
      <c r="D302" s="185"/>
      <c r="E302" s="185"/>
      <c r="F302" s="298"/>
      <c r="G302" s="299"/>
    </row>
    <row r="303" spans="1:7" s="184" customFormat="1" ht="15" x14ac:dyDescent="0.25">
      <c r="A303" s="300"/>
      <c r="B303" s="189"/>
      <c r="D303" s="185"/>
      <c r="E303" s="185"/>
      <c r="F303" s="298"/>
      <c r="G303" s="299"/>
    </row>
    <row r="304" spans="1:7" s="184" customFormat="1" ht="15" x14ac:dyDescent="0.25">
      <c r="A304" s="255" t="s">
        <v>477</v>
      </c>
      <c r="B304" s="189"/>
      <c r="D304" s="185"/>
      <c r="E304" s="185"/>
      <c r="F304" s="298"/>
      <c r="G304" s="299"/>
    </row>
    <row r="305" spans="1:7" s="184" customFormat="1" ht="15" x14ac:dyDescent="0.25">
      <c r="A305" s="300" t="s">
        <v>478</v>
      </c>
      <c r="B305" s="189"/>
      <c r="D305" s="185"/>
      <c r="E305" s="185"/>
      <c r="F305" s="298"/>
      <c r="G305" s="299"/>
    </row>
    <row r="306" spans="1:7" s="184" customFormat="1" ht="15" x14ac:dyDescent="0.25">
      <c r="A306" s="300" t="s">
        <v>479</v>
      </c>
      <c r="B306" s="189"/>
      <c r="D306" s="185"/>
      <c r="E306" s="185"/>
      <c r="F306" s="298"/>
      <c r="G306" s="299"/>
    </row>
    <row r="307" spans="1:7" s="184" customFormat="1" ht="15" x14ac:dyDescent="0.25">
      <c r="A307" s="300"/>
      <c r="B307" s="189"/>
      <c r="D307" s="185"/>
      <c r="E307" s="185"/>
      <c r="F307" s="298"/>
      <c r="G307" s="299"/>
    </row>
    <row r="308" spans="1:7" s="184" customFormat="1" ht="15" x14ac:dyDescent="0.25">
      <c r="A308" s="300" t="s">
        <v>480</v>
      </c>
      <c r="B308" s="189"/>
      <c r="D308" s="185"/>
      <c r="E308" s="185"/>
      <c r="F308" s="298"/>
      <c r="G308" s="299"/>
    </row>
    <row r="309" spans="1:7" s="184" customFormat="1" ht="15" x14ac:dyDescent="0.25">
      <c r="A309" s="300" t="s">
        <v>552</v>
      </c>
      <c r="B309" s="189"/>
      <c r="D309" s="185"/>
      <c r="E309" s="185"/>
      <c r="F309" s="298"/>
      <c r="G309" s="299"/>
    </row>
    <row r="310" spans="1:7" s="184" customFormat="1" ht="15" customHeight="1" x14ac:dyDescent="0.2">
      <c r="A310" s="393" t="s">
        <v>557</v>
      </c>
      <c r="B310" s="393"/>
      <c r="C310" s="393"/>
      <c r="D310" s="393"/>
      <c r="E310" s="393"/>
      <c r="F310" s="393"/>
      <c r="G310" s="393"/>
    </row>
    <row r="311" spans="1:7" s="184" customFormat="1" ht="15" customHeight="1" x14ac:dyDescent="0.2">
      <c r="A311" s="393"/>
      <c r="B311" s="393"/>
      <c r="C311" s="393"/>
      <c r="D311" s="393"/>
      <c r="E311" s="393"/>
      <c r="F311" s="393"/>
      <c r="G311" s="393"/>
    </row>
    <row r="312" spans="1:7" s="184" customFormat="1" ht="15" customHeight="1" x14ac:dyDescent="0.2">
      <c r="A312" s="301"/>
      <c r="B312" s="301"/>
      <c r="C312" s="301"/>
      <c r="D312" s="301"/>
      <c r="E312" s="301"/>
      <c r="F312" s="301"/>
      <c r="G312" s="301"/>
    </row>
    <row r="313" spans="1:7" s="184" customFormat="1" ht="15" x14ac:dyDescent="0.25">
      <c r="A313" s="300" t="s">
        <v>481</v>
      </c>
      <c r="B313" s="189"/>
      <c r="D313" s="185"/>
      <c r="E313" s="185"/>
      <c r="F313" s="298"/>
      <c r="G313" s="299"/>
    </row>
    <row r="314" spans="1:7" s="184" customFormat="1" ht="15" x14ac:dyDescent="0.25">
      <c r="A314" s="300" t="s">
        <v>552</v>
      </c>
      <c r="B314" s="189"/>
      <c r="D314" s="185"/>
      <c r="E314" s="185"/>
      <c r="F314" s="298"/>
      <c r="G314" s="299"/>
    </row>
    <row r="315" spans="1:7" s="184" customFormat="1" ht="15" customHeight="1" x14ac:dyDescent="0.2">
      <c r="A315" s="393" t="s">
        <v>553</v>
      </c>
      <c r="B315" s="393"/>
      <c r="C315" s="393"/>
      <c r="D315" s="393"/>
      <c r="E315" s="393"/>
      <c r="F315" s="393"/>
      <c r="G315" s="393"/>
    </row>
    <row r="316" spans="1:7" s="184" customFormat="1" ht="15" customHeight="1" x14ac:dyDescent="0.2">
      <c r="A316" s="393"/>
      <c r="B316" s="393"/>
      <c r="C316" s="393"/>
      <c r="D316" s="393"/>
      <c r="E316" s="393"/>
      <c r="F316" s="393"/>
      <c r="G316" s="393"/>
    </row>
    <row r="317" spans="1:7" s="184" customFormat="1" ht="15" x14ac:dyDescent="0.25">
      <c r="A317" s="300"/>
      <c r="B317" s="189"/>
      <c r="D317" s="185"/>
      <c r="E317" s="185"/>
      <c r="F317" s="298"/>
      <c r="G317" s="299"/>
    </row>
    <row r="318" spans="1:7" s="184" customFormat="1" ht="15" customHeight="1" x14ac:dyDescent="0.2">
      <c r="A318" s="393" t="s">
        <v>482</v>
      </c>
      <c r="B318" s="393"/>
      <c r="C318" s="393"/>
      <c r="D318" s="393"/>
      <c r="E318" s="393"/>
      <c r="F318" s="393"/>
      <c r="G318" s="393"/>
    </row>
    <row r="319" spans="1:7" s="184" customFormat="1" ht="15" customHeight="1" x14ac:dyDescent="0.2">
      <c r="A319" s="393"/>
      <c r="B319" s="393"/>
      <c r="C319" s="393"/>
      <c r="D319" s="393"/>
      <c r="E319" s="393"/>
      <c r="F319" s="393"/>
      <c r="G319" s="393"/>
    </row>
    <row r="320" spans="1:7" s="184" customFormat="1" ht="15" x14ac:dyDescent="0.25">
      <c r="A320" s="300" t="s">
        <v>554</v>
      </c>
      <c r="B320" s="189"/>
      <c r="D320" s="185"/>
      <c r="E320" s="185"/>
      <c r="F320" s="298"/>
      <c r="G320" s="299"/>
    </row>
    <row r="321" spans="1:7" s="184" customFormat="1" ht="15" x14ac:dyDescent="0.25">
      <c r="A321" s="300" t="s">
        <v>555</v>
      </c>
      <c r="B321" s="189"/>
      <c r="D321" s="185"/>
      <c r="E321" s="185"/>
      <c r="F321" s="298"/>
      <c r="G321" s="299"/>
    </row>
    <row r="322" spans="1:7" s="184" customFormat="1" ht="15" x14ac:dyDescent="0.25">
      <c r="A322" s="300"/>
      <c r="B322" s="189"/>
      <c r="D322" s="185"/>
      <c r="E322" s="185"/>
      <c r="F322" s="298"/>
      <c r="G322" s="299"/>
    </row>
    <row r="323" spans="1:7" s="184" customFormat="1" ht="15" customHeight="1" x14ac:dyDescent="0.2">
      <c r="A323" s="393" t="s">
        <v>484</v>
      </c>
      <c r="B323" s="393"/>
      <c r="C323" s="393"/>
      <c r="D323" s="393"/>
      <c r="E323" s="393"/>
      <c r="F323" s="393"/>
      <c r="G323" s="393"/>
    </row>
    <row r="324" spans="1:7" s="184" customFormat="1" ht="15" customHeight="1" x14ac:dyDescent="0.2">
      <c r="A324" s="393"/>
      <c r="B324" s="393"/>
      <c r="C324" s="393"/>
      <c r="D324" s="393"/>
      <c r="E324" s="393"/>
      <c r="F324" s="393"/>
      <c r="G324" s="393"/>
    </row>
    <row r="325" spans="1:7" s="184" customFormat="1" ht="15" x14ac:dyDescent="0.25">
      <c r="A325" s="300" t="s">
        <v>554</v>
      </c>
      <c r="B325" s="189"/>
      <c r="D325" s="185"/>
      <c r="E325" s="185"/>
      <c r="F325" s="298"/>
      <c r="G325" s="299"/>
    </row>
    <row r="326" spans="1:7" s="184" customFormat="1" ht="15" x14ac:dyDescent="0.25">
      <c r="A326" s="300" t="s">
        <v>483</v>
      </c>
      <c r="B326" s="189"/>
      <c r="D326" s="185"/>
      <c r="E326" s="185"/>
      <c r="F326" s="298"/>
      <c r="G326" s="299"/>
    </row>
    <row r="327" spans="1:7" s="184" customFormat="1" ht="15" x14ac:dyDescent="0.25">
      <c r="A327" s="300"/>
      <c r="B327" s="189"/>
      <c r="D327" s="185"/>
      <c r="E327" s="185"/>
      <c r="F327" s="298"/>
      <c r="G327" s="299"/>
    </row>
    <row r="328" spans="1:7" s="184" customFormat="1" ht="15" x14ac:dyDescent="0.25">
      <c r="A328" s="300" t="s">
        <v>485</v>
      </c>
      <c r="B328" s="189"/>
      <c r="D328" s="185"/>
      <c r="E328" s="185"/>
      <c r="F328" s="298"/>
      <c r="G328" s="299"/>
    </row>
    <row r="329" spans="1:7" s="184" customFormat="1" ht="15" x14ac:dyDescent="0.25">
      <c r="A329" s="300" t="s">
        <v>554</v>
      </c>
      <c r="B329" s="189"/>
      <c r="D329" s="185"/>
      <c r="E329" s="185"/>
      <c r="F329" s="298"/>
      <c r="G329" s="299"/>
    </row>
    <row r="330" spans="1:7" s="184" customFormat="1" ht="15" customHeight="1" x14ac:dyDescent="0.2">
      <c r="A330" s="393" t="s">
        <v>558</v>
      </c>
      <c r="B330" s="393"/>
      <c r="C330" s="393"/>
      <c r="D330" s="393"/>
      <c r="E330" s="393"/>
      <c r="F330" s="393"/>
      <c r="G330" s="393"/>
    </row>
    <row r="331" spans="1:7" s="184" customFormat="1" ht="15" customHeight="1" x14ac:dyDescent="0.2">
      <c r="A331" s="393"/>
      <c r="B331" s="393"/>
      <c r="C331" s="393"/>
      <c r="D331" s="393"/>
      <c r="E331" s="393"/>
      <c r="F331" s="393"/>
      <c r="G331" s="393"/>
    </row>
    <row r="332" spans="1:7" s="184" customFormat="1" ht="15" customHeight="1" x14ac:dyDescent="0.2">
      <c r="A332" s="393"/>
      <c r="B332" s="393"/>
      <c r="C332" s="393"/>
      <c r="D332" s="393"/>
      <c r="E332" s="393"/>
      <c r="F332" s="393"/>
      <c r="G332" s="393"/>
    </row>
    <row r="333" spans="1:7" s="184" customFormat="1" ht="15" x14ac:dyDescent="0.25">
      <c r="A333" s="300"/>
      <c r="B333" s="189"/>
      <c r="D333" s="185"/>
      <c r="E333" s="185"/>
      <c r="F333" s="298"/>
      <c r="G333" s="299"/>
    </row>
    <row r="334" spans="1:7" s="184" customFormat="1" ht="15" x14ac:dyDescent="0.25">
      <c r="A334" s="300" t="s">
        <v>486</v>
      </c>
      <c r="B334" s="189"/>
      <c r="D334" s="185"/>
      <c r="E334" s="185"/>
      <c r="F334" s="298"/>
      <c r="G334" s="299"/>
    </row>
    <row r="335" spans="1:7" s="184" customFormat="1" ht="15" x14ac:dyDescent="0.25">
      <c r="A335" s="300" t="s">
        <v>559</v>
      </c>
      <c r="B335" s="189"/>
      <c r="D335" s="185"/>
      <c r="E335" s="185"/>
      <c r="F335" s="298"/>
      <c r="G335" s="299"/>
    </row>
    <row r="336" spans="1:7" s="184" customFormat="1" ht="15" customHeight="1" x14ac:dyDescent="0.2">
      <c r="A336" s="393" t="s">
        <v>560</v>
      </c>
      <c r="B336" s="393"/>
      <c r="C336" s="393"/>
      <c r="D336" s="393"/>
      <c r="E336" s="393"/>
      <c r="F336" s="393"/>
      <c r="G336" s="393"/>
    </row>
    <row r="337" spans="1:7" s="184" customFormat="1" ht="15" customHeight="1" x14ac:dyDescent="0.2">
      <c r="A337" s="393"/>
      <c r="B337" s="393"/>
      <c r="C337" s="393"/>
      <c r="D337" s="393"/>
      <c r="E337" s="393"/>
      <c r="F337" s="393"/>
      <c r="G337" s="393"/>
    </row>
    <row r="338" spans="1:7" s="184" customFormat="1" ht="15" x14ac:dyDescent="0.25">
      <c r="A338" s="300"/>
      <c r="B338" s="189"/>
      <c r="D338" s="185"/>
      <c r="E338" s="185"/>
      <c r="F338" s="298"/>
      <c r="G338" s="299"/>
    </row>
    <row r="339" spans="1:7" s="184" customFormat="1" ht="15" x14ac:dyDescent="0.25">
      <c r="A339" s="300" t="s">
        <v>487</v>
      </c>
      <c r="B339" s="189"/>
      <c r="D339" s="185"/>
      <c r="E339" s="185"/>
      <c r="F339" s="298"/>
      <c r="G339" s="299"/>
    </row>
    <row r="340" spans="1:7" s="184" customFormat="1" ht="15" x14ac:dyDescent="0.25">
      <c r="A340" s="300" t="s">
        <v>559</v>
      </c>
      <c r="B340" s="189"/>
      <c r="D340" s="185"/>
      <c r="E340" s="185"/>
      <c r="F340" s="298"/>
      <c r="G340" s="299"/>
    </row>
    <row r="341" spans="1:7" s="184" customFormat="1" ht="15" x14ac:dyDescent="0.25">
      <c r="A341" s="300" t="s">
        <v>561</v>
      </c>
      <c r="B341" s="189"/>
      <c r="D341" s="185"/>
      <c r="E341" s="185"/>
      <c r="F341" s="298"/>
      <c r="G341" s="299"/>
    </row>
    <row r="342" spans="1:7" s="184" customFormat="1" ht="15" x14ac:dyDescent="0.25">
      <c r="A342" s="300"/>
      <c r="B342" s="189"/>
      <c r="D342" s="185"/>
      <c r="E342" s="185"/>
      <c r="F342" s="298"/>
      <c r="G342" s="299"/>
    </row>
    <row r="343" spans="1:7" s="184" customFormat="1" ht="15" customHeight="1" x14ac:dyDescent="0.2">
      <c r="A343" s="393" t="s">
        <v>488</v>
      </c>
      <c r="B343" s="393"/>
      <c r="C343" s="393"/>
      <c r="D343" s="393"/>
      <c r="E343" s="393"/>
      <c r="F343" s="393"/>
      <c r="G343" s="393"/>
    </row>
    <row r="344" spans="1:7" s="184" customFormat="1" ht="15" customHeight="1" x14ac:dyDescent="0.2">
      <c r="A344" s="393"/>
      <c r="B344" s="393"/>
      <c r="C344" s="393"/>
      <c r="D344" s="393"/>
      <c r="E344" s="393"/>
      <c r="F344" s="393"/>
      <c r="G344" s="393"/>
    </row>
    <row r="345" spans="1:7" s="184" customFormat="1" ht="15" x14ac:dyDescent="0.25">
      <c r="A345" s="300" t="s">
        <v>559</v>
      </c>
      <c r="B345" s="189"/>
      <c r="D345" s="185"/>
      <c r="E345" s="185"/>
      <c r="F345" s="298"/>
      <c r="G345" s="299"/>
    </row>
    <row r="346" spans="1:7" s="184" customFormat="1" ht="15" x14ac:dyDescent="0.25">
      <c r="A346" s="300" t="s">
        <v>562</v>
      </c>
      <c r="B346" s="189"/>
      <c r="D346" s="185"/>
      <c r="E346" s="185"/>
      <c r="F346" s="298"/>
      <c r="G346" s="299"/>
    </row>
    <row r="347" spans="1:7" s="184" customFormat="1" ht="15" x14ac:dyDescent="0.25">
      <c r="A347" s="300"/>
      <c r="B347" s="189"/>
      <c r="D347" s="185"/>
      <c r="E347" s="185"/>
      <c r="F347" s="298"/>
      <c r="G347" s="299"/>
    </row>
    <row r="348" spans="1:7" s="184" customFormat="1" ht="15" customHeight="1" x14ac:dyDescent="0.2">
      <c r="A348" s="393" t="s">
        <v>489</v>
      </c>
      <c r="B348" s="393"/>
      <c r="C348" s="393"/>
      <c r="D348" s="393"/>
      <c r="E348" s="393"/>
      <c r="F348" s="393"/>
      <c r="G348" s="393"/>
    </row>
    <row r="349" spans="1:7" s="184" customFormat="1" ht="15" customHeight="1" x14ac:dyDescent="0.2">
      <c r="A349" s="393"/>
      <c r="B349" s="393"/>
      <c r="C349" s="393"/>
      <c r="D349" s="393"/>
      <c r="E349" s="393"/>
      <c r="F349" s="393"/>
      <c r="G349" s="393"/>
    </row>
    <row r="350" spans="1:7" s="184" customFormat="1" ht="15" x14ac:dyDescent="0.25">
      <c r="A350" s="300" t="s">
        <v>563</v>
      </c>
      <c r="B350" s="189"/>
      <c r="D350" s="185"/>
      <c r="E350" s="185"/>
      <c r="F350" s="298"/>
      <c r="G350" s="299"/>
    </row>
    <row r="351" spans="1:7" s="184" customFormat="1" ht="15" x14ac:dyDescent="0.25">
      <c r="A351" s="300" t="s">
        <v>564</v>
      </c>
      <c r="B351" s="189"/>
      <c r="D351" s="185"/>
      <c r="E351" s="185"/>
      <c r="F351" s="298"/>
      <c r="G351" s="299"/>
    </row>
    <row r="352" spans="1:7" s="184" customFormat="1" ht="15" x14ac:dyDescent="0.25">
      <c r="A352" s="300"/>
      <c r="B352" s="189"/>
      <c r="D352" s="185"/>
      <c r="E352" s="185"/>
      <c r="F352" s="298"/>
      <c r="G352" s="299"/>
    </row>
    <row r="353" spans="1:8" s="184" customFormat="1" ht="15" x14ac:dyDescent="0.25">
      <c r="A353" s="300" t="s">
        <v>490</v>
      </c>
      <c r="B353" s="189"/>
      <c r="D353" s="185"/>
      <c r="E353" s="185"/>
      <c r="F353" s="298"/>
      <c r="G353" s="299"/>
    </row>
    <row r="354" spans="1:8" s="184" customFormat="1" ht="15" x14ac:dyDescent="0.25">
      <c r="A354" s="300" t="s">
        <v>563</v>
      </c>
      <c r="B354" s="189"/>
      <c r="D354" s="185"/>
      <c r="E354" s="185"/>
      <c r="F354" s="298"/>
      <c r="G354" s="299"/>
    </row>
    <row r="355" spans="1:8" s="184" customFormat="1" ht="15" x14ac:dyDescent="0.25">
      <c r="A355" s="300" t="s">
        <v>565</v>
      </c>
      <c r="B355" s="189"/>
      <c r="D355" s="185"/>
      <c r="E355" s="185"/>
      <c r="F355" s="298"/>
      <c r="G355" s="299"/>
    </row>
    <row r="356" spans="1:8" s="184" customFormat="1" ht="15" x14ac:dyDescent="0.25">
      <c r="A356" s="300"/>
      <c r="B356" s="189"/>
      <c r="D356" s="185"/>
      <c r="E356" s="185"/>
      <c r="F356" s="298"/>
      <c r="G356" s="299"/>
    </row>
    <row r="357" spans="1:8" s="202" customFormat="1" ht="15" x14ac:dyDescent="0.25">
      <c r="A357" s="336" t="s">
        <v>508</v>
      </c>
      <c r="B357" s="332"/>
      <c r="C357" s="332"/>
      <c r="D357" s="332"/>
      <c r="E357" s="332"/>
      <c r="F357" s="390"/>
      <c r="G357" s="391"/>
    </row>
    <row r="358" spans="1:8" s="202" customFormat="1" x14ac:dyDescent="0.2">
      <c r="A358" s="419" t="s">
        <v>566</v>
      </c>
      <c r="B358" s="419"/>
      <c r="C358" s="419"/>
      <c r="D358" s="419"/>
      <c r="E358" s="419"/>
      <c r="F358" s="419"/>
      <c r="G358" s="419"/>
    </row>
    <row r="359" spans="1:8" s="184" customFormat="1" ht="15" x14ac:dyDescent="0.25">
      <c r="A359" s="331"/>
      <c r="B359" s="189"/>
      <c r="D359" s="185"/>
      <c r="E359" s="185"/>
      <c r="F359" s="329"/>
      <c r="G359" s="330"/>
    </row>
    <row r="360" spans="1:8" ht="15" x14ac:dyDescent="0.25">
      <c r="A360" s="26" t="s">
        <v>21</v>
      </c>
      <c r="F360" s="372">
        <v>350</v>
      </c>
      <c r="G360" s="373"/>
      <c r="H360" s="1" t="e">
        <f>SUM(#REF!)</f>
        <v>#REF!</v>
      </c>
    </row>
    <row r="361" spans="1:8" s="184" customFormat="1" ht="15" x14ac:dyDescent="0.25">
      <c r="A361" s="300" t="s">
        <v>567</v>
      </c>
      <c r="B361" s="189"/>
      <c r="D361" s="185"/>
      <c r="E361" s="185"/>
      <c r="F361" s="298"/>
      <c r="G361" s="299"/>
    </row>
    <row r="362" spans="1:8" s="184" customFormat="1" ht="15" x14ac:dyDescent="0.25">
      <c r="A362" s="300"/>
      <c r="B362" s="189"/>
      <c r="D362" s="185"/>
      <c r="E362" s="185"/>
      <c r="F362" s="298"/>
      <c r="G362" s="299"/>
    </row>
    <row r="363" spans="1:8" s="184" customFormat="1" ht="15" x14ac:dyDescent="0.25">
      <c r="A363" s="300"/>
      <c r="B363" s="189"/>
      <c r="D363" s="185"/>
      <c r="E363" s="185"/>
      <c r="F363" s="298"/>
      <c r="G363" s="299"/>
    </row>
    <row r="364" spans="1:8" ht="15" x14ac:dyDescent="0.25">
      <c r="A364" s="26" t="s">
        <v>22</v>
      </c>
      <c r="B364" s="26"/>
      <c r="C364" s="26"/>
      <c r="D364" s="26"/>
      <c r="E364" s="26"/>
      <c r="F364" s="372">
        <v>2353</v>
      </c>
      <c r="G364" s="372"/>
    </row>
    <row r="365" spans="1:8" s="184" customFormat="1" ht="15" x14ac:dyDescent="0.25">
      <c r="A365" s="255" t="s">
        <v>491</v>
      </c>
      <c r="B365" s="189"/>
      <c r="D365" s="185"/>
      <c r="E365" s="185"/>
      <c r="F365" s="298"/>
      <c r="G365" s="299"/>
    </row>
    <row r="366" spans="1:8" s="184" customFormat="1" ht="15" x14ac:dyDescent="0.25">
      <c r="A366" s="300" t="s">
        <v>492</v>
      </c>
      <c r="B366" s="189"/>
      <c r="D366" s="185"/>
      <c r="E366" s="185"/>
      <c r="F366" s="298"/>
      <c r="G366" s="299"/>
    </row>
    <row r="367" spans="1:8" s="184" customFormat="1" ht="15" customHeight="1" x14ac:dyDescent="0.2">
      <c r="A367" s="393" t="s">
        <v>568</v>
      </c>
      <c r="B367" s="393"/>
      <c r="C367" s="393"/>
      <c r="D367" s="393"/>
      <c r="E367" s="393"/>
      <c r="F367" s="393"/>
      <c r="G367" s="393"/>
    </row>
    <row r="368" spans="1:8" s="184" customFormat="1" ht="15" customHeight="1" x14ac:dyDescent="0.2">
      <c r="A368" s="393"/>
      <c r="B368" s="393"/>
      <c r="C368" s="393"/>
      <c r="D368" s="393"/>
      <c r="E368" s="393"/>
      <c r="F368" s="393"/>
      <c r="G368" s="393"/>
    </row>
    <row r="369" spans="1:12" s="184" customFormat="1" ht="15" x14ac:dyDescent="0.25">
      <c r="A369" s="300"/>
      <c r="B369" s="189"/>
      <c r="D369" s="185"/>
      <c r="E369" s="185"/>
      <c r="F369" s="298"/>
      <c r="G369" s="299"/>
    </row>
    <row r="370" spans="1:12" s="184" customFormat="1" ht="15" x14ac:dyDescent="0.25">
      <c r="A370" s="300"/>
      <c r="B370" s="189"/>
      <c r="D370" s="185"/>
      <c r="E370" s="185"/>
      <c r="F370" s="298"/>
      <c r="G370" s="299"/>
    </row>
    <row r="371" spans="1:12" ht="15" x14ac:dyDescent="0.25">
      <c r="A371" s="26" t="s">
        <v>23</v>
      </c>
      <c r="B371" s="26"/>
      <c r="C371" s="26"/>
      <c r="D371" s="26"/>
      <c r="E371" s="26"/>
      <c r="F371" s="372">
        <v>400</v>
      </c>
      <c r="G371" s="373"/>
    </row>
    <row r="372" spans="1:12" ht="15" x14ac:dyDescent="0.25">
      <c r="A372" s="300" t="s">
        <v>569</v>
      </c>
      <c r="B372" s="26"/>
      <c r="C372" s="26"/>
      <c r="D372" s="26"/>
      <c r="E372" s="26"/>
      <c r="F372" s="26"/>
      <c r="G372" s="26"/>
    </row>
    <row r="373" spans="1:12" ht="15" x14ac:dyDescent="0.25">
      <c r="A373" s="26"/>
      <c r="B373" s="26"/>
      <c r="C373" s="26"/>
      <c r="D373" s="26"/>
      <c r="E373" s="26"/>
      <c r="F373" s="26"/>
      <c r="G373" s="26"/>
    </row>
    <row r="374" spans="1:12" s="184" customFormat="1" ht="15" x14ac:dyDescent="0.25">
      <c r="A374" s="193"/>
      <c r="B374" s="193"/>
      <c r="C374" s="193"/>
      <c r="D374" s="193"/>
      <c r="E374" s="193"/>
      <c r="F374" s="193"/>
      <c r="G374" s="193"/>
    </row>
    <row r="375" spans="1:12" s="184" customFormat="1" ht="15" x14ac:dyDescent="0.25">
      <c r="A375" s="193"/>
      <c r="B375" s="193"/>
      <c r="C375" s="193"/>
      <c r="D375" s="193"/>
      <c r="E375" s="193"/>
      <c r="F375" s="193"/>
      <c r="G375" s="193"/>
    </row>
    <row r="376" spans="1:12" ht="15" x14ac:dyDescent="0.25">
      <c r="A376" s="193" t="s">
        <v>493</v>
      </c>
      <c r="B376" s="26"/>
      <c r="C376" s="26"/>
      <c r="D376" s="26"/>
      <c r="E376" s="26"/>
      <c r="F376" s="26"/>
      <c r="G376" s="26"/>
    </row>
    <row r="377" spans="1:12" customFormat="1" ht="15" x14ac:dyDescent="0.25">
      <c r="A377" s="393" t="s">
        <v>494</v>
      </c>
      <c r="B377" s="393"/>
      <c r="C377" s="393"/>
      <c r="D377" s="393"/>
      <c r="E377" s="393"/>
      <c r="F377" s="393"/>
      <c r="G377" s="393"/>
      <c r="L377" s="62"/>
    </row>
    <row r="378" spans="1:12" customFormat="1" ht="15" x14ac:dyDescent="0.25">
      <c r="A378" s="393"/>
      <c r="B378" s="393"/>
      <c r="C378" s="393"/>
      <c r="D378" s="393"/>
      <c r="E378" s="393"/>
      <c r="F378" s="393"/>
      <c r="G378" s="393"/>
      <c r="L378" s="62"/>
    </row>
    <row r="379" spans="1:12" customFormat="1" ht="15" x14ac:dyDescent="0.25">
      <c r="A379" s="393"/>
      <c r="B379" s="393"/>
      <c r="C379" s="393"/>
      <c r="D379" s="393"/>
      <c r="E379" s="393"/>
      <c r="F379" s="393"/>
      <c r="G379" s="393"/>
      <c r="L379" s="62"/>
    </row>
    <row r="380" spans="1:12" customFormat="1" ht="15" x14ac:dyDescent="0.25">
      <c r="A380" s="393"/>
      <c r="B380" s="393"/>
      <c r="C380" s="393"/>
      <c r="D380" s="393"/>
      <c r="E380" s="393"/>
      <c r="F380" s="393"/>
      <c r="G380" s="393"/>
      <c r="L380" s="62"/>
    </row>
    <row r="381" spans="1:12" customFormat="1" ht="15" x14ac:dyDescent="0.25">
      <c r="A381" s="393"/>
      <c r="B381" s="393"/>
      <c r="C381" s="393"/>
      <c r="D381" s="393"/>
      <c r="E381" s="393"/>
      <c r="F381" s="393"/>
      <c r="G381" s="393"/>
      <c r="L381" s="62"/>
    </row>
    <row r="382" spans="1:12" customFormat="1" ht="15" x14ac:dyDescent="0.25">
      <c r="A382" s="393"/>
      <c r="B382" s="393"/>
      <c r="C382" s="393"/>
      <c r="D382" s="393"/>
      <c r="E382" s="393"/>
      <c r="F382" s="393"/>
      <c r="G382" s="393"/>
      <c r="L382" s="62"/>
    </row>
    <row r="383" spans="1:12" customFormat="1" ht="15" x14ac:dyDescent="0.25">
      <c r="A383" s="393"/>
      <c r="B383" s="393"/>
      <c r="C383" s="393"/>
      <c r="D383" s="393"/>
      <c r="E383" s="393"/>
      <c r="F383" s="393"/>
      <c r="G383" s="393"/>
      <c r="L383" s="62"/>
    </row>
    <row r="384" spans="1:12" customFormat="1" ht="15" x14ac:dyDescent="0.25">
      <c r="A384" s="393"/>
      <c r="B384" s="393"/>
      <c r="C384" s="393"/>
      <c r="D384" s="393"/>
      <c r="E384" s="393"/>
      <c r="F384" s="393"/>
      <c r="G384" s="393"/>
      <c r="L384" s="62"/>
    </row>
    <row r="385" spans="1:12" customFormat="1" ht="15" x14ac:dyDescent="0.25">
      <c r="A385" s="393"/>
      <c r="B385" s="393"/>
      <c r="C385" s="393"/>
      <c r="D385" s="393"/>
      <c r="E385" s="393"/>
      <c r="F385" s="393"/>
      <c r="G385" s="393"/>
      <c r="L385" s="62"/>
    </row>
    <row r="386" spans="1:12" customFormat="1" ht="15" x14ac:dyDescent="0.25">
      <c r="A386" s="393"/>
      <c r="B386" s="393"/>
      <c r="C386" s="393"/>
      <c r="D386" s="393"/>
      <c r="E386" s="393"/>
      <c r="F386" s="393"/>
      <c r="G386" s="393"/>
      <c r="L386" s="62"/>
    </row>
    <row r="387" spans="1:12" customFormat="1" ht="15" x14ac:dyDescent="0.25">
      <c r="A387" s="393"/>
      <c r="B387" s="393"/>
      <c r="C387" s="393"/>
      <c r="D387" s="393"/>
      <c r="E387" s="393"/>
      <c r="F387" s="393"/>
      <c r="G387" s="393"/>
      <c r="L387" s="62"/>
    </row>
    <row r="388" spans="1:12" s="184" customFormat="1" x14ac:dyDescent="0.2">
      <c r="A388" s="184" t="s">
        <v>570</v>
      </c>
      <c r="L388" s="317"/>
    </row>
    <row r="389" spans="1:12" s="184" customFormat="1" x14ac:dyDescent="0.2">
      <c r="A389" s="393" t="s">
        <v>571</v>
      </c>
      <c r="B389" s="393"/>
      <c r="C389" s="393"/>
      <c r="D389" s="393"/>
      <c r="E389" s="393"/>
      <c r="F389" s="393"/>
      <c r="G389" s="393"/>
      <c r="L389" s="317"/>
    </row>
    <row r="390" spans="1:12" s="184" customFormat="1" x14ac:dyDescent="0.2">
      <c r="A390" s="393"/>
      <c r="B390" s="393"/>
      <c r="C390" s="393"/>
      <c r="D390" s="393"/>
      <c r="E390" s="393"/>
      <c r="F390" s="393"/>
      <c r="G390" s="393"/>
      <c r="L390" s="317"/>
    </row>
    <row r="391" spans="1:12" s="184" customFormat="1" x14ac:dyDescent="0.2">
      <c r="A391" s="393" t="s">
        <v>572</v>
      </c>
      <c r="B391" s="393"/>
      <c r="C391" s="393"/>
      <c r="D391" s="393"/>
      <c r="E391" s="393"/>
      <c r="F391" s="393"/>
      <c r="G391" s="393"/>
      <c r="L391" s="317"/>
    </row>
    <row r="392" spans="1:12" s="184" customFormat="1" x14ac:dyDescent="0.2">
      <c r="A392" s="393"/>
      <c r="B392" s="393"/>
      <c r="C392" s="393"/>
      <c r="D392" s="393"/>
      <c r="E392" s="393"/>
      <c r="F392" s="393"/>
      <c r="G392" s="393"/>
      <c r="L392" s="317"/>
    </row>
    <row r="393" spans="1:12" s="184" customFormat="1" x14ac:dyDescent="0.2">
      <c r="A393" s="393"/>
      <c r="B393" s="393"/>
      <c r="C393" s="393"/>
      <c r="D393" s="393"/>
      <c r="E393" s="393"/>
      <c r="F393" s="393"/>
      <c r="G393" s="393"/>
      <c r="L393" s="317"/>
    </row>
    <row r="394" spans="1:12" s="184" customFormat="1" x14ac:dyDescent="0.2">
      <c r="A394" s="393" t="s">
        <v>573</v>
      </c>
      <c r="B394" s="393"/>
      <c r="C394" s="393"/>
      <c r="D394" s="393"/>
      <c r="E394" s="393"/>
      <c r="F394" s="393"/>
      <c r="G394" s="393"/>
      <c r="L394" s="317"/>
    </row>
    <row r="395" spans="1:12" s="184" customFormat="1" x14ac:dyDescent="0.2">
      <c r="A395" s="393"/>
      <c r="B395" s="393"/>
      <c r="C395" s="393"/>
      <c r="D395" s="393"/>
      <c r="E395" s="393"/>
      <c r="F395" s="393"/>
      <c r="G395" s="393"/>
      <c r="L395" s="317"/>
    </row>
    <row r="396" spans="1:12" s="184" customFormat="1" x14ac:dyDescent="0.2">
      <c r="A396" s="184" t="s">
        <v>574</v>
      </c>
      <c r="L396" s="317"/>
    </row>
    <row r="397" spans="1:12" s="184" customFormat="1" x14ac:dyDescent="0.2">
      <c r="A397" s="184" t="s">
        <v>575</v>
      </c>
      <c r="L397" s="317"/>
    </row>
    <row r="398" spans="1:12" s="184" customFormat="1" x14ac:dyDescent="0.2">
      <c r="A398" s="184" t="s">
        <v>576</v>
      </c>
      <c r="L398" s="317"/>
    </row>
    <row r="399" spans="1:12" s="184" customFormat="1" x14ac:dyDescent="0.2">
      <c r="A399" s="184" t="s">
        <v>577</v>
      </c>
      <c r="L399" s="317"/>
    </row>
    <row r="400" spans="1:12" s="184" customFormat="1" x14ac:dyDescent="0.2">
      <c r="A400" s="184" t="s">
        <v>578</v>
      </c>
      <c r="L400" s="317"/>
    </row>
    <row r="401" spans="1:12" s="184" customFormat="1" x14ac:dyDescent="0.2">
      <c r="A401" s="184" t="s">
        <v>579</v>
      </c>
      <c r="L401" s="317"/>
    </row>
    <row r="402" spans="1:12" s="184" customFormat="1" x14ac:dyDescent="0.2">
      <c r="A402" s="184" t="s">
        <v>580</v>
      </c>
      <c r="L402" s="317"/>
    </row>
    <row r="403" spans="1:12" s="184" customFormat="1" x14ac:dyDescent="0.2">
      <c r="A403" s="184" t="s">
        <v>581</v>
      </c>
      <c r="L403" s="317"/>
    </row>
    <row r="404" spans="1:12" s="184" customFormat="1" x14ac:dyDescent="0.2">
      <c r="L404" s="317"/>
    </row>
    <row r="405" spans="1:12" customFormat="1" ht="15" x14ac:dyDescent="0.25">
      <c r="L405" s="62"/>
    </row>
    <row r="408" spans="1:12" customFormat="1" ht="15" x14ac:dyDescent="0.25">
      <c r="L408" s="62"/>
    </row>
    <row r="409" spans="1:12" customFormat="1" ht="15" x14ac:dyDescent="0.25">
      <c r="L409" s="62"/>
    </row>
    <row r="410" spans="1:12" customFormat="1" ht="15" x14ac:dyDescent="0.25">
      <c r="L410" s="62"/>
    </row>
    <row r="411" spans="1:12" customFormat="1" ht="15" x14ac:dyDescent="0.25">
      <c r="L411" s="62"/>
    </row>
    <row r="412" spans="1:12" customFormat="1" ht="15" x14ac:dyDescent="0.25">
      <c r="L412" s="62"/>
    </row>
    <row r="413" spans="1:12" customFormat="1" ht="15" x14ac:dyDescent="0.25">
      <c r="L413" s="62"/>
    </row>
    <row r="414" spans="1:12" customFormat="1" ht="15" x14ac:dyDescent="0.25">
      <c r="L414" s="62"/>
    </row>
    <row r="415" spans="1:12" customFormat="1" ht="15" x14ac:dyDescent="0.25">
      <c r="L415" s="62"/>
    </row>
    <row r="416" spans="1:12" customFormat="1" ht="15" x14ac:dyDescent="0.25">
      <c r="L416" s="62"/>
    </row>
    <row r="417" spans="12:12" customFormat="1" ht="15" x14ac:dyDescent="0.25">
      <c r="L417" s="62"/>
    </row>
    <row r="418" spans="12:12" customFormat="1" ht="15" x14ac:dyDescent="0.25">
      <c r="L418" s="62"/>
    </row>
  </sheetData>
  <mergeCells count="77">
    <mergeCell ref="A389:G390"/>
    <mergeCell ref="A391:G393"/>
    <mergeCell ref="A394:G395"/>
    <mergeCell ref="A336:G337"/>
    <mergeCell ref="A343:G344"/>
    <mergeCell ref="A348:G349"/>
    <mergeCell ref="A367:G368"/>
    <mergeCell ref="A377:G387"/>
    <mergeCell ref="A358:G358"/>
    <mergeCell ref="F357:G357"/>
    <mergeCell ref="A323:G324"/>
    <mergeCell ref="A330:G332"/>
    <mergeCell ref="A267:G268"/>
    <mergeCell ref="A269:G270"/>
    <mergeCell ref="A278:G280"/>
    <mergeCell ref="A282:G283"/>
    <mergeCell ref="A310:G311"/>
    <mergeCell ref="A237:G239"/>
    <mergeCell ref="A249:G251"/>
    <mergeCell ref="A264:G266"/>
    <mergeCell ref="A315:G316"/>
    <mergeCell ref="A318:G319"/>
    <mergeCell ref="A212:G214"/>
    <mergeCell ref="A219:G220"/>
    <mergeCell ref="A222:G223"/>
    <mergeCell ref="A228:G229"/>
    <mergeCell ref="A231:G232"/>
    <mergeCell ref="A191:G193"/>
    <mergeCell ref="A194:G195"/>
    <mergeCell ref="A200:G201"/>
    <mergeCell ref="A203:G204"/>
    <mergeCell ref="A209:G210"/>
    <mergeCell ref="A163:G164"/>
    <mergeCell ref="A165:G166"/>
    <mergeCell ref="A178:G179"/>
    <mergeCell ref="A181:G183"/>
    <mergeCell ref="A188:G189"/>
    <mergeCell ref="A141:G142"/>
    <mergeCell ref="A144:G146"/>
    <mergeCell ref="A152:G153"/>
    <mergeCell ref="A155:G157"/>
    <mergeCell ref="A161:G162"/>
    <mergeCell ref="F1:G1"/>
    <mergeCell ref="A10:C10"/>
    <mergeCell ref="F23:G23"/>
    <mergeCell ref="F24:G24"/>
    <mergeCell ref="A25:G25"/>
    <mergeCell ref="A11:G11"/>
    <mergeCell ref="A14:G21"/>
    <mergeCell ref="F27:G27"/>
    <mergeCell ref="F33:G33"/>
    <mergeCell ref="F48:G48"/>
    <mergeCell ref="A30:G31"/>
    <mergeCell ref="A36:G37"/>
    <mergeCell ref="A41:G41"/>
    <mergeCell ref="A45:G46"/>
    <mergeCell ref="A50:G55"/>
    <mergeCell ref="A61:G62"/>
    <mergeCell ref="A64:G65"/>
    <mergeCell ref="A70:G71"/>
    <mergeCell ref="A73:G74"/>
    <mergeCell ref="A78:G79"/>
    <mergeCell ref="F57:G57"/>
    <mergeCell ref="F364:G364"/>
    <mergeCell ref="F371:G371"/>
    <mergeCell ref="F360:G360"/>
    <mergeCell ref="A81:G84"/>
    <mergeCell ref="A89:G90"/>
    <mergeCell ref="A92:G94"/>
    <mergeCell ref="A102:G103"/>
    <mergeCell ref="A105:G107"/>
    <mergeCell ref="A112:G113"/>
    <mergeCell ref="A115:G116"/>
    <mergeCell ref="A122:G123"/>
    <mergeCell ref="A125:G127"/>
    <mergeCell ref="A132:G133"/>
    <mergeCell ref="A135:G136"/>
  </mergeCells>
  <pageMargins left="0.70866141732283472" right="0.70866141732283472" top="0.78740157480314965" bottom="0.78740157480314965" header="0.31496062992125984" footer="0.31496062992125984"/>
  <pageSetup paperSize="9" scale="66" firstPageNumber="32"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60"/>
  <sheetViews>
    <sheetView tabSelected="1" view="pageBreakPreview" zoomScaleNormal="100" zoomScaleSheetLayoutView="100" workbookViewId="0">
      <selection activeCell="N13" sqref="N13"/>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7.5703125" style="1" customWidth="1"/>
    <col min="9" max="11" width="9.140625" style="1"/>
    <col min="12" max="12" width="13.28515625" style="1" customWidth="1"/>
    <col min="13" max="16384" width="9.140625" style="1"/>
  </cols>
  <sheetData>
    <row r="1" spans="1:8" ht="23.25" x14ac:dyDescent="0.35">
      <c r="A1" s="56" t="s">
        <v>115</v>
      </c>
      <c r="F1" s="384" t="s">
        <v>116</v>
      </c>
      <c r="G1" s="384"/>
    </row>
    <row r="3" spans="1:8" x14ac:dyDescent="0.2">
      <c r="A3" s="25" t="s">
        <v>1</v>
      </c>
      <c r="B3" s="25" t="s">
        <v>117</v>
      </c>
    </row>
    <row r="4" spans="1:8" x14ac:dyDescent="0.2">
      <c r="B4" s="25" t="s">
        <v>87</v>
      </c>
    </row>
    <row r="6" spans="1:8" s="2" customFormat="1" ht="13.5" thickBot="1" x14ac:dyDescent="0.25">
      <c r="A6" s="18"/>
      <c r="B6" s="18"/>
      <c r="D6" s="4"/>
      <c r="E6" s="4"/>
      <c r="F6" s="4"/>
      <c r="G6" s="2" t="s">
        <v>6</v>
      </c>
    </row>
    <row r="7" spans="1:8" s="2" customFormat="1" ht="39.75" thickTop="1" thickBot="1" x14ac:dyDescent="0.25">
      <c r="A7" s="39" t="s">
        <v>2</v>
      </c>
      <c r="B7" s="40" t="s">
        <v>3</v>
      </c>
      <c r="C7" s="41" t="s">
        <v>4</v>
      </c>
      <c r="D7" s="42" t="s">
        <v>184</v>
      </c>
      <c r="E7" s="42" t="s">
        <v>338</v>
      </c>
      <c r="F7" s="42" t="s">
        <v>185</v>
      </c>
      <c r="G7" s="43" t="s">
        <v>5</v>
      </c>
    </row>
    <row r="8" spans="1:8" s="5" customFormat="1" ht="12.75" thickTop="1" thickBot="1" x14ac:dyDescent="0.25">
      <c r="A8" s="44">
        <v>1</v>
      </c>
      <c r="B8" s="45">
        <v>2</v>
      </c>
      <c r="C8" s="45">
        <v>3</v>
      </c>
      <c r="D8" s="46">
        <v>4</v>
      </c>
      <c r="E8" s="46">
        <v>5</v>
      </c>
      <c r="F8" s="46">
        <v>6</v>
      </c>
      <c r="G8" s="47" t="s">
        <v>12</v>
      </c>
    </row>
    <row r="9" spans="1:8" ht="15" thickTop="1" x14ac:dyDescent="0.2">
      <c r="A9" s="21">
        <v>6172</v>
      </c>
      <c r="B9" s="22">
        <v>51</v>
      </c>
      <c r="C9" s="8" t="s">
        <v>8</v>
      </c>
      <c r="D9" s="9">
        <v>74190</v>
      </c>
      <c r="E9" s="9">
        <v>74578</v>
      </c>
      <c r="F9" s="104">
        <f>SUM(F16)</f>
        <v>51924</v>
      </c>
      <c r="G9" s="10">
        <f t="shared" ref="G9:G12" si="0">F9/D9*100</f>
        <v>69.987868985038418</v>
      </c>
    </row>
    <row r="10" spans="1:8" ht="28.5" x14ac:dyDescent="0.2">
      <c r="A10" s="21">
        <v>6172</v>
      </c>
      <c r="B10" s="22">
        <v>53</v>
      </c>
      <c r="C10" s="14" t="s">
        <v>10</v>
      </c>
      <c r="D10" s="9">
        <v>5000</v>
      </c>
      <c r="E10" s="9">
        <v>15449</v>
      </c>
      <c r="F10" s="9">
        <f>SUM(F46)</f>
        <v>6000</v>
      </c>
      <c r="G10" s="10">
        <f t="shared" si="0"/>
        <v>120</v>
      </c>
    </row>
    <row r="11" spans="1:8" ht="15" thickBot="1" x14ac:dyDescent="0.25">
      <c r="A11" s="23">
        <v>6409</v>
      </c>
      <c r="B11" s="24">
        <v>59</v>
      </c>
      <c r="C11" s="14" t="s">
        <v>54</v>
      </c>
      <c r="D11" s="11">
        <v>40000</v>
      </c>
      <c r="E11" s="11">
        <v>68698</v>
      </c>
      <c r="F11" s="240">
        <f>SUM(F53)</f>
        <v>40000</v>
      </c>
      <c r="G11" s="12">
        <f t="shared" si="0"/>
        <v>100</v>
      </c>
    </row>
    <row r="12" spans="1:8" s="16" customFormat="1" ht="16.5" thickTop="1" thickBot="1" x14ac:dyDescent="0.3">
      <c r="A12" s="368" t="s">
        <v>9</v>
      </c>
      <c r="B12" s="369"/>
      <c r="C12" s="370"/>
      <c r="D12" s="48">
        <f>SUM(D9:D11)</f>
        <v>119190</v>
      </c>
      <c r="E12" s="48">
        <f>SUM(E9:E11)</f>
        <v>158725</v>
      </c>
      <c r="F12" s="241">
        <f>SUM(F9:F11)</f>
        <v>97924</v>
      </c>
      <c r="G12" s="49">
        <f t="shared" si="0"/>
        <v>82.157899152613481</v>
      </c>
    </row>
    <row r="13" spans="1:8" ht="15" thickTop="1" x14ac:dyDescent="0.2">
      <c r="A13" s="402"/>
      <c r="B13" s="402"/>
      <c r="C13" s="402"/>
      <c r="D13" s="402"/>
      <c r="E13" s="402"/>
      <c r="F13" s="402"/>
      <c r="G13" s="402"/>
    </row>
    <row r="14" spans="1:8" x14ac:dyDescent="0.2">
      <c r="A14" s="118"/>
      <c r="B14" s="118"/>
      <c r="C14" s="118"/>
      <c r="D14" s="118"/>
      <c r="E14" s="118"/>
      <c r="F14" s="118"/>
      <c r="G14" s="118"/>
    </row>
    <row r="15" spans="1:8" ht="15" x14ac:dyDescent="0.25">
      <c r="A15" s="27" t="s">
        <v>13</v>
      </c>
    </row>
    <row r="16" spans="1:8" ht="17.25" customHeight="1" thickBot="1" x14ac:dyDescent="0.3">
      <c r="A16" s="35" t="s">
        <v>59</v>
      </c>
      <c r="B16" s="36"/>
      <c r="C16" s="37"/>
      <c r="D16" s="38"/>
      <c r="E16" s="38"/>
      <c r="F16" s="371">
        <f>SUM(F17,F28,F31,F33,F36,F41,F44)</f>
        <v>51924</v>
      </c>
      <c r="G16" s="371"/>
      <c r="H16" s="50">
        <f>SUM(F17,F28,F31,F33,F36,F41,F44)</f>
        <v>51924</v>
      </c>
    </row>
    <row r="17" spans="1:7" ht="15.75" thickTop="1" x14ac:dyDescent="0.25">
      <c r="A17" s="26" t="s">
        <v>176</v>
      </c>
      <c r="F17" s="390">
        <f>SUM(F18,F20,F23,F24)</f>
        <v>47019</v>
      </c>
      <c r="G17" s="391"/>
    </row>
    <row r="18" spans="1:7" ht="15" x14ac:dyDescent="0.25">
      <c r="A18" s="25" t="s">
        <v>517</v>
      </c>
      <c r="F18" s="421">
        <v>8740</v>
      </c>
      <c r="G18" s="424"/>
    </row>
    <row r="19" spans="1:7" x14ac:dyDescent="0.2">
      <c r="A19" s="366" t="s">
        <v>518</v>
      </c>
      <c r="B19" s="367"/>
      <c r="C19" s="367"/>
      <c r="D19" s="367"/>
      <c r="E19" s="367"/>
      <c r="F19" s="113"/>
      <c r="G19" s="114"/>
    </row>
    <row r="20" spans="1:7" ht="15" x14ac:dyDescent="0.25">
      <c r="A20" s="367"/>
      <c r="B20" s="367"/>
      <c r="C20" s="367"/>
      <c r="D20" s="367"/>
      <c r="E20" s="367"/>
      <c r="F20" s="421">
        <v>7024</v>
      </c>
      <c r="G20" s="424"/>
    </row>
    <row r="21" spans="1:7" ht="0.75" customHeight="1" x14ac:dyDescent="0.2">
      <c r="A21" s="366" t="s">
        <v>519</v>
      </c>
      <c r="B21" s="367"/>
      <c r="C21" s="367"/>
      <c r="D21" s="367"/>
      <c r="E21" s="367"/>
      <c r="F21" s="115"/>
      <c r="G21" s="115"/>
    </row>
    <row r="22" spans="1:7" ht="15" x14ac:dyDescent="0.25">
      <c r="A22" s="367"/>
      <c r="B22" s="367"/>
      <c r="C22" s="367"/>
      <c r="D22" s="367"/>
      <c r="E22" s="367"/>
      <c r="F22" s="116"/>
      <c r="G22" s="117"/>
    </row>
    <row r="23" spans="1:7" x14ac:dyDescent="0.2">
      <c r="A23" s="367"/>
      <c r="B23" s="367"/>
      <c r="C23" s="367"/>
      <c r="D23" s="367"/>
      <c r="E23" s="367"/>
      <c r="F23" s="421">
        <v>29188</v>
      </c>
      <c r="G23" s="421"/>
    </row>
    <row r="24" spans="1:7" s="184" customFormat="1" ht="17.25" customHeight="1" x14ac:dyDescent="0.2">
      <c r="A24" s="366" t="s">
        <v>582</v>
      </c>
      <c r="B24" s="366"/>
      <c r="C24" s="366"/>
      <c r="D24" s="366"/>
      <c r="E24" s="366"/>
      <c r="F24" s="421">
        <v>2067</v>
      </c>
      <c r="G24" s="421"/>
    </row>
    <row r="25" spans="1:7" s="184" customFormat="1" ht="15" x14ac:dyDescent="0.25">
      <c r="A25" s="328"/>
      <c r="B25" s="328"/>
      <c r="C25" s="328"/>
      <c r="D25" s="328"/>
      <c r="E25" s="328"/>
      <c r="F25" s="333"/>
      <c r="G25" s="333"/>
    </row>
    <row r="26" spans="1:7" s="184" customFormat="1" ht="15" x14ac:dyDescent="0.25">
      <c r="A26" s="328"/>
      <c r="B26" s="328"/>
      <c r="C26" s="328"/>
      <c r="D26" s="328"/>
      <c r="E26" s="328"/>
      <c r="F26" s="333"/>
      <c r="G26" s="333"/>
    </row>
    <row r="27" spans="1:7" ht="15" x14ac:dyDescent="0.25">
      <c r="A27" s="60"/>
      <c r="B27" s="61"/>
      <c r="C27" s="61"/>
      <c r="D27" s="61"/>
      <c r="E27" s="61"/>
      <c r="F27" s="73"/>
      <c r="G27" s="74"/>
    </row>
    <row r="28" spans="1:7" ht="15" x14ac:dyDescent="0.25">
      <c r="A28" s="420" t="s">
        <v>36</v>
      </c>
      <c r="B28" s="418"/>
      <c r="C28" s="418"/>
      <c r="D28" s="61"/>
      <c r="E28" s="61"/>
      <c r="F28" s="372">
        <v>2000</v>
      </c>
      <c r="G28" s="373"/>
    </row>
    <row r="29" spans="1:7" ht="15" x14ac:dyDescent="0.25">
      <c r="A29" s="366" t="s">
        <v>119</v>
      </c>
      <c r="B29" s="374"/>
      <c r="C29" s="374"/>
      <c r="D29" s="374"/>
      <c r="E29" s="374"/>
      <c r="F29" s="374"/>
      <c r="G29" s="374"/>
    </row>
    <row r="30" spans="1:7" ht="15" x14ac:dyDescent="0.25">
      <c r="A30" s="57"/>
      <c r="B30" s="61"/>
      <c r="C30" s="61"/>
      <c r="D30" s="61"/>
      <c r="E30" s="61"/>
      <c r="F30" s="73"/>
      <c r="G30" s="74"/>
    </row>
    <row r="31" spans="1:7" ht="15" x14ac:dyDescent="0.25">
      <c r="A31" s="420" t="s">
        <v>120</v>
      </c>
      <c r="B31" s="418"/>
      <c r="C31" s="418"/>
      <c r="D31" s="61"/>
      <c r="E31" s="61"/>
      <c r="F31" s="372">
        <v>200</v>
      </c>
      <c r="G31" s="373"/>
    </row>
    <row r="32" spans="1:7" ht="15" x14ac:dyDescent="0.25">
      <c r="A32" s="57"/>
      <c r="B32" s="61"/>
      <c r="C32" s="71"/>
      <c r="D32" s="61"/>
      <c r="E32" s="61"/>
      <c r="F32" s="73"/>
      <c r="G32" s="74"/>
    </row>
    <row r="33" spans="1:8" ht="15" x14ac:dyDescent="0.25">
      <c r="A33" s="420" t="s">
        <v>43</v>
      </c>
      <c r="B33" s="418"/>
      <c r="C33" s="418"/>
      <c r="D33" s="61"/>
      <c r="E33" s="61"/>
      <c r="F33" s="372">
        <v>500</v>
      </c>
      <c r="G33" s="373"/>
    </row>
    <row r="34" spans="1:8" ht="15" x14ac:dyDescent="0.25">
      <c r="A34" s="366" t="s">
        <v>121</v>
      </c>
      <c r="B34" s="367"/>
      <c r="C34" s="367"/>
      <c r="D34" s="367"/>
      <c r="E34" s="367"/>
      <c r="F34" s="367"/>
      <c r="G34" s="367"/>
    </row>
    <row r="35" spans="1:8" ht="15" x14ac:dyDescent="0.25">
      <c r="A35" s="57"/>
      <c r="B35" s="61"/>
      <c r="C35" s="61"/>
      <c r="D35" s="61"/>
      <c r="E35" s="61"/>
      <c r="F35" s="73"/>
      <c r="G35" s="74"/>
    </row>
    <row r="36" spans="1:8" ht="15" x14ac:dyDescent="0.25">
      <c r="A36" s="420" t="s">
        <v>57</v>
      </c>
      <c r="B36" s="418"/>
      <c r="C36" s="418"/>
      <c r="D36" s="61"/>
      <c r="E36" s="61"/>
      <c r="F36" s="372">
        <v>5</v>
      </c>
      <c r="G36" s="373"/>
    </row>
    <row r="37" spans="1:8" x14ac:dyDescent="0.2">
      <c r="A37" s="366" t="s">
        <v>118</v>
      </c>
      <c r="B37" s="367"/>
      <c r="C37" s="367"/>
      <c r="D37" s="367"/>
      <c r="E37" s="367"/>
      <c r="F37" s="367"/>
      <c r="G37" s="367"/>
    </row>
    <row r="38" spans="1:8" x14ac:dyDescent="0.2">
      <c r="A38" s="367"/>
      <c r="B38" s="367"/>
      <c r="C38" s="367"/>
      <c r="D38" s="367"/>
      <c r="E38" s="367"/>
      <c r="F38" s="367"/>
      <c r="G38" s="367"/>
    </row>
    <row r="39" spans="1:8" x14ac:dyDescent="0.2">
      <c r="A39" s="367"/>
      <c r="B39" s="367"/>
      <c r="C39" s="367"/>
      <c r="D39" s="367"/>
      <c r="E39" s="367"/>
      <c r="F39" s="367"/>
      <c r="G39" s="367"/>
    </row>
    <row r="40" spans="1:8" ht="15" x14ac:dyDescent="0.25">
      <c r="A40" s="57"/>
      <c r="B40" s="61"/>
      <c r="C40" s="61"/>
      <c r="D40" s="61"/>
      <c r="E40" s="61"/>
      <c r="F40" s="73"/>
      <c r="G40" s="74"/>
    </row>
    <row r="41" spans="1:8" ht="15" x14ac:dyDescent="0.25">
      <c r="A41" s="420" t="s">
        <v>19</v>
      </c>
      <c r="B41" s="418"/>
      <c r="C41" s="418"/>
      <c r="D41" s="61"/>
      <c r="E41" s="61"/>
      <c r="F41" s="372">
        <v>2000</v>
      </c>
      <c r="G41" s="373"/>
    </row>
    <row r="42" spans="1:8" ht="15" x14ac:dyDescent="0.25">
      <c r="A42" s="366" t="s">
        <v>181</v>
      </c>
      <c r="B42" s="367"/>
      <c r="C42" s="367"/>
      <c r="D42" s="367"/>
      <c r="E42" s="367"/>
      <c r="F42" s="367"/>
      <c r="G42" s="367"/>
    </row>
    <row r="43" spans="1:8" ht="15" x14ac:dyDescent="0.25">
      <c r="A43" s="57"/>
      <c r="B43" s="61"/>
      <c r="C43" s="61"/>
      <c r="D43" s="61"/>
      <c r="E43" s="61"/>
      <c r="F43" s="73"/>
      <c r="G43" s="74"/>
    </row>
    <row r="44" spans="1:8" ht="15" x14ac:dyDescent="0.25">
      <c r="A44" s="420" t="s">
        <v>21</v>
      </c>
      <c r="B44" s="418"/>
      <c r="C44" s="418"/>
      <c r="D44" s="61"/>
      <c r="E44" s="61"/>
      <c r="F44" s="372">
        <v>200</v>
      </c>
      <c r="G44" s="373"/>
    </row>
    <row r="45" spans="1:8" ht="15" x14ac:dyDescent="0.25">
      <c r="A45" s="57"/>
      <c r="B45" s="61"/>
      <c r="C45" s="61"/>
      <c r="D45" s="61"/>
      <c r="E45" s="61"/>
      <c r="F45" s="73"/>
      <c r="G45" s="74"/>
    </row>
    <row r="46" spans="1:8" ht="31.5" customHeight="1" thickBot="1" x14ac:dyDescent="0.3">
      <c r="A46" s="388" t="s">
        <v>80</v>
      </c>
      <c r="B46" s="389"/>
      <c r="C46" s="389"/>
      <c r="D46" s="389"/>
      <c r="E46" s="389"/>
      <c r="F46" s="371">
        <f>SUM(F47)</f>
        <v>6000</v>
      </c>
      <c r="G46" s="371"/>
      <c r="H46" s="50">
        <f>SUM(F47)</f>
        <v>6000</v>
      </c>
    </row>
    <row r="47" spans="1:8" ht="15.75" thickTop="1" x14ac:dyDescent="0.25">
      <c r="A47" s="422" t="s">
        <v>51</v>
      </c>
      <c r="B47" s="423"/>
      <c r="C47" s="423"/>
      <c r="D47" s="61"/>
      <c r="E47" s="61"/>
      <c r="F47" s="372">
        <v>6000</v>
      </c>
      <c r="G47" s="373"/>
    </row>
    <row r="48" spans="1:8" x14ac:dyDescent="0.2">
      <c r="A48" s="366" t="s">
        <v>182</v>
      </c>
      <c r="B48" s="367"/>
      <c r="C48" s="367"/>
      <c r="D48" s="367"/>
      <c r="E48" s="367"/>
      <c r="F48" s="367"/>
      <c r="G48" s="367"/>
    </row>
    <row r="49" spans="1:14" x14ac:dyDescent="0.2">
      <c r="A49" s="367"/>
      <c r="B49" s="367"/>
      <c r="C49" s="367"/>
      <c r="D49" s="367"/>
      <c r="E49" s="367"/>
      <c r="F49" s="367"/>
      <c r="G49" s="367"/>
    </row>
    <row r="50" spans="1:14" x14ac:dyDescent="0.2">
      <c r="A50" s="367"/>
      <c r="B50" s="367"/>
      <c r="C50" s="367"/>
      <c r="D50" s="367"/>
      <c r="E50" s="367"/>
      <c r="F50" s="367"/>
      <c r="G50" s="367"/>
    </row>
    <row r="51" spans="1:14" x14ac:dyDescent="0.2">
      <c r="A51" s="367"/>
      <c r="B51" s="367"/>
      <c r="C51" s="367"/>
      <c r="D51" s="367"/>
      <c r="E51" s="367"/>
      <c r="F51" s="367"/>
      <c r="G51" s="367"/>
    </row>
    <row r="52" spans="1:14" ht="15" x14ac:dyDescent="0.25">
      <c r="A52" s="75"/>
      <c r="B52" s="61"/>
      <c r="C52" s="61"/>
      <c r="D52" s="61"/>
      <c r="E52" s="61"/>
      <c r="F52" s="73"/>
      <c r="G52" s="74"/>
    </row>
    <row r="53" spans="1:14" ht="15.75" thickBot="1" x14ac:dyDescent="0.3">
      <c r="A53" s="35" t="s">
        <v>122</v>
      </c>
      <c r="B53" s="36"/>
      <c r="C53" s="37"/>
      <c r="D53" s="38"/>
      <c r="E53" s="38"/>
      <c r="F53" s="371">
        <f>SUM(F55:G56)</f>
        <v>40000</v>
      </c>
      <c r="G53" s="371"/>
      <c r="H53" s="50">
        <f>SUM(F55:G56)</f>
        <v>40000</v>
      </c>
    </row>
    <row r="54" spans="1:14" ht="15.75" thickTop="1" x14ac:dyDescent="0.25">
      <c r="A54" s="422" t="s">
        <v>58</v>
      </c>
      <c r="B54" s="423"/>
      <c r="C54" s="423"/>
      <c r="D54" s="61"/>
      <c r="E54" s="61"/>
      <c r="H54" s="34"/>
      <c r="I54" s="34"/>
      <c r="J54" s="34"/>
      <c r="K54" s="34"/>
      <c r="L54" s="34"/>
      <c r="M54" s="34"/>
      <c r="N54" s="34"/>
    </row>
    <row r="55" spans="1:14" ht="15" x14ac:dyDescent="0.25">
      <c r="A55" s="76" t="s">
        <v>177</v>
      </c>
      <c r="B55" s="69"/>
      <c r="C55" s="34"/>
      <c r="D55" s="33"/>
      <c r="E55" s="33"/>
      <c r="F55" s="372">
        <v>30000</v>
      </c>
      <c r="G55" s="373"/>
      <c r="H55" s="34"/>
      <c r="I55" s="34"/>
      <c r="J55" s="34"/>
      <c r="K55" s="34"/>
      <c r="L55" s="34"/>
      <c r="M55" s="34"/>
      <c r="N55" s="34"/>
    </row>
    <row r="56" spans="1:14" customFormat="1" ht="16.5" customHeight="1" x14ac:dyDescent="0.25">
      <c r="A56" s="76" t="s">
        <v>178</v>
      </c>
      <c r="B56" s="167"/>
      <c r="C56" s="168"/>
      <c r="D56" s="168"/>
      <c r="E56" s="168"/>
      <c r="F56" s="372">
        <v>10000</v>
      </c>
      <c r="G56" s="373"/>
      <c r="H56" s="168"/>
      <c r="I56" s="168"/>
      <c r="J56" s="168"/>
      <c r="K56" s="168"/>
      <c r="L56" s="32"/>
    </row>
    <row r="57" spans="1:14" x14ac:dyDescent="0.2">
      <c r="A57" s="69"/>
      <c r="B57" s="69"/>
      <c r="C57" s="34"/>
      <c r="D57" s="33"/>
      <c r="E57" s="33"/>
      <c r="F57" s="33"/>
      <c r="G57" s="34"/>
      <c r="H57" s="34"/>
      <c r="I57" s="34"/>
      <c r="J57" s="34"/>
      <c r="K57" s="34"/>
    </row>
    <row r="58" spans="1:14" x14ac:dyDescent="0.2">
      <c r="A58" s="69"/>
      <c r="B58" s="69"/>
      <c r="C58" s="34"/>
      <c r="D58" s="33"/>
      <c r="E58" s="33"/>
      <c r="F58" s="33"/>
      <c r="G58" s="34"/>
      <c r="H58" s="34"/>
      <c r="I58" s="34"/>
      <c r="J58" s="34"/>
      <c r="K58" s="34"/>
    </row>
    <row r="59" spans="1:14" x14ac:dyDescent="0.2">
      <c r="A59" s="69"/>
      <c r="B59" s="69"/>
      <c r="C59" s="34"/>
      <c r="D59" s="33"/>
      <c r="E59" s="33"/>
      <c r="F59" s="33"/>
      <c r="G59" s="34"/>
      <c r="H59" s="34"/>
      <c r="I59" s="34"/>
      <c r="J59" s="34"/>
      <c r="K59" s="34"/>
    </row>
    <row r="60" spans="1:14" x14ac:dyDescent="0.2">
      <c r="A60" s="69"/>
      <c r="B60" s="69"/>
      <c r="C60" s="34"/>
      <c r="D60" s="33"/>
      <c r="E60" s="33"/>
      <c r="F60" s="33"/>
      <c r="G60" s="34"/>
      <c r="H60" s="34"/>
      <c r="I60" s="34"/>
      <c r="J60" s="34"/>
      <c r="K60" s="34"/>
    </row>
  </sheetData>
  <mergeCells count="37">
    <mergeCell ref="F56:G56"/>
    <mergeCell ref="F1:G1"/>
    <mergeCell ref="A12:C12"/>
    <mergeCell ref="F20:G20"/>
    <mergeCell ref="F23:G23"/>
    <mergeCell ref="F16:G16"/>
    <mergeCell ref="F17:G17"/>
    <mergeCell ref="A19:E20"/>
    <mergeCell ref="F18:G18"/>
    <mergeCell ref="A21:E23"/>
    <mergeCell ref="A28:C28"/>
    <mergeCell ref="A42:G42"/>
    <mergeCell ref="F28:G28"/>
    <mergeCell ref="A29:G29"/>
    <mergeCell ref="A31:C31"/>
    <mergeCell ref="F31:G31"/>
    <mergeCell ref="A47:C47"/>
    <mergeCell ref="F47:G47"/>
    <mergeCell ref="A48:G51"/>
    <mergeCell ref="A54:C54"/>
    <mergeCell ref="F55:G55"/>
    <mergeCell ref="F53:G53"/>
    <mergeCell ref="A13:G13"/>
    <mergeCell ref="A46:E46"/>
    <mergeCell ref="F46:G46"/>
    <mergeCell ref="A34:G34"/>
    <mergeCell ref="A36:C36"/>
    <mergeCell ref="F36:G36"/>
    <mergeCell ref="A41:C41"/>
    <mergeCell ref="F41:G41"/>
    <mergeCell ref="F44:G44"/>
    <mergeCell ref="A37:G39"/>
    <mergeCell ref="A44:C44"/>
    <mergeCell ref="A33:C33"/>
    <mergeCell ref="F33:G33"/>
    <mergeCell ref="A24:E24"/>
    <mergeCell ref="F24:G24"/>
  </mergeCells>
  <pageMargins left="0.70866141732283472" right="0.70866141732283472" top="0.78740157480314965" bottom="0.78740157480314965" header="0.31496062992125984" footer="0.31496062992125984"/>
  <pageSetup paperSize="9" scale="66" firstPageNumber="38"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260"/>
  <sheetViews>
    <sheetView tabSelected="1" view="pageBreakPreview" zoomScaleNormal="100" zoomScaleSheetLayoutView="100" workbookViewId="0">
      <selection activeCell="N13" sqref="N13"/>
    </sheetView>
  </sheetViews>
  <sheetFormatPr defaultRowHeight="14.25" x14ac:dyDescent="0.2"/>
  <cols>
    <col min="1" max="1" width="8.5703125" style="189" customWidth="1"/>
    <col min="2" max="2" width="9.140625" style="189"/>
    <col min="3" max="3" width="58.7109375" style="184" customWidth="1"/>
    <col min="4" max="6" width="14.140625" style="185" customWidth="1"/>
    <col min="7" max="7" width="9.140625" style="184" customWidth="1"/>
    <col min="8" max="8" width="13.5703125" style="184" customWidth="1"/>
    <col min="9" max="9" width="13.28515625" style="184" bestFit="1" customWidth="1"/>
    <col min="10" max="11" width="9.140625" style="184"/>
    <col min="12" max="12" width="13.28515625" style="184" customWidth="1"/>
    <col min="13" max="16384" width="9.140625" style="184"/>
  </cols>
  <sheetData>
    <row r="1" spans="1:8" ht="23.25" x14ac:dyDescent="0.35">
      <c r="A1" s="56" t="s">
        <v>254</v>
      </c>
      <c r="F1" s="384" t="s">
        <v>255</v>
      </c>
      <c r="G1" s="384"/>
    </row>
    <row r="3" spans="1:8" x14ac:dyDescent="0.2">
      <c r="A3" s="237" t="s">
        <v>1</v>
      </c>
      <c r="B3" s="237" t="s">
        <v>256</v>
      </c>
    </row>
    <row r="4" spans="1:8" x14ac:dyDescent="0.2">
      <c r="B4" s="237" t="s">
        <v>87</v>
      </c>
    </row>
    <row r="5" spans="1:8" s="2" customFormat="1" ht="13.5" thickBot="1" x14ac:dyDescent="0.25">
      <c r="A5" s="18"/>
      <c r="B5" s="18"/>
      <c r="D5" s="4"/>
      <c r="E5" s="4"/>
      <c r="F5" s="4"/>
      <c r="G5" s="2" t="s">
        <v>6</v>
      </c>
    </row>
    <row r="6" spans="1:8" s="2" customFormat="1" ht="39.75" thickTop="1" thickBot="1" x14ac:dyDescent="0.25">
      <c r="A6" s="39" t="s">
        <v>2</v>
      </c>
      <c r="B6" s="40" t="s">
        <v>3</v>
      </c>
      <c r="C6" s="41" t="s">
        <v>4</v>
      </c>
      <c r="D6" s="42" t="s">
        <v>184</v>
      </c>
      <c r="E6" s="42" t="s">
        <v>338</v>
      </c>
      <c r="F6" s="42" t="s">
        <v>185</v>
      </c>
      <c r="G6" s="43" t="s">
        <v>5</v>
      </c>
    </row>
    <row r="7" spans="1:8" s="5" customFormat="1" ht="12.75" thickTop="1" thickBot="1" x14ac:dyDescent="0.25">
      <c r="A7" s="44">
        <v>1</v>
      </c>
      <c r="B7" s="45">
        <v>2</v>
      </c>
      <c r="C7" s="45">
        <v>3</v>
      </c>
      <c r="D7" s="46">
        <v>4</v>
      </c>
      <c r="E7" s="46">
        <v>5</v>
      </c>
      <c r="F7" s="46">
        <v>6</v>
      </c>
      <c r="G7" s="47" t="s">
        <v>12</v>
      </c>
    </row>
    <row r="8" spans="1:8" ht="15" thickTop="1" x14ac:dyDescent="0.2">
      <c r="A8" s="190">
        <v>3635</v>
      </c>
      <c r="B8" s="191">
        <v>51</v>
      </c>
      <c r="C8" s="8" t="s">
        <v>8</v>
      </c>
      <c r="D8" s="186">
        <v>2172</v>
      </c>
      <c r="E8" s="186">
        <v>2172</v>
      </c>
      <c r="F8" s="239">
        <v>4185</v>
      </c>
      <c r="G8" s="187">
        <f t="shared" ref="G8:G13" si="0">F8/D8*100</f>
        <v>192.67955801104972</v>
      </c>
    </row>
    <row r="9" spans="1:8" x14ac:dyDescent="0.2">
      <c r="A9" s="190">
        <v>3636</v>
      </c>
      <c r="B9" s="191">
        <v>51</v>
      </c>
      <c r="C9" s="8" t="s">
        <v>8</v>
      </c>
      <c r="D9" s="186">
        <v>100</v>
      </c>
      <c r="E9" s="186">
        <v>100</v>
      </c>
      <c r="F9" s="239">
        <v>114</v>
      </c>
      <c r="G9" s="187">
        <f t="shared" si="0"/>
        <v>113.99999999999999</v>
      </c>
    </row>
    <row r="10" spans="1:8" x14ac:dyDescent="0.2">
      <c r="A10" s="190">
        <v>3639</v>
      </c>
      <c r="B10" s="191">
        <v>51</v>
      </c>
      <c r="C10" s="8" t="s">
        <v>8</v>
      </c>
      <c r="D10" s="186">
        <v>3739</v>
      </c>
      <c r="E10" s="186">
        <v>4899</v>
      </c>
      <c r="F10" s="239">
        <v>3807</v>
      </c>
      <c r="G10" s="187">
        <f t="shared" si="0"/>
        <v>101.818668093073</v>
      </c>
    </row>
    <row r="11" spans="1:8" x14ac:dyDescent="0.2">
      <c r="A11" s="190">
        <v>3713</v>
      </c>
      <c r="B11" s="191">
        <v>51</v>
      </c>
      <c r="C11" s="8" t="s">
        <v>8</v>
      </c>
      <c r="D11" s="186">
        <v>1362</v>
      </c>
      <c r="E11" s="186">
        <v>1362</v>
      </c>
      <c r="F11" s="239">
        <v>1416</v>
      </c>
      <c r="G11" s="187">
        <f t="shared" si="0"/>
        <v>103.9647577092511</v>
      </c>
    </row>
    <row r="12" spans="1:8" ht="15" thickBot="1" x14ac:dyDescent="0.25">
      <c r="A12" s="190">
        <v>3713</v>
      </c>
      <c r="B12" s="191">
        <v>61</v>
      </c>
      <c r="C12" s="8" t="s">
        <v>88</v>
      </c>
      <c r="D12" s="186">
        <v>1627</v>
      </c>
      <c r="E12" s="186">
        <v>1627</v>
      </c>
      <c r="F12" s="239">
        <v>2627</v>
      </c>
      <c r="G12" s="187">
        <f t="shared" si="0"/>
        <v>161.46281499692685</v>
      </c>
    </row>
    <row r="13" spans="1:8" s="16" customFormat="1" ht="16.5" thickTop="1" thickBot="1" x14ac:dyDescent="0.3">
      <c r="A13" s="368" t="s">
        <v>9</v>
      </c>
      <c r="B13" s="369"/>
      <c r="C13" s="370"/>
      <c r="D13" s="48">
        <f>SUM(D8:D12)</f>
        <v>9000</v>
      </c>
      <c r="E13" s="48">
        <f>SUM(E8:E12)</f>
        <v>10160</v>
      </c>
      <c r="F13" s="48">
        <f>SUM(F8:F12)</f>
        <v>12149</v>
      </c>
      <c r="G13" s="49">
        <f t="shared" si="0"/>
        <v>134.98888888888888</v>
      </c>
    </row>
    <row r="14" spans="1:8" ht="15" thickTop="1" x14ac:dyDescent="0.2">
      <c r="A14" s="402"/>
      <c r="B14" s="402"/>
      <c r="C14" s="402"/>
      <c r="D14" s="402"/>
      <c r="E14" s="402"/>
      <c r="F14" s="402"/>
      <c r="G14" s="402"/>
    </row>
    <row r="15" spans="1:8" ht="15" customHeight="1" x14ac:dyDescent="0.25">
      <c r="A15" s="194" t="s">
        <v>13</v>
      </c>
    </row>
    <row r="16" spans="1:8" ht="17.25" customHeight="1" thickBot="1" x14ac:dyDescent="0.3">
      <c r="A16" s="198" t="s">
        <v>257</v>
      </c>
      <c r="B16" s="199"/>
      <c r="C16" s="200"/>
      <c r="D16" s="201"/>
      <c r="E16" s="201"/>
      <c r="F16" s="371">
        <f>SUM(F17,F42,F53,F57)</f>
        <v>4185</v>
      </c>
      <c r="G16" s="371"/>
      <c r="H16" s="50">
        <f>SUM(H18:I57)</f>
        <v>4185</v>
      </c>
    </row>
    <row r="17" spans="1:8" ht="15.75" thickTop="1" x14ac:dyDescent="0.25">
      <c r="A17" s="193" t="s">
        <v>19</v>
      </c>
      <c r="F17" s="372">
        <f>SUM(H17)</f>
        <v>3550</v>
      </c>
      <c r="G17" s="373"/>
      <c r="H17" s="184">
        <f>SUM(H18,H29,H39)</f>
        <v>3550</v>
      </c>
    </row>
    <row r="18" spans="1:8" x14ac:dyDescent="0.2">
      <c r="A18" s="426" t="s">
        <v>583</v>
      </c>
      <c r="B18" s="427"/>
      <c r="C18" s="427"/>
      <c r="D18" s="427"/>
      <c r="E18" s="427"/>
      <c r="F18" s="427"/>
      <c r="G18" s="427"/>
      <c r="H18" s="184">
        <v>3000</v>
      </c>
    </row>
    <row r="19" spans="1:8" x14ac:dyDescent="0.2">
      <c r="A19" s="427"/>
      <c r="B19" s="427"/>
      <c r="C19" s="427"/>
      <c r="D19" s="427"/>
      <c r="E19" s="427"/>
      <c r="F19" s="427"/>
      <c r="G19" s="427"/>
    </row>
    <row r="20" spans="1:8" x14ac:dyDescent="0.2">
      <c r="A20" s="427"/>
      <c r="B20" s="427"/>
      <c r="C20" s="427"/>
      <c r="D20" s="427"/>
      <c r="E20" s="427"/>
      <c r="F20" s="427"/>
      <c r="G20" s="427"/>
    </row>
    <row r="21" spans="1:8" x14ac:dyDescent="0.2">
      <c r="A21" s="427"/>
      <c r="B21" s="427"/>
      <c r="C21" s="427"/>
      <c r="D21" s="427"/>
      <c r="E21" s="427"/>
      <c r="F21" s="427"/>
      <c r="G21" s="427"/>
    </row>
    <row r="22" spans="1:8" x14ac:dyDescent="0.2">
      <c r="A22" s="427"/>
      <c r="B22" s="427"/>
      <c r="C22" s="427"/>
      <c r="D22" s="427"/>
      <c r="E22" s="427"/>
      <c r="F22" s="427"/>
      <c r="G22" s="427"/>
    </row>
    <row r="23" spans="1:8" x14ac:dyDescent="0.2">
      <c r="A23" s="427"/>
      <c r="B23" s="427"/>
      <c r="C23" s="427"/>
      <c r="D23" s="427"/>
      <c r="E23" s="427"/>
      <c r="F23" s="427"/>
      <c r="G23" s="427"/>
    </row>
    <row r="24" spans="1:8" x14ac:dyDescent="0.2">
      <c r="A24" s="427"/>
      <c r="B24" s="427"/>
      <c r="C24" s="427"/>
      <c r="D24" s="427"/>
      <c r="E24" s="427"/>
      <c r="F24" s="427"/>
      <c r="G24" s="427"/>
    </row>
    <row r="25" spans="1:8" s="243" customFormat="1" x14ac:dyDescent="0.25">
      <c r="A25" s="427"/>
      <c r="B25" s="427"/>
      <c r="C25" s="427"/>
      <c r="D25" s="427"/>
      <c r="E25" s="427"/>
      <c r="F25" s="427"/>
      <c r="G25" s="427"/>
    </row>
    <row r="26" spans="1:8" x14ac:dyDescent="0.2">
      <c r="A26" s="427"/>
      <c r="B26" s="427"/>
      <c r="C26" s="427"/>
      <c r="D26" s="427"/>
      <c r="E26" s="427"/>
      <c r="F26" s="427"/>
      <c r="G26" s="427"/>
    </row>
    <row r="27" spans="1:8" x14ac:dyDescent="0.2">
      <c r="A27" s="427"/>
      <c r="B27" s="427"/>
      <c r="C27" s="427"/>
      <c r="D27" s="427"/>
      <c r="E27" s="427"/>
      <c r="F27" s="427"/>
      <c r="G27" s="427"/>
    </row>
    <row r="28" spans="1:8" ht="7.5" customHeight="1" x14ac:dyDescent="0.2">
      <c r="A28" s="335"/>
      <c r="B28" s="335"/>
      <c r="C28" s="335"/>
      <c r="D28" s="335"/>
      <c r="E28" s="335"/>
      <c r="F28" s="335"/>
      <c r="G28" s="335"/>
    </row>
    <row r="29" spans="1:8" ht="14.25" customHeight="1" x14ac:dyDescent="0.2">
      <c r="A29" s="426" t="s">
        <v>584</v>
      </c>
      <c r="B29" s="426"/>
      <c r="C29" s="426"/>
      <c r="D29" s="426"/>
      <c r="E29" s="426"/>
      <c r="F29" s="426"/>
      <c r="G29" s="426"/>
      <c r="H29" s="184">
        <v>150</v>
      </c>
    </row>
    <row r="30" spans="1:8" ht="14.25" customHeight="1" x14ac:dyDescent="0.2">
      <c r="A30" s="426"/>
      <c r="B30" s="426"/>
      <c r="C30" s="426"/>
      <c r="D30" s="426"/>
      <c r="E30" s="426"/>
      <c r="F30" s="426"/>
      <c r="G30" s="426"/>
    </row>
    <row r="31" spans="1:8" ht="14.25" customHeight="1" x14ac:dyDescent="0.2">
      <c r="A31" s="426"/>
      <c r="B31" s="426"/>
      <c r="C31" s="426"/>
      <c r="D31" s="426"/>
      <c r="E31" s="426"/>
      <c r="F31" s="426"/>
      <c r="G31" s="426"/>
    </row>
    <row r="32" spans="1:8" ht="14.25" customHeight="1" x14ac:dyDescent="0.2">
      <c r="A32" s="426"/>
      <c r="B32" s="426"/>
      <c r="C32" s="426"/>
      <c r="D32" s="426"/>
      <c r="E32" s="426"/>
      <c r="F32" s="426"/>
      <c r="G32" s="426"/>
    </row>
    <row r="33" spans="1:8" ht="14.25" customHeight="1" x14ac:dyDescent="0.2">
      <c r="A33" s="426"/>
      <c r="B33" s="426"/>
      <c r="C33" s="426"/>
      <c r="D33" s="426"/>
      <c r="E33" s="426"/>
      <c r="F33" s="426"/>
      <c r="G33" s="426"/>
    </row>
    <row r="34" spans="1:8" ht="14.25" customHeight="1" x14ac:dyDescent="0.2">
      <c r="A34" s="426"/>
      <c r="B34" s="426"/>
      <c r="C34" s="426"/>
      <c r="D34" s="426"/>
      <c r="E34" s="426"/>
      <c r="F34" s="426"/>
      <c r="G34" s="426"/>
    </row>
    <row r="35" spans="1:8" ht="14.25" customHeight="1" x14ac:dyDescent="0.2">
      <c r="A35" s="426"/>
      <c r="B35" s="426"/>
      <c r="C35" s="426"/>
      <c r="D35" s="426"/>
      <c r="E35" s="426"/>
      <c r="F35" s="426"/>
      <c r="G35" s="426"/>
    </row>
    <row r="36" spans="1:8" ht="14.25" customHeight="1" x14ac:dyDescent="0.2">
      <c r="A36" s="426"/>
      <c r="B36" s="426"/>
      <c r="C36" s="426"/>
      <c r="D36" s="426"/>
      <c r="E36" s="426"/>
      <c r="F36" s="426"/>
      <c r="G36" s="426"/>
    </row>
    <row r="37" spans="1:8" ht="7.5" customHeight="1" x14ac:dyDescent="0.2">
      <c r="A37" s="334"/>
      <c r="B37" s="334"/>
      <c r="C37" s="334"/>
      <c r="D37" s="334"/>
      <c r="E37" s="334"/>
      <c r="F37" s="334"/>
      <c r="G37" s="334"/>
    </row>
    <row r="38" spans="1:8" ht="15" customHeight="1" x14ac:dyDescent="0.2">
      <c r="A38" s="426" t="s">
        <v>344</v>
      </c>
      <c r="B38" s="426"/>
      <c r="C38" s="426"/>
      <c r="D38" s="426"/>
      <c r="E38" s="426"/>
      <c r="F38" s="426"/>
      <c r="G38" s="426"/>
    </row>
    <row r="39" spans="1:8" ht="15" customHeight="1" x14ac:dyDescent="0.2">
      <c r="A39" s="426"/>
      <c r="B39" s="426"/>
      <c r="C39" s="426"/>
      <c r="D39" s="426"/>
      <c r="E39" s="426"/>
      <c r="F39" s="426"/>
      <c r="G39" s="426"/>
      <c r="H39" s="184">
        <v>400</v>
      </c>
    </row>
    <row r="40" spans="1:8" ht="15" customHeight="1" x14ac:dyDescent="0.2">
      <c r="A40" s="426"/>
      <c r="B40" s="426"/>
      <c r="C40" s="426"/>
      <c r="D40" s="426"/>
      <c r="E40" s="426"/>
      <c r="F40" s="426"/>
      <c r="G40" s="426"/>
    </row>
    <row r="41" spans="1:8" ht="10.5" customHeight="1" x14ac:dyDescent="0.2">
      <c r="A41" s="283"/>
      <c r="B41" s="283"/>
      <c r="C41" s="283"/>
      <c r="D41" s="283"/>
      <c r="E41" s="283"/>
      <c r="F41" s="283"/>
      <c r="G41" s="283"/>
    </row>
    <row r="42" spans="1:8" ht="15" x14ac:dyDescent="0.25">
      <c r="A42" s="244" t="s">
        <v>197</v>
      </c>
      <c r="B42" s="235"/>
      <c r="C42" s="235"/>
      <c r="D42" s="235"/>
      <c r="E42" s="235"/>
      <c r="F42" s="372">
        <v>365</v>
      </c>
      <c r="G42" s="373"/>
      <c r="H42" s="184">
        <v>365</v>
      </c>
    </row>
    <row r="43" spans="1:8" ht="14.25" customHeight="1" x14ac:dyDescent="0.2">
      <c r="A43" s="366" t="s">
        <v>619</v>
      </c>
      <c r="B43" s="367"/>
      <c r="C43" s="367"/>
      <c r="D43" s="367"/>
      <c r="E43" s="367"/>
      <c r="F43" s="367"/>
      <c r="G43" s="367"/>
    </row>
    <row r="44" spans="1:8" ht="14.25" customHeight="1" x14ac:dyDescent="0.2">
      <c r="A44" s="367"/>
      <c r="B44" s="367"/>
      <c r="C44" s="367"/>
      <c r="D44" s="367"/>
      <c r="E44" s="367"/>
      <c r="F44" s="367"/>
      <c r="G44" s="367"/>
    </row>
    <row r="45" spans="1:8" ht="14.25" customHeight="1" x14ac:dyDescent="0.2">
      <c r="A45" s="367"/>
      <c r="B45" s="367"/>
      <c r="C45" s="367"/>
      <c r="D45" s="367"/>
      <c r="E45" s="367"/>
      <c r="F45" s="367"/>
      <c r="G45" s="367"/>
    </row>
    <row r="46" spans="1:8" ht="14.25" customHeight="1" x14ac:dyDescent="0.2">
      <c r="A46" s="367"/>
      <c r="B46" s="367"/>
      <c r="C46" s="367"/>
      <c r="D46" s="367"/>
      <c r="E46" s="367"/>
      <c r="F46" s="367"/>
      <c r="G46" s="367"/>
    </row>
    <row r="47" spans="1:8" ht="14.25" customHeight="1" x14ac:dyDescent="0.2">
      <c r="A47" s="367"/>
      <c r="B47" s="367"/>
      <c r="C47" s="367"/>
      <c r="D47" s="367"/>
      <c r="E47" s="367"/>
      <c r="F47" s="367"/>
      <c r="G47" s="367"/>
    </row>
    <row r="48" spans="1:8" ht="14.25" customHeight="1" x14ac:dyDescent="0.2">
      <c r="A48" s="367"/>
      <c r="B48" s="367"/>
      <c r="C48" s="367"/>
      <c r="D48" s="367"/>
      <c r="E48" s="367"/>
      <c r="F48" s="367"/>
      <c r="G48" s="367"/>
    </row>
    <row r="49" spans="1:8" ht="14.25" customHeight="1" x14ac:dyDescent="0.2">
      <c r="A49" s="367"/>
      <c r="B49" s="367"/>
      <c r="C49" s="367"/>
      <c r="D49" s="367"/>
      <c r="E49" s="367"/>
      <c r="F49" s="367"/>
      <c r="G49" s="367"/>
    </row>
    <row r="50" spans="1:8" ht="14.25" customHeight="1" x14ac:dyDescent="0.2">
      <c r="A50" s="367"/>
      <c r="B50" s="367"/>
      <c r="C50" s="367"/>
      <c r="D50" s="367"/>
      <c r="E50" s="367"/>
      <c r="F50" s="367"/>
      <c r="G50" s="367"/>
    </row>
    <row r="51" spans="1:8" ht="14.25" customHeight="1" x14ac:dyDescent="0.2">
      <c r="A51" s="367"/>
      <c r="B51" s="367"/>
      <c r="C51" s="367"/>
      <c r="D51" s="367"/>
      <c r="E51" s="367"/>
      <c r="F51" s="367"/>
      <c r="G51" s="367"/>
    </row>
    <row r="52" spans="1:8" ht="14.25" customHeight="1" x14ac:dyDescent="0.25">
      <c r="A52" s="278"/>
      <c r="B52" s="278"/>
      <c r="C52" s="278"/>
      <c r="D52" s="278"/>
      <c r="E52" s="278"/>
      <c r="F52" s="278"/>
      <c r="G52" s="278"/>
    </row>
    <row r="53" spans="1:8" ht="15" x14ac:dyDescent="0.25">
      <c r="A53" s="193" t="s">
        <v>21</v>
      </c>
      <c r="F53" s="372">
        <v>50</v>
      </c>
      <c r="G53" s="373"/>
      <c r="H53" s="184">
        <v>50</v>
      </c>
    </row>
    <row r="54" spans="1:8" x14ac:dyDescent="0.2">
      <c r="A54" s="366" t="s">
        <v>345</v>
      </c>
      <c r="B54" s="367"/>
      <c r="C54" s="367"/>
      <c r="D54" s="367"/>
      <c r="E54" s="367"/>
      <c r="F54" s="367"/>
      <c r="G54" s="367"/>
    </row>
    <row r="55" spans="1:8" x14ac:dyDescent="0.2">
      <c r="A55" s="367"/>
      <c r="B55" s="367"/>
      <c r="C55" s="367"/>
      <c r="D55" s="367"/>
      <c r="E55" s="367"/>
      <c r="F55" s="367"/>
      <c r="G55" s="367"/>
    </row>
    <row r="56" spans="1:8" ht="11.25" customHeight="1" x14ac:dyDescent="0.25">
      <c r="A56" s="278"/>
      <c r="B56" s="278"/>
      <c r="C56" s="278"/>
      <c r="D56" s="278"/>
      <c r="E56" s="278"/>
      <c r="F56" s="278"/>
      <c r="G56" s="278"/>
    </row>
    <row r="57" spans="1:8" ht="15" x14ac:dyDescent="0.25">
      <c r="A57" s="193" t="s">
        <v>79</v>
      </c>
      <c r="F57" s="372">
        <v>220</v>
      </c>
      <c r="G57" s="373"/>
      <c r="H57" s="184">
        <v>220</v>
      </c>
    </row>
    <row r="58" spans="1:8" x14ac:dyDescent="0.2">
      <c r="A58" s="395" t="s">
        <v>258</v>
      </c>
      <c r="B58" s="374"/>
      <c r="C58" s="374"/>
      <c r="D58" s="374"/>
      <c r="E58" s="374"/>
      <c r="F58" s="374"/>
      <c r="G58" s="374"/>
    </row>
    <row r="59" spans="1:8" x14ac:dyDescent="0.2">
      <c r="A59" s="374"/>
      <c r="B59" s="374"/>
      <c r="C59" s="374"/>
      <c r="D59" s="374"/>
      <c r="E59" s="374"/>
      <c r="F59" s="374"/>
      <c r="G59" s="374"/>
    </row>
    <row r="60" spans="1:8" x14ac:dyDescent="0.2">
      <c r="A60" s="374"/>
      <c r="B60" s="374"/>
      <c r="C60" s="374"/>
      <c r="D60" s="374"/>
      <c r="E60" s="374"/>
      <c r="F60" s="374"/>
      <c r="G60" s="374"/>
    </row>
    <row r="61" spans="1:8" ht="9.75" customHeight="1" x14ac:dyDescent="0.25">
      <c r="A61" s="193"/>
      <c r="F61" s="233"/>
      <c r="G61" s="234"/>
    </row>
    <row r="62" spans="1:8" ht="17.25" customHeight="1" thickBot="1" x14ac:dyDescent="0.3">
      <c r="A62" s="198" t="s">
        <v>259</v>
      </c>
      <c r="B62" s="199"/>
      <c r="C62" s="200"/>
      <c r="D62" s="201"/>
      <c r="E62" s="201"/>
      <c r="F62" s="371">
        <f>SUM(F63)</f>
        <v>114</v>
      </c>
      <c r="G62" s="371"/>
      <c r="H62" s="50">
        <f>SUM(H63)</f>
        <v>114</v>
      </c>
    </row>
    <row r="63" spans="1:8" ht="15.75" thickTop="1" x14ac:dyDescent="0.25">
      <c r="A63" s="193" t="s">
        <v>46</v>
      </c>
      <c r="F63" s="372">
        <f>SUM(H63)</f>
        <v>114</v>
      </c>
      <c r="G63" s="373"/>
      <c r="H63" s="184">
        <f>SUM(H64:H85)</f>
        <v>114</v>
      </c>
    </row>
    <row r="64" spans="1:8" x14ac:dyDescent="0.2">
      <c r="A64" s="429" t="s">
        <v>349</v>
      </c>
      <c r="B64" s="427"/>
      <c r="C64" s="427"/>
      <c r="D64" s="427"/>
      <c r="E64" s="427"/>
      <c r="F64" s="427"/>
      <c r="G64" s="427"/>
      <c r="H64" s="184">
        <v>8</v>
      </c>
    </row>
    <row r="65" spans="1:8" x14ac:dyDescent="0.2">
      <c r="A65" s="427"/>
      <c r="B65" s="427"/>
      <c r="C65" s="427"/>
      <c r="D65" s="427"/>
      <c r="E65" s="427"/>
      <c r="F65" s="427"/>
      <c r="G65" s="427"/>
    </row>
    <row r="66" spans="1:8" ht="8.25" customHeight="1" x14ac:dyDescent="0.2">
      <c r="A66" s="335"/>
      <c r="B66" s="335"/>
      <c r="C66" s="335"/>
      <c r="D66" s="335"/>
      <c r="E66" s="335"/>
      <c r="F66" s="335"/>
      <c r="G66" s="335"/>
    </row>
    <row r="67" spans="1:8" ht="14.25" customHeight="1" x14ac:dyDescent="0.2">
      <c r="A67" s="426" t="s">
        <v>350</v>
      </c>
      <c r="B67" s="426"/>
      <c r="C67" s="426"/>
      <c r="D67" s="426"/>
      <c r="E67" s="426"/>
      <c r="F67" s="426"/>
      <c r="G67" s="426"/>
      <c r="H67" s="184">
        <v>8</v>
      </c>
    </row>
    <row r="68" spans="1:8" ht="15" customHeight="1" x14ac:dyDescent="0.2">
      <c r="A68" s="426"/>
      <c r="B68" s="426"/>
      <c r="C68" s="426"/>
      <c r="D68" s="426"/>
      <c r="E68" s="426"/>
      <c r="F68" s="426"/>
      <c r="G68" s="426"/>
    </row>
    <row r="69" spans="1:8" ht="15" customHeight="1" x14ac:dyDescent="0.2">
      <c r="A69" s="426"/>
      <c r="B69" s="426"/>
      <c r="C69" s="426"/>
      <c r="D69" s="426"/>
      <c r="E69" s="426"/>
      <c r="F69" s="426"/>
      <c r="G69" s="426"/>
      <c r="H69" s="184">
        <v>10</v>
      </c>
    </row>
    <row r="70" spans="1:8" ht="11.25" customHeight="1" x14ac:dyDescent="0.2">
      <c r="A70" s="334"/>
      <c r="B70" s="334"/>
      <c r="C70" s="334"/>
      <c r="D70" s="334"/>
      <c r="E70" s="334"/>
      <c r="F70" s="334"/>
      <c r="G70" s="334"/>
    </row>
    <row r="71" spans="1:8" ht="14.25" customHeight="1" x14ac:dyDescent="0.2">
      <c r="A71" s="426" t="s">
        <v>348</v>
      </c>
      <c r="B71" s="426"/>
      <c r="C71" s="426"/>
      <c r="D71" s="426"/>
      <c r="E71" s="426"/>
      <c r="F71" s="426"/>
      <c r="G71" s="426"/>
    </row>
    <row r="72" spans="1:8" ht="15" customHeight="1" x14ac:dyDescent="0.2">
      <c r="A72" s="426"/>
      <c r="B72" s="426"/>
      <c r="C72" s="426"/>
      <c r="D72" s="426"/>
      <c r="E72" s="426"/>
      <c r="F72" s="426"/>
      <c r="G72" s="426"/>
    </row>
    <row r="73" spans="1:8" ht="8.25" customHeight="1" x14ac:dyDescent="0.2">
      <c r="A73" s="283"/>
      <c r="B73" s="283"/>
      <c r="C73" s="283"/>
      <c r="D73" s="283"/>
      <c r="E73" s="283"/>
      <c r="F73" s="283"/>
      <c r="G73" s="283"/>
    </row>
    <row r="74" spans="1:8" ht="15.75" customHeight="1" x14ac:dyDescent="0.2">
      <c r="A74" s="426" t="s">
        <v>347</v>
      </c>
      <c r="B74" s="426"/>
      <c r="C74" s="426"/>
      <c r="D74" s="426"/>
      <c r="E74" s="426"/>
      <c r="F74" s="426"/>
      <c r="G74" s="426"/>
      <c r="H74" s="184">
        <v>20</v>
      </c>
    </row>
    <row r="75" spans="1:8" ht="15" customHeight="1" x14ac:dyDescent="0.2">
      <c r="A75" s="426"/>
      <c r="B75" s="426"/>
      <c r="C75" s="426"/>
      <c r="D75" s="426"/>
      <c r="E75" s="426"/>
      <c r="F75" s="426"/>
      <c r="G75" s="426"/>
    </row>
    <row r="76" spans="1:8" ht="15" customHeight="1" x14ac:dyDescent="0.2">
      <c r="A76" s="426"/>
      <c r="B76" s="426"/>
      <c r="C76" s="426"/>
      <c r="D76" s="426"/>
      <c r="E76" s="426"/>
      <c r="F76" s="426"/>
      <c r="G76" s="426"/>
    </row>
    <row r="77" spans="1:8" ht="15" customHeight="1" x14ac:dyDescent="0.2">
      <c r="A77" s="426"/>
      <c r="B77" s="426"/>
      <c r="C77" s="426"/>
      <c r="D77" s="426"/>
      <c r="E77" s="426"/>
      <c r="F77" s="426"/>
      <c r="G77" s="426"/>
    </row>
    <row r="78" spans="1:8" ht="15" customHeight="1" x14ac:dyDescent="0.2">
      <c r="A78" s="426"/>
      <c r="B78" s="426"/>
      <c r="C78" s="426"/>
      <c r="D78" s="426"/>
      <c r="E78" s="426"/>
      <c r="F78" s="426"/>
      <c r="G78" s="426"/>
    </row>
    <row r="79" spans="1:8" ht="14.25" customHeight="1" x14ac:dyDescent="0.2">
      <c r="A79" s="426" t="s">
        <v>346</v>
      </c>
      <c r="B79" s="426"/>
      <c r="C79" s="426"/>
      <c r="D79" s="426"/>
      <c r="E79" s="426"/>
      <c r="F79" s="426"/>
      <c r="G79" s="426"/>
      <c r="H79" s="184">
        <v>8</v>
      </c>
    </row>
    <row r="80" spans="1:8" ht="15" customHeight="1" x14ac:dyDescent="0.2">
      <c r="A80" s="426"/>
      <c r="B80" s="426"/>
      <c r="C80" s="426"/>
      <c r="D80" s="426"/>
      <c r="E80" s="426"/>
      <c r="F80" s="426"/>
      <c r="G80" s="426"/>
    </row>
    <row r="81" spans="1:8" ht="15" customHeight="1" x14ac:dyDescent="0.2">
      <c r="A81" s="426"/>
      <c r="B81" s="426"/>
      <c r="C81" s="426"/>
      <c r="D81" s="426"/>
      <c r="E81" s="426"/>
      <c r="F81" s="426"/>
      <c r="G81" s="426"/>
    </row>
    <row r="82" spans="1:8" ht="15" customHeight="1" x14ac:dyDescent="0.2">
      <c r="A82" s="426"/>
      <c r="B82" s="426"/>
      <c r="C82" s="426"/>
      <c r="D82" s="426"/>
      <c r="E82" s="426"/>
      <c r="F82" s="426"/>
      <c r="G82" s="426"/>
    </row>
    <row r="83" spans="1:8" ht="15" customHeight="1" x14ac:dyDescent="0.2">
      <c r="A83" s="426"/>
      <c r="B83" s="426"/>
      <c r="C83" s="426"/>
      <c r="D83" s="426"/>
      <c r="E83" s="426"/>
      <c r="F83" s="426"/>
      <c r="G83" s="426"/>
    </row>
    <row r="84" spans="1:8" ht="10.5" customHeight="1" x14ac:dyDescent="0.2">
      <c r="A84" s="334"/>
      <c r="B84" s="334"/>
      <c r="C84" s="334"/>
      <c r="D84" s="334"/>
      <c r="E84" s="334"/>
      <c r="F84" s="334"/>
      <c r="G84" s="334"/>
    </row>
    <row r="85" spans="1:8" x14ac:dyDescent="0.2">
      <c r="A85" s="429" t="s">
        <v>260</v>
      </c>
      <c r="B85" s="427"/>
      <c r="C85" s="427"/>
      <c r="D85" s="427"/>
      <c r="E85" s="427"/>
      <c r="F85" s="427"/>
      <c r="G85" s="427"/>
      <c r="H85" s="184">
        <v>60</v>
      </c>
    </row>
    <row r="86" spans="1:8" x14ac:dyDescent="0.2">
      <c r="A86" s="427"/>
      <c r="B86" s="427"/>
      <c r="C86" s="427"/>
      <c r="D86" s="427"/>
      <c r="E86" s="427"/>
      <c r="F86" s="427"/>
      <c r="G86" s="427"/>
    </row>
    <row r="87" spans="1:8" x14ac:dyDescent="0.2">
      <c r="A87" s="427"/>
      <c r="B87" s="427"/>
      <c r="C87" s="427"/>
      <c r="D87" s="427"/>
      <c r="E87" s="427"/>
      <c r="F87" s="427"/>
      <c r="G87" s="427"/>
    </row>
    <row r="88" spans="1:8" x14ac:dyDescent="0.2">
      <c r="A88" s="427"/>
      <c r="B88" s="427"/>
      <c r="C88" s="427"/>
      <c r="D88" s="427"/>
      <c r="E88" s="427"/>
      <c r="F88" s="427"/>
      <c r="G88" s="427"/>
    </row>
    <row r="89" spans="1:8" x14ac:dyDescent="0.2">
      <c r="A89" s="427"/>
      <c r="B89" s="427"/>
      <c r="C89" s="427"/>
      <c r="D89" s="427"/>
      <c r="E89" s="427"/>
      <c r="F89" s="427"/>
      <c r="G89" s="427"/>
    </row>
    <row r="90" spans="1:8" ht="15" x14ac:dyDescent="0.25">
      <c r="A90" s="193"/>
      <c r="F90" s="233"/>
      <c r="G90" s="234"/>
    </row>
    <row r="91" spans="1:8" ht="17.25" customHeight="1" thickBot="1" x14ac:dyDescent="0.3">
      <c r="A91" s="198" t="s">
        <v>261</v>
      </c>
      <c r="B91" s="199"/>
      <c r="C91" s="200"/>
      <c r="D91" s="201"/>
      <c r="E91" s="201"/>
      <c r="F91" s="371">
        <f>SUM(F92,F104,F124,F142)</f>
        <v>3807</v>
      </c>
      <c r="G91" s="371"/>
      <c r="H91" s="50">
        <f>SUM(F92,F104,F124,F142)</f>
        <v>3807</v>
      </c>
    </row>
    <row r="92" spans="1:8" ht="17.25" customHeight="1" thickTop="1" x14ac:dyDescent="0.25">
      <c r="A92" s="193" t="s">
        <v>18</v>
      </c>
      <c r="F92" s="372">
        <v>150</v>
      </c>
      <c r="G92" s="373"/>
      <c r="H92" s="50">
        <f>SUM(H94:H98)</f>
        <v>150</v>
      </c>
    </row>
    <row r="93" spans="1:8" ht="14.25" customHeight="1" x14ac:dyDescent="0.2">
      <c r="A93" s="425" t="s">
        <v>620</v>
      </c>
      <c r="B93" s="425"/>
      <c r="C93" s="425"/>
      <c r="D93" s="425"/>
      <c r="E93" s="425"/>
      <c r="F93" s="425"/>
      <c r="G93" s="425"/>
      <c r="H93" s="50"/>
    </row>
    <row r="94" spans="1:8" ht="14.25" customHeight="1" x14ac:dyDescent="0.2">
      <c r="A94" s="425"/>
      <c r="B94" s="425"/>
      <c r="C94" s="425"/>
      <c r="D94" s="425"/>
      <c r="E94" s="425"/>
      <c r="F94" s="425"/>
      <c r="G94" s="425"/>
      <c r="H94" s="245">
        <v>100</v>
      </c>
    </row>
    <row r="95" spans="1:8" ht="14.25" customHeight="1" x14ac:dyDescent="0.2">
      <c r="A95" s="425"/>
      <c r="B95" s="425"/>
      <c r="C95" s="425"/>
      <c r="D95" s="425"/>
      <c r="E95" s="425"/>
      <c r="F95" s="425"/>
      <c r="G95" s="425"/>
      <c r="H95" s="245"/>
    </row>
    <row r="96" spans="1:8" ht="14.25" customHeight="1" x14ac:dyDescent="0.2">
      <c r="A96" s="425"/>
      <c r="B96" s="425"/>
      <c r="C96" s="425"/>
      <c r="D96" s="425"/>
      <c r="E96" s="425"/>
      <c r="F96" s="425"/>
      <c r="G96" s="425"/>
      <c r="H96" s="245"/>
    </row>
    <row r="97" spans="1:8" ht="14.25" customHeight="1" x14ac:dyDescent="0.2">
      <c r="A97" s="425"/>
      <c r="B97" s="425"/>
      <c r="C97" s="425"/>
      <c r="D97" s="425"/>
      <c r="E97" s="425"/>
      <c r="F97" s="425"/>
      <c r="G97" s="425"/>
      <c r="H97" s="245"/>
    </row>
    <row r="98" spans="1:8" ht="14.25" customHeight="1" x14ac:dyDescent="0.2">
      <c r="A98" s="425"/>
      <c r="B98" s="425"/>
      <c r="C98" s="425"/>
      <c r="D98" s="425"/>
      <c r="E98" s="425"/>
      <c r="F98" s="425"/>
      <c r="G98" s="425"/>
      <c r="H98" s="245">
        <v>50</v>
      </c>
    </row>
    <row r="99" spans="1:8" ht="14.25" customHeight="1" x14ac:dyDescent="0.2">
      <c r="A99" s="425"/>
      <c r="B99" s="425"/>
      <c r="C99" s="425"/>
      <c r="D99" s="425"/>
      <c r="E99" s="425"/>
      <c r="F99" s="425"/>
      <c r="G99" s="425"/>
      <c r="H99" s="50"/>
    </row>
    <row r="100" spans="1:8" ht="14.25" customHeight="1" x14ac:dyDescent="0.2">
      <c r="A100" s="425"/>
      <c r="B100" s="425"/>
      <c r="C100" s="425"/>
      <c r="D100" s="425"/>
      <c r="E100" s="425"/>
      <c r="F100" s="425"/>
      <c r="G100" s="425"/>
      <c r="H100" s="50"/>
    </row>
    <row r="101" spans="1:8" ht="14.25" customHeight="1" x14ac:dyDescent="0.2">
      <c r="A101" s="425"/>
      <c r="B101" s="425"/>
      <c r="C101" s="425"/>
      <c r="D101" s="425"/>
      <c r="E101" s="425"/>
      <c r="F101" s="425"/>
      <c r="G101" s="425"/>
      <c r="H101" s="50"/>
    </row>
    <row r="102" spans="1:8" ht="14.25" customHeight="1" x14ac:dyDescent="0.2">
      <c r="A102" s="425"/>
      <c r="B102" s="425"/>
      <c r="C102" s="425"/>
      <c r="D102" s="425"/>
      <c r="E102" s="425"/>
      <c r="F102" s="425"/>
      <c r="G102" s="425"/>
      <c r="H102" s="50"/>
    </row>
    <row r="103" spans="1:8" ht="14.25" customHeight="1" x14ac:dyDescent="0.2">
      <c r="A103" s="335"/>
      <c r="B103" s="335"/>
      <c r="C103" s="335"/>
      <c r="D103" s="335"/>
      <c r="E103" s="335"/>
      <c r="F103" s="335"/>
      <c r="G103" s="335"/>
      <c r="H103" s="50"/>
    </row>
    <row r="104" spans="1:8" s="224" customFormat="1" ht="17.25" customHeight="1" x14ac:dyDescent="0.25">
      <c r="A104" s="246" t="s">
        <v>57</v>
      </c>
      <c r="B104" s="247"/>
      <c r="C104" s="227"/>
      <c r="D104" s="226"/>
      <c r="E104" s="226"/>
      <c r="F104" s="372">
        <v>85</v>
      </c>
      <c r="G104" s="373"/>
      <c r="H104" s="248">
        <f>SUM(H105:H116)</f>
        <v>85</v>
      </c>
    </row>
    <row r="105" spans="1:8" s="224" customFormat="1" ht="14.25" customHeight="1" x14ac:dyDescent="0.2">
      <c r="A105" s="425" t="s">
        <v>621</v>
      </c>
      <c r="B105" s="425"/>
      <c r="C105" s="425"/>
      <c r="D105" s="425"/>
      <c r="E105" s="425"/>
      <c r="F105" s="425"/>
      <c r="G105" s="425"/>
      <c r="H105" s="249">
        <v>70</v>
      </c>
    </row>
    <row r="106" spans="1:8" s="224" customFormat="1" ht="14.25" customHeight="1" x14ac:dyDescent="0.2">
      <c r="A106" s="425"/>
      <c r="B106" s="425"/>
      <c r="C106" s="425"/>
      <c r="D106" s="425"/>
      <c r="E106" s="425"/>
      <c r="F106" s="425"/>
      <c r="G106" s="425"/>
      <c r="H106" s="249"/>
    </row>
    <row r="107" spans="1:8" s="224" customFormat="1" ht="14.25" customHeight="1" x14ac:dyDescent="0.2">
      <c r="A107" s="425"/>
      <c r="B107" s="425"/>
      <c r="C107" s="425"/>
      <c r="D107" s="425"/>
      <c r="E107" s="425"/>
      <c r="F107" s="425"/>
      <c r="G107" s="425"/>
      <c r="H107" s="249"/>
    </row>
    <row r="108" spans="1:8" s="224" customFormat="1" ht="14.25" customHeight="1" x14ac:dyDescent="0.2">
      <c r="A108" s="425"/>
      <c r="B108" s="425"/>
      <c r="C108" s="425"/>
      <c r="D108" s="425"/>
      <c r="E108" s="425"/>
      <c r="F108" s="425"/>
      <c r="G108" s="425"/>
      <c r="H108" s="249"/>
    </row>
    <row r="109" spans="1:8" s="224" customFormat="1" ht="14.25" customHeight="1" x14ac:dyDescent="0.2">
      <c r="A109" s="425"/>
      <c r="B109" s="425"/>
      <c r="C109" s="425"/>
      <c r="D109" s="425"/>
      <c r="E109" s="425"/>
      <c r="F109" s="425"/>
      <c r="G109" s="425"/>
      <c r="H109" s="249"/>
    </row>
    <row r="110" spans="1:8" s="224" customFormat="1" ht="14.25" customHeight="1" x14ac:dyDescent="0.2">
      <c r="A110" s="425"/>
      <c r="B110" s="425"/>
      <c r="C110" s="425"/>
      <c r="D110" s="425"/>
      <c r="E110" s="425"/>
      <c r="F110" s="425"/>
      <c r="G110" s="425"/>
      <c r="H110" s="249"/>
    </row>
    <row r="111" spans="1:8" s="224" customFormat="1" ht="14.25" customHeight="1" x14ac:dyDescent="0.2">
      <c r="A111" s="425"/>
      <c r="B111" s="425"/>
      <c r="C111" s="425"/>
      <c r="D111" s="425"/>
      <c r="E111" s="425"/>
      <c r="F111" s="425"/>
      <c r="G111" s="425"/>
      <c r="H111" s="249">
        <v>10</v>
      </c>
    </row>
    <row r="112" spans="1:8" s="224" customFormat="1" ht="14.25" customHeight="1" x14ac:dyDescent="0.2">
      <c r="A112" s="425"/>
      <c r="B112" s="425"/>
      <c r="C112" s="425"/>
      <c r="D112" s="425"/>
      <c r="E112" s="425"/>
      <c r="F112" s="425"/>
      <c r="G112" s="425"/>
      <c r="H112" s="249"/>
    </row>
    <row r="113" spans="1:8" s="224" customFormat="1" ht="14.25" customHeight="1" x14ac:dyDescent="0.2">
      <c r="A113" s="425"/>
      <c r="B113" s="425"/>
      <c r="C113" s="425"/>
      <c r="D113" s="425"/>
      <c r="E113" s="425"/>
      <c r="F113" s="425"/>
      <c r="G113" s="425"/>
      <c r="H113" s="248"/>
    </row>
    <row r="114" spans="1:8" s="224" customFormat="1" ht="14.25" customHeight="1" x14ac:dyDescent="0.2">
      <c r="A114" s="425"/>
      <c r="B114" s="425"/>
      <c r="C114" s="425"/>
      <c r="D114" s="425"/>
      <c r="E114" s="425"/>
      <c r="F114" s="425"/>
      <c r="G114" s="425"/>
      <c r="H114" s="248"/>
    </row>
    <row r="115" spans="1:8" s="224" customFormat="1" ht="14.25" customHeight="1" x14ac:dyDescent="0.2">
      <c r="A115" s="425"/>
      <c r="B115" s="425"/>
      <c r="C115" s="425"/>
      <c r="D115" s="425"/>
      <c r="E115" s="425"/>
      <c r="F115" s="425"/>
      <c r="G115" s="425"/>
      <c r="H115" s="248"/>
    </row>
    <row r="116" spans="1:8" s="224" customFormat="1" ht="14.25" customHeight="1" x14ac:dyDescent="0.2">
      <c r="A116" s="425"/>
      <c r="B116" s="425"/>
      <c r="C116" s="425"/>
      <c r="D116" s="425"/>
      <c r="E116" s="425"/>
      <c r="F116" s="425"/>
      <c r="G116" s="425"/>
      <c r="H116" s="249">
        <v>5</v>
      </c>
    </row>
    <row r="117" spans="1:8" s="224" customFormat="1" ht="14.25" customHeight="1" x14ac:dyDescent="0.2">
      <c r="A117" s="425"/>
      <c r="B117" s="425"/>
      <c r="C117" s="425"/>
      <c r="D117" s="425"/>
      <c r="E117" s="425"/>
      <c r="F117" s="425"/>
      <c r="G117" s="425"/>
      <c r="H117" s="248"/>
    </row>
    <row r="118" spans="1:8" s="224" customFormat="1" ht="14.25" customHeight="1" x14ac:dyDescent="0.2">
      <c r="A118" s="425"/>
      <c r="B118" s="425"/>
      <c r="C118" s="425"/>
      <c r="D118" s="425"/>
      <c r="E118" s="425"/>
      <c r="F118" s="425"/>
      <c r="G118" s="425"/>
      <c r="H118" s="248"/>
    </row>
    <row r="119" spans="1:8" s="224" customFormat="1" ht="14.25" customHeight="1" x14ac:dyDescent="0.2">
      <c r="A119" s="425"/>
      <c r="B119" s="425"/>
      <c r="C119" s="425"/>
      <c r="D119" s="425"/>
      <c r="E119" s="425"/>
      <c r="F119" s="425"/>
      <c r="G119" s="425"/>
      <c r="H119" s="248"/>
    </row>
    <row r="120" spans="1:8" s="224" customFormat="1" ht="14.25" customHeight="1" x14ac:dyDescent="0.2">
      <c r="A120" s="425"/>
      <c r="B120" s="425"/>
      <c r="C120" s="425"/>
      <c r="D120" s="425"/>
      <c r="E120" s="425"/>
      <c r="F120" s="425"/>
      <c r="G120" s="425"/>
      <c r="H120" s="248"/>
    </row>
    <row r="121" spans="1:8" s="224" customFormat="1" ht="14.25" customHeight="1" x14ac:dyDescent="0.2">
      <c r="A121" s="425"/>
      <c r="B121" s="425"/>
      <c r="C121" s="425"/>
      <c r="D121" s="425"/>
      <c r="E121" s="425"/>
      <c r="F121" s="425"/>
      <c r="G121" s="425"/>
      <c r="H121" s="248"/>
    </row>
    <row r="122" spans="1:8" s="224" customFormat="1" ht="14.25" customHeight="1" x14ac:dyDescent="0.2">
      <c r="A122" s="425"/>
      <c r="B122" s="425"/>
      <c r="C122" s="425"/>
      <c r="D122" s="425"/>
      <c r="E122" s="425"/>
      <c r="F122" s="425"/>
      <c r="G122" s="425"/>
      <c r="H122" s="248"/>
    </row>
    <row r="123" spans="1:8" s="224" customFormat="1" ht="14.25" customHeight="1" x14ac:dyDescent="0.2">
      <c r="A123" s="335"/>
      <c r="B123" s="335"/>
      <c r="C123" s="335"/>
      <c r="D123" s="335"/>
      <c r="E123" s="335"/>
      <c r="F123" s="335"/>
      <c r="G123" s="335"/>
      <c r="H123" s="248"/>
    </row>
    <row r="124" spans="1:8" s="202" customFormat="1" ht="14.25" customHeight="1" x14ac:dyDescent="0.25">
      <c r="A124" s="63" t="s">
        <v>19</v>
      </c>
      <c r="B124" s="64"/>
      <c r="C124" s="65"/>
      <c r="D124" s="66"/>
      <c r="E124" s="66"/>
      <c r="F124" s="390">
        <f>SUM(H124)</f>
        <v>520</v>
      </c>
      <c r="G124" s="390"/>
      <c r="H124" s="250">
        <f>SUM(H125:H135)</f>
        <v>520</v>
      </c>
    </row>
    <row r="125" spans="1:8" s="224" customFormat="1" ht="14.25" customHeight="1" x14ac:dyDescent="0.2">
      <c r="A125" s="430" t="s">
        <v>515</v>
      </c>
      <c r="B125" s="430"/>
      <c r="C125" s="430"/>
      <c r="D125" s="430"/>
      <c r="E125" s="430"/>
      <c r="F125" s="430"/>
      <c r="G125" s="430"/>
      <c r="H125" s="249">
        <v>300</v>
      </c>
    </row>
    <row r="126" spans="1:8" s="224" customFormat="1" ht="14.25" customHeight="1" x14ac:dyDescent="0.2">
      <c r="A126" s="430"/>
      <c r="B126" s="430"/>
      <c r="C126" s="430"/>
      <c r="D126" s="430"/>
      <c r="E126" s="430"/>
      <c r="F126" s="430"/>
      <c r="G126" s="430"/>
      <c r="H126" s="249"/>
    </row>
    <row r="127" spans="1:8" s="224" customFormat="1" ht="14.25" customHeight="1" x14ac:dyDescent="0.2">
      <c r="A127" s="430"/>
      <c r="B127" s="430"/>
      <c r="C127" s="430"/>
      <c r="D127" s="430"/>
      <c r="E127" s="430"/>
      <c r="F127" s="430"/>
      <c r="G127" s="430"/>
      <c r="H127" s="249"/>
    </row>
    <row r="128" spans="1:8" s="224" customFormat="1" ht="14.25" customHeight="1" x14ac:dyDescent="0.2">
      <c r="A128" s="430"/>
      <c r="B128" s="430"/>
      <c r="C128" s="430"/>
      <c r="D128" s="430"/>
      <c r="E128" s="430"/>
      <c r="F128" s="430"/>
      <c r="G128" s="430"/>
      <c r="H128" s="249"/>
    </row>
    <row r="129" spans="1:9" s="224" customFormat="1" ht="14.25" customHeight="1" x14ac:dyDescent="0.2">
      <c r="A129" s="430"/>
      <c r="B129" s="430"/>
      <c r="C129" s="430"/>
      <c r="D129" s="430"/>
      <c r="E129" s="430"/>
      <c r="F129" s="430"/>
      <c r="G129" s="430"/>
      <c r="H129" s="249"/>
    </row>
    <row r="130" spans="1:9" s="224" customFormat="1" ht="14.25" customHeight="1" x14ac:dyDescent="0.2">
      <c r="A130" s="430"/>
      <c r="B130" s="430"/>
      <c r="C130" s="430"/>
      <c r="D130" s="430"/>
      <c r="E130" s="430"/>
      <c r="F130" s="430"/>
      <c r="G130" s="430"/>
      <c r="H130" s="249"/>
    </row>
    <row r="131" spans="1:9" s="224" customFormat="1" ht="14.25" customHeight="1" x14ac:dyDescent="0.2">
      <c r="A131" s="430"/>
      <c r="B131" s="430"/>
      <c r="C131" s="430"/>
      <c r="D131" s="430"/>
      <c r="E131" s="430"/>
      <c r="F131" s="430"/>
      <c r="G131" s="430"/>
      <c r="H131" s="249"/>
    </row>
    <row r="132" spans="1:9" s="224" customFormat="1" ht="14.25" customHeight="1" x14ac:dyDescent="0.2">
      <c r="A132" s="430"/>
      <c r="B132" s="430"/>
      <c r="C132" s="430"/>
      <c r="D132" s="430"/>
      <c r="E132" s="430"/>
      <c r="F132" s="430"/>
      <c r="G132" s="430"/>
      <c r="H132" s="249">
        <v>150</v>
      </c>
    </row>
    <row r="133" spans="1:9" s="224" customFormat="1" ht="14.25" customHeight="1" x14ac:dyDescent="0.2">
      <c r="A133" s="430"/>
      <c r="B133" s="430"/>
      <c r="C133" s="430"/>
      <c r="D133" s="430"/>
      <c r="E133" s="430"/>
      <c r="F133" s="430"/>
      <c r="G133" s="430"/>
      <c r="H133" s="249"/>
    </row>
    <row r="134" spans="1:9" s="224" customFormat="1" ht="14.25" customHeight="1" x14ac:dyDescent="0.2">
      <c r="A134" s="430"/>
      <c r="B134" s="430"/>
      <c r="C134" s="430"/>
      <c r="D134" s="430"/>
      <c r="E134" s="430"/>
      <c r="F134" s="430"/>
      <c r="G134" s="430"/>
      <c r="H134" s="249"/>
    </row>
    <row r="135" spans="1:9" s="224" customFormat="1" ht="14.25" customHeight="1" x14ac:dyDescent="0.2">
      <c r="A135" s="430"/>
      <c r="B135" s="430"/>
      <c r="C135" s="430"/>
      <c r="D135" s="430"/>
      <c r="E135" s="430"/>
      <c r="F135" s="430"/>
      <c r="G135" s="430"/>
      <c r="H135" s="249">
        <v>70</v>
      </c>
    </row>
    <row r="136" spans="1:9" s="224" customFormat="1" ht="14.25" customHeight="1" x14ac:dyDescent="0.2">
      <c r="A136" s="430"/>
      <c r="B136" s="430"/>
      <c r="C136" s="430"/>
      <c r="D136" s="430"/>
      <c r="E136" s="430"/>
      <c r="F136" s="430"/>
      <c r="G136" s="430"/>
      <c r="H136" s="248"/>
    </row>
    <row r="137" spans="1:9" s="224" customFormat="1" ht="14.25" customHeight="1" x14ac:dyDescent="0.2">
      <c r="A137" s="430"/>
      <c r="B137" s="430"/>
      <c r="C137" s="430"/>
      <c r="D137" s="430"/>
      <c r="E137" s="430"/>
      <c r="F137" s="430"/>
      <c r="G137" s="430"/>
      <c r="H137" s="248"/>
    </row>
    <row r="138" spans="1:9" s="224" customFormat="1" ht="14.25" customHeight="1" x14ac:dyDescent="0.2">
      <c r="A138" s="430"/>
      <c r="B138" s="430"/>
      <c r="C138" s="430"/>
      <c r="D138" s="430"/>
      <c r="E138" s="430"/>
      <c r="F138" s="430"/>
      <c r="G138" s="430"/>
      <c r="H138" s="248"/>
    </row>
    <row r="139" spans="1:9" s="224" customFormat="1" ht="14.25" customHeight="1" x14ac:dyDescent="0.2">
      <c r="A139" s="430"/>
      <c r="B139" s="430"/>
      <c r="C139" s="430"/>
      <c r="D139" s="430"/>
      <c r="E139" s="430"/>
      <c r="F139" s="430"/>
      <c r="G139" s="430"/>
      <c r="H139" s="248"/>
    </row>
    <row r="140" spans="1:9" s="224" customFormat="1" ht="14.25" customHeight="1" x14ac:dyDescent="0.2">
      <c r="A140" s="430"/>
      <c r="B140" s="430"/>
      <c r="C140" s="430"/>
      <c r="D140" s="430"/>
      <c r="E140" s="430"/>
      <c r="F140" s="430"/>
      <c r="G140" s="430"/>
      <c r="H140" s="248"/>
    </row>
    <row r="141" spans="1:9" s="224" customFormat="1" ht="14.25" customHeight="1" x14ac:dyDescent="0.2">
      <c r="A141" s="285"/>
      <c r="B141" s="285"/>
      <c r="C141" s="285"/>
      <c r="D141" s="285"/>
      <c r="E141" s="285"/>
      <c r="F141" s="285"/>
      <c r="G141" s="285"/>
      <c r="H141" s="248"/>
    </row>
    <row r="142" spans="1:9" ht="14.25" customHeight="1" x14ac:dyDescent="0.25">
      <c r="A142" s="193" t="s">
        <v>21</v>
      </c>
      <c r="F142" s="372">
        <f>SUM(H142)</f>
        <v>3052</v>
      </c>
      <c r="G142" s="373"/>
      <c r="H142" s="184">
        <f>SUM(H143:H214)</f>
        <v>3052</v>
      </c>
    </row>
    <row r="143" spans="1:9" ht="14.25" customHeight="1" x14ac:dyDescent="0.2">
      <c r="A143" s="429" t="s">
        <v>516</v>
      </c>
      <c r="B143" s="426"/>
      <c r="C143" s="426"/>
      <c r="D143" s="426"/>
      <c r="E143" s="426"/>
      <c r="F143" s="426"/>
      <c r="G143" s="426"/>
      <c r="H143" s="184">
        <v>40</v>
      </c>
      <c r="I143" s="184">
        <f>SUM(H143:H149)</f>
        <v>890</v>
      </c>
    </row>
    <row r="144" spans="1:9" ht="14.25" customHeight="1" x14ac:dyDescent="0.2">
      <c r="A144" s="426"/>
      <c r="B144" s="426"/>
      <c r="C144" s="426"/>
      <c r="D144" s="426"/>
      <c r="E144" s="426"/>
      <c r="F144" s="426"/>
      <c r="G144" s="426"/>
    </row>
    <row r="145" spans="1:8" ht="14.25" customHeight="1" x14ac:dyDescent="0.2">
      <c r="A145" s="426"/>
      <c r="B145" s="426"/>
      <c r="C145" s="426"/>
      <c r="D145" s="426"/>
      <c r="E145" s="426"/>
      <c r="F145" s="426"/>
      <c r="G145" s="426"/>
      <c r="H145" s="184">
        <v>850</v>
      </c>
    </row>
    <row r="146" spans="1:8" ht="14.25" customHeight="1" x14ac:dyDescent="0.2">
      <c r="A146" s="426"/>
      <c r="B146" s="426"/>
      <c r="C146" s="426"/>
      <c r="D146" s="426"/>
      <c r="E146" s="426"/>
      <c r="F146" s="426"/>
      <c r="G146" s="426"/>
    </row>
    <row r="147" spans="1:8" ht="14.25" customHeight="1" x14ac:dyDescent="0.2">
      <c r="A147" s="426"/>
      <c r="B147" s="426"/>
      <c r="C147" s="426"/>
      <c r="D147" s="426"/>
      <c r="E147" s="426"/>
      <c r="F147" s="426"/>
      <c r="G147" s="426"/>
    </row>
    <row r="148" spans="1:8" ht="14.25" customHeight="1" x14ac:dyDescent="0.2">
      <c r="A148" s="426"/>
      <c r="B148" s="426"/>
      <c r="C148" s="426"/>
      <c r="D148" s="426"/>
      <c r="E148" s="426"/>
      <c r="F148" s="426"/>
      <c r="G148" s="426"/>
    </row>
    <row r="149" spans="1:8" ht="14.25" customHeight="1" x14ac:dyDescent="0.2">
      <c r="A149" s="426"/>
      <c r="B149" s="426"/>
      <c r="C149" s="426"/>
      <c r="D149" s="426"/>
      <c r="E149" s="426"/>
      <c r="F149" s="426"/>
      <c r="G149" s="426"/>
    </row>
    <row r="150" spans="1:8" ht="14.25" customHeight="1" x14ac:dyDescent="0.2">
      <c r="A150" s="426" t="s">
        <v>622</v>
      </c>
      <c r="B150" s="426"/>
      <c r="C150" s="426"/>
      <c r="D150" s="426"/>
      <c r="E150" s="426"/>
      <c r="F150" s="426"/>
      <c r="G150" s="426"/>
    </row>
    <row r="151" spans="1:8" ht="14.25" customHeight="1" x14ac:dyDescent="0.2">
      <c r="A151" s="426"/>
      <c r="B151" s="426"/>
      <c r="C151" s="426"/>
      <c r="D151" s="426"/>
      <c r="E151" s="426"/>
      <c r="F151" s="426"/>
      <c r="G151" s="426"/>
    </row>
    <row r="152" spans="1:8" ht="14.25" customHeight="1" x14ac:dyDescent="0.2">
      <c r="A152" s="426"/>
      <c r="B152" s="426"/>
      <c r="C152" s="426"/>
      <c r="D152" s="426"/>
      <c r="E152" s="426"/>
      <c r="F152" s="426"/>
      <c r="G152" s="426"/>
    </row>
    <row r="153" spans="1:8" ht="14.25" customHeight="1" x14ac:dyDescent="0.2">
      <c r="A153" s="426"/>
      <c r="B153" s="426"/>
      <c r="C153" s="426"/>
      <c r="D153" s="426"/>
      <c r="E153" s="426"/>
      <c r="F153" s="426"/>
      <c r="G153" s="426"/>
    </row>
    <row r="154" spans="1:8" ht="14.25" customHeight="1" x14ac:dyDescent="0.2">
      <c r="A154" s="426"/>
      <c r="B154" s="426"/>
      <c r="C154" s="426"/>
      <c r="D154" s="426"/>
      <c r="E154" s="426"/>
      <c r="F154" s="426"/>
      <c r="G154" s="426"/>
    </row>
    <row r="155" spans="1:8" ht="14.25" customHeight="1" x14ac:dyDescent="0.2">
      <c r="A155" s="426"/>
      <c r="B155" s="426"/>
      <c r="C155" s="426"/>
      <c r="D155" s="426"/>
      <c r="E155" s="426"/>
      <c r="F155" s="426"/>
      <c r="G155" s="426"/>
    </row>
    <row r="156" spans="1:8" ht="14.25" customHeight="1" x14ac:dyDescent="0.2">
      <c r="A156" s="426"/>
      <c r="B156" s="426"/>
      <c r="C156" s="426"/>
      <c r="D156" s="426"/>
      <c r="E156" s="426"/>
      <c r="F156" s="426"/>
      <c r="G156" s="426"/>
    </row>
    <row r="157" spans="1:8" ht="14.25" customHeight="1" x14ac:dyDescent="0.2">
      <c r="A157" s="334"/>
      <c r="B157" s="334"/>
      <c r="C157" s="334"/>
      <c r="D157" s="334"/>
      <c r="E157" s="334"/>
      <c r="F157" s="334"/>
      <c r="G157" s="334"/>
    </row>
    <row r="158" spans="1:8" ht="14.25" customHeight="1" x14ac:dyDescent="0.2">
      <c r="A158" s="426" t="s">
        <v>353</v>
      </c>
      <c r="B158" s="426"/>
      <c r="C158" s="426"/>
      <c r="D158" s="426"/>
      <c r="E158" s="426"/>
      <c r="F158" s="426"/>
      <c r="G158" s="426"/>
      <c r="H158" s="184">
        <v>160</v>
      </c>
    </row>
    <row r="159" spans="1:8" ht="14.25" customHeight="1" x14ac:dyDescent="0.2">
      <c r="A159" s="426"/>
      <c r="B159" s="426"/>
      <c r="C159" s="426"/>
      <c r="D159" s="426"/>
      <c r="E159" s="426"/>
      <c r="F159" s="426"/>
      <c r="G159" s="426"/>
    </row>
    <row r="160" spans="1:8" ht="14.25" customHeight="1" x14ac:dyDescent="0.2">
      <c r="A160" s="426"/>
      <c r="B160" s="426"/>
      <c r="C160" s="426"/>
      <c r="D160" s="426"/>
      <c r="E160" s="426"/>
      <c r="F160" s="426"/>
      <c r="G160" s="426"/>
    </row>
    <row r="161" spans="1:8" ht="14.25" customHeight="1" x14ac:dyDescent="0.2">
      <c r="A161" s="426"/>
      <c r="B161" s="426"/>
      <c r="C161" s="426"/>
      <c r="D161" s="426"/>
      <c r="E161" s="426"/>
      <c r="F161" s="426"/>
      <c r="G161" s="426"/>
    </row>
    <row r="162" spans="1:8" ht="14.25" customHeight="1" x14ac:dyDescent="0.2">
      <c r="A162" s="426"/>
      <c r="B162" s="426"/>
      <c r="C162" s="426"/>
      <c r="D162" s="426"/>
      <c r="E162" s="426"/>
      <c r="F162" s="426"/>
      <c r="G162" s="426"/>
    </row>
    <row r="163" spans="1:8" ht="9.75" customHeight="1" x14ac:dyDescent="0.2">
      <c r="A163" s="302"/>
      <c r="B163" s="302"/>
      <c r="C163" s="302"/>
      <c r="D163" s="302"/>
      <c r="E163" s="302"/>
      <c r="F163" s="302"/>
      <c r="G163" s="302"/>
    </row>
    <row r="164" spans="1:8" ht="14.25" customHeight="1" x14ac:dyDescent="0.2">
      <c r="A164" s="426" t="s">
        <v>352</v>
      </c>
      <c r="B164" s="426"/>
      <c r="C164" s="426"/>
      <c r="D164" s="426"/>
      <c r="E164" s="426"/>
      <c r="F164" s="426"/>
      <c r="G164" s="426"/>
      <c r="H164" s="184">
        <v>500</v>
      </c>
    </row>
    <row r="165" spans="1:8" ht="14.25" customHeight="1" x14ac:dyDescent="0.2">
      <c r="A165" s="426"/>
      <c r="B165" s="426"/>
      <c r="C165" s="426"/>
      <c r="D165" s="426"/>
      <c r="E165" s="426"/>
      <c r="F165" s="426"/>
      <c r="G165" s="426"/>
    </row>
    <row r="166" spans="1:8" ht="14.25" customHeight="1" x14ac:dyDescent="0.2">
      <c r="A166" s="426"/>
      <c r="B166" s="426"/>
      <c r="C166" s="426"/>
      <c r="D166" s="426"/>
      <c r="E166" s="426"/>
      <c r="F166" s="426"/>
      <c r="G166" s="426"/>
    </row>
    <row r="167" spans="1:8" ht="14.25" customHeight="1" x14ac:dyDescent="0.2">
      <c r="A167" s="426"/>
      <c r="B167" s="426"/>
      <c r="C167" s="426"/>
      <c r="D167" s="426"/>
      <c r="E167" s="426"/>
      <c r="F167" s="426"/>
      <c r="G167" s="426"/>
    </row>
    <row r="168" spans="1:8" ht="14.25" customHeight="1" x14ac:dyDescent="0.2">
      <c r="A168" s="426"/>
      <c r="B168" s="426"/>
      <c r="C168" s="426"/>
      <c r="D168" s="426"/>
      <c r="E168" s="426"/>
      <c r="F168" s="426"/>
      <c r="G168" s="426"/>
    </row>
    <row r="169" spans="1:8" ht="14.25" customHeight="1" x14ac:dyDescent="0.2">
      <c r="A169" s="426"/>
      <c r="B169" s="426"/>
      <c r="C169" s="426"/>
      <c r="D169" s="426"/>
      <c r="E169" s="426"/>
      <c r="F169" s="426"/>
      <c r="G169" s="426"/>
    </row>
    <row r="170" spans="1:8" ht="9.75" customHeight="1" x14ac:dyDescent="0.2">
      <c r="A170" s="334"/>
      <c r="B170" s="334"/>
      <c r="C170" s="334"/>
      <c r="D170" s="334"/>
      <c r="E170" s="334"/>
      <c r="F170" s="334"/>
      <c r="G170" s="334"/>
    </row>
    <row r="171" spans="1:8" ht="14.25" customHeight="1" x14ac:dyDescent="0.2">
      <c r="A171" s="426" t="s">
        <v>351</v>
      </c>
      <c r="B171" s="426"/>
      <c r="C171" s="426"/>
      <c r="D171" s="426"/>
      <c r="E171" s="426"/>
      <c r="F171" s="426"/>
      <c r="G171" s="426"/>
      <c r="H171" s="184">
        <v>442</v>
      </c>
    </row>
    <row r="172" spans="1:8" ht="14.25" customHeight="1" x14ac:dyDescent="0.2">
      <c r="A172" s="426"/>
      <c r="B172" s="426"/>
      <c r="C172" s="426"/>
      <c r="D172" s="426"/>
      <c r="E172" s="426"/>
      <c r="F172" s="426"/>
      <c r="G172" s="426"/>
    </row>
    <row r="173" spans="1:8" ht="14.25" customHeight="1" x14ac:dyDescent="0.2">
      <c r="A173" s="426"/>
      <c r="B173" s="426"/>
      <c r="C173" s="426"/>
      <c r="D173" s="426"/>
      <c r="E173" s="426"/>
      <c r="F173" s="426"/>
      <c r="G173" s="426"/>
    </row>
    <row r="174" spans="1:8" ht="14.25" customHeight="1" x14ac:dyDescent="0.2">
      <c r="A174" s="426"/>
      <c r="B174" s="426"/>
      <c r="C174" s="426"/>
      <c r="D174" s="426"/>
      <c r="E174" s="426"/>
      <c r="F174" s="426"/>
      <c r="G174" s="426"/>
    </row>
    <row r="175" spans="1:8" ht="14.25" customHeight="1" x14ac:dyDescent="0.2">
      <c r="A175" s="426"/>
      <c r="B175" s="426"/>
      <c r="C175" s="426"/>
      <c r="D175" s="426"/>
      <c r="E175" s="426"/>
      <c r="F175" s="426"/>
      <c r="G175" s="426"/>
    </row>
    <row r="176" spans="1:8" ht="14.25" customHeight="1" x14ac:dyDescent="0.2">
      <c r="A176" s="334"/>
      <c r="B176" s="334"/>
      <c r="C176" s="334"/>
      <c r="D176" s="334"/>
      <c r="E176" s="334"/>
      <c r="F176" s="334"/>
      <c r="G176" s="334"/>
    </row>
    <row r="177" spans="1:9" ht="14.25" customHeight="1" x14ac:dyDescent="0.2">
      <c r="A177" s="426" t="s">
        <v>623</v>
      </c>
      <c r="B177" s="426"/>
      <c r="C177" s="426"/>
      <c r="D177" s="426"/>
      <c r="E177" s="426"/>
      <c r="F177" s="426"/>
      <c r="G177" s="426"/>
      <c r="H177" s="184">
        <v>300</v>
      </c>
    </row>
    <row r="178" spans="1:9" ht="14.25" customHeight="1" x14ac:dyDescent="0.2">
      <c r="A178" s="426"/>
      <c r="B178" s="426"/>
      <c r="C178" s="426"/>
      <c r="D178" s="426"/>
      <c r="E178" s="426"/>
      <c r="F178" s="426"/>
      <c r="G178" s="426"/>
    </row>
    <row r="179" spans="1:9" ht="14.25" customHeight="1" x14ac:dyDescent="0.2">
      <c r="A179" s="426"/>
      <c r="B179" s="426"/>
      <c r="C179" s="426"/>
      <c r="D179" s="426"/>
      <c r="E179" s="426"/>
      <c r="F179" s="426"/>
      <c r="G179" s="426"/>
    </row>
    <row r="180" spans="1:9" ht="14.25" customHeight="1" x14ac:dyDescent="0.2">
      <c r="A180" s="426"/>
      <c r="B180" s="426"/>
      <c r="C180" s="426"/>
      <c r="D180" s="426"/>
      <c r="E180" s="426"/>
      <c r="F180" s="426"/>
      <c r="G180" s="426"/>
    </row>
    <row r="181" spans="1:9" ht="14.25" customHeight="1" x14ac:dyDescent="0.2">
      <c r="A181" s="426"/>
      <c r="B181" s="426"/>
      <c r="C181" s="426"/>
      <c r="D181" s="426"/>
      <c r="E181" s="426"/>
      <c r="F181" s="426"/>
      <c r="G181" s="426"/>
    </row>
    <row r="182" spans="1:9" ht="12" customHeight="1" x14ac:dyDescent="0.2">
      <c r="A182" s="334"/>
      <c r="B182" s="334"/>
      <c r="C182" s="334"/>
      <c r="D182" s="334"/>
      <c r="E182" s="334"/>
      <c r="F182" s="334"/>
      <c r="G182" s="334"/>
    </row>
    <row r="183" spans="1:9" ht="14.25" customHeight="1" x14ac:dyDescent="0.2">
      <c r="A183" s="426" t="s">
        <v>624</v>
      </c>
      <c r="B183" s="426"/>
      <c r="C183" s="426"/>
      <c r="D183" s="426"/>
      <c r="E183" s="426"/>
      <c r="F183" s="426"/>
      <c r="G183" s="426"/>
      <c r="H183" s="184">
        <v>20</v>
      </c>
    </row>
    <row r="184" spans="1:9" ht="14.25" customHeight="1" x14ac:dyDescent="0.2">
      <c r="A184" s="426"/>
      <c r="B184" s="426"/>
      <c r="C184" s="426"/>
      <c r="D184" s="426"/>
      <c r="E184" s="426"/>
      <c r="F184" s="426"/>
      <c r="G184" s="426"/>
    </row>
    <row r="185" spans="1:9" ht="14.25" customHeight="1" x14ac:dyDescent="0.2">
      <c r="A185" s="426"/>
      <c r="B185" s="426"/>
      <c r="C185" s="426"/>
      <c r="D185" s="426"/>
      <c r="E185" s="426"/>
      <c r="F185" s="426"/>
      <c r="G185" s="426"/>
    </row>
    <row r="186" spans="1:9" ht="14.25" customHeight="1" x14ac:dyDescent="0.2">
      <c r="A186" s="426"/>
      <c r="B186" s="426"/>
      <c r="C186" s="426"/>
      <c r="D186" s="426"/>
      <c r="E186" s="426"/>
      <c r="F186" s="426"/>
      <c r="G186" s="426"/>
    </row>
    <row r="187" spans="1:9" ht="14.25" customHeight="1" x14ac:dyDescent="0.2">
      <c r="A187" s="426"/>
      <c r="B187" s="426"/>
      <c r="C187" s="426"/>
      <c r="D187" s="426"/>
      <c r="E187" s="426"/>
      <c r="F187" s="426"/>
      <c r="G187" s="426"/>
    </row>
    <row r="188" spans="1:9" ht="14.25" customHeight="1" x14ac:dyDescent="0.2">
      <c r="A188" s="426"/>
      <c r="B188" s="426"/>
      <c r="C188" s="426"/>
      <c r="D188" s="426"/>
      <c r="E188" s="426"/>
      <c r="F188" s="426"/>
      <c r="G188" s="426"/>
    </row>
    <row r="189" spans="1:9" ht="14.25" customHeight="1" x14ac:dyDescent="0.2">
      <c r="A189" s="426"/>
      <c r="B189" s="426"/>
      <c r="C189" s="426"/>
      <c r="D189" s="426"/>
      <c r="E189" s="426"/>
      <c r="F189" s="426"/>
      <c r="G189" s="426"/>
    </row>
    <row r="190" spans="1:9" ht="10.5" customHeight="1" x14ac:dyDescent="0.2">
      <c r="A190" s="334"/>
      <c r="B190" s="334"/>
      <c r="C190" s="334"/>
      <c r="D190" s="334"/>
      <c r="E190" s="334"/>
      <c r="F190" s="334"/>
      <c r="G190" s="334"/>
    </row>
    <row r="191" spans="1:9" ht="14.25" customHeight="1" x14ac:dyDescent="0.2">
      <c r="A191" s="429" t="s">
        <v>625</v>
      </c>
      <c r="B191" s="429"/>
      <c r="C191" s="429"/>
      <c r="D191" s="429"/>
      <c r="E191" s="429"/>
      <c r="F191" s="429"/>
      <c r="G191" s="429"/>
      <c r="I191" s="184">
        <f>SUM(H192:H199)</f>
        <v>480</v>
      </c>
    </row>
    <row r="192" spans="1:9" ht="14.25" customHeight="1" x14ac:dyDescent="0.2">
      <c r="A192" s="429"/>
      <c r="B192" s="429"/>
      <c r="C192" s="429"/>
      <c r="D192" s="429"/>
      <c r="E192" s="429"/>
      <c r="F192" s="429"/>
      <c r="G192" s="429"/>
      <c r="H192" s="184">
        <v>400</v>
      </c>
    </row>
    <row r="193" spans="1:8" ht="14.25" customHeight="1" x14ac:dyDescent="0.2">
      <c r="A193" s="429"/>
      <c r="B193" s="429"/>
      <c r="C193" s="429"/>
      <c r="D193" s="429"/>
      <c r="E193" s="429"/>
      <c r="F193" s="429"/>
      <c r="G193" s="429"/>
    </row>
    <row r="194" spans="1:8" ht="14.25" customHeight="1" x14ac:dyDescent="0.2">
      <c r="A194" s="429"/>
      <c r="B194" s="429"/>
      <c r="C194" s="429"/>
      <c r="D194" s="429"/>
      <c r="E194" s="429"/>
      <c r="F194" s="429"/>
      <c r="G194" s="429"/>
    </row>
    <row r="195" spans="1:8" ht="14.25" customHeight="1" x14ac:dyDescent="0.2">
      <c r="A195" s="429"/>
      <c r="B195" s="429"/>
      <c r="C195" s="429"/>
      <c r="D195" s="429"/>
      <c r="E195" s="429"/>
      <c r="F195" s="429"/>
      <c r="G195" s="429"/>
    </row>
    <row r="196" spans="1:8" ht="14.25" customHeight="1" x14ac:dyDescent="0.2">
      <c r="A196" s="429"/>
      <c r="B196" s="429"/>
      <c r="C196" s="429"/>
      <c r="D196" s="429"/>
      <c r="E196" s="429"/>
      <c r="F196" s="429"/>
      <c r="G196" s="429"/>
      <c r="H196" s="184">
        <v>80</v>
      </c>
    </row>
    <row r="197" spans="1:8" ht="14.25" customHeight="1" x14ac:dyDescent="0.2">
      <c r="A197" s="429"/>
      <c r="B197" s="429"/>
      <c r="C197" s="429"/>
      <c r="D197" s="429"/>
      <c r="E197" s="429"/>
      <c r="F197" s="429"/>
      <c r="G197" s="429"/>
    </row>
    <row r="198" spans="1:8" ht="14.25" customHeight="1" x14ac:dyDescent="0.2">
      <c r="A198" s="429"/>
      <c r="B198" s="429"/>
      <c r="C198" s="429"/>
      <c r="D198" s="429"/>
      <c r="E198" s="429"/>
      <c r="F198" s="429"/>
      <c r="G198" s="429"/>
    </row>
    <row r="199" spans="1:8" ht="14.25" customHeight="1" x14ac:dyDescent="0.2">
      <c r="A199" s="429"/>
      <c r="B199" s="429"/>
      <c r="C199" s="429"/>
      <c r="D199" s="429"/>
      <c r="E199" s="429"/>
      <c r="F199" s="429"/>
      <c r="G199" s="429"/>
    </row>
    <row r="200" spans="1:8" ht="14.25" customHeight="1" x14ac:dyDescent="0.2">
      <c r="A200" s="429"/>
      <c r="B200" s="429"/>
      <c r="C200" s="429"/>
      <c r="D200" s="429"/>
      <c r="E200" s="429"/>
      <c r="F200" s="429"/>
      <c r="G200" s="429"/>
    </row>
    <row r="201" spans="1:8" ht="14.25" customHeight="1" x14ac:dyDescent="0.2">
      <c r="A201" s="429"/>
      <c r="B201" s="429"/>
      <c r="C201" s="429"/>
      <c r="D201" s="429"/>
      <c r="E201" s="429"/>
      <c r="F201" s="429"/>
      <c r="G201" s="429"/>
    </row>
    <row r="202" spans="1:8" ht="14.25" customHeight="1" x14ac:dyDescent="0.2">
      <c r="A202" s="429"/>
      <c r="B202" s="429"/>
      <c r="C202" s="429"/>
      <c r="D202" s="429"/>
      <c r="E202" s="429"/>
      <c r="F202" s="429"/>
      <c r="G202" s="429"/>
    </row>
    <row r="203" spans="1:8" ht="14.25" customHeight="1" x14ac:dyDescent="0.2">
      <c r="A203" s="429"/>
      <c r="B203" s="429"/>
      <c r="C203" s="429"/>
      <c r="D203" s="429"/>
      <c r="E203" s="429"/>
      <c r="F203" s="429"/>
      <c r="G203" s="429"/>
    </row>
    <row r="204" spans="1:8" ht="9" customHeight="1" x14ac:dyDescent="0.2">
      <c r="A204" s="334"/>
      <c r="B204" s="334"/>
      <c r="C204" s="334"/>
      <c r="D204" s="334"/>
      <c r="E204" s="334"/>
      <c r="F204" s="334"/>
      <c r="G204" s="334"/>
    </row>
    <row r="205" spans="1:8" ht="14.25" customHeight="1" x14ac:dyDescent="0.2">
      <c r="A205" s="428" t="s">
        <v>626</v>
      </c>
      <c r="B205" s="428"/>
      <c r="C205" s="428"/>
      <c r="D205" s="428"/>
      <c r="E205" s="428"/>
      <c r="F205" s="428"/>
      <c r="G205" s="428"/>
      <c r="H205" s="184">
        <v>160</v>
      </c>
    </row>
    <row r="206" spans="1:8" ht="14.25" customHeight="1" x14ac:dyDescent="0.2">
      <c r="A206" s="428"/>
      <c r="B206" s="428"/>
      <c r="C206" s="428"/>
      <c r="D206" s="428"/>
      <c r="E206" s="428"/>
      <c r="F206" s="428"/>
      <c r="G206" s="428"/>
    </row>
    <row r="207" spans="1:8" ht="14.25" customHeight="1" x14ac:dyDescent="0.2">
      <c r="A207" s="428"/>
      <c r="B207" s="428"/>
      <c r="C207" s="428"/>
      <c r="D207" s="428"/>
      <c r="E207" s="428"/>
      <c r="F207" s="428"/>
      <c r="G207" s="428"/>
    </row>
    <row r="208" spans="1:8" ht="14.25" customHeight="1" x14ac:dyDescent="0.2">
      <c r="A208" s="428"/>
      <c r="B208" s="428"/>
      <c r="C208" s="428"/>
      <c r="D208" s="428"/>
      <c r="E208" s="428"/>
      <c r="F208" s="428"/>
      <c r="G208" s="428"/>
    </row>
    <row r="209" spans="1:8" ht="14.25" customHeight="1" x14ac:dyDescent="0.2">
      <c r="A209" s="428"/>
      <c r="B209" s="428"/>
      <c r="C209" s="428"/>
      <c r="D209" s="428"/>
      <c r="E209" s="428"/>
      <c r="F209" s="428"/>
      <c r="G209" s="428"/>
    </row>
    <row r="210" spans="1:8" ht="14.25" customHeight="1" x14ac:dyDescent="0.2">
      <c r="A210" s="428"/>
      <c r="B210" s="428"/>
      <c r="C210" s="428"/>
      <c r="D210" s="428"/>
      <c r="E210" s="428"/>
      <c r="F210" s="428"/>
      <c r="G210" s="428"/>
    </row>
    <row r="211" spans="1:8" ht="14.25" customHeight="1" x14ac:dyDescent="0.2">
      <c r="A211" s="428"/>
      <c r="B211" s="428"/>
      <c r="C211" s="428"/>
      <c r="D211" s="428"/>
      <c r="E211" s="428"/>
      <c r="F211" s="428"/>
      <c r="G211" s="428"/>
      <c r="H211" s="184">
        <v>100</v>
      </c>
    </row>
    <row r="212" spans="1:8" ht="14.25" customHeight="1" x14ac:dyDescent="0.2">
      <c r="A212" s="428"/>
      <c r="B212" s="428"/>
      <c r="C212" s="428"/>
      <c r="D212" s="428"/>
      <c r="E212" s="428"/>
      <c r="F212" s="428"/>
      <c r="G212" s="428"/>
    </row>
    <row r="213" spans="1:8" ht="14.25" customHeight="1" x14ac:dyDescent="0.2">
      <c r="A213" s="428"/>
      <c r="B213" s="428"/>
      <c r="C213" s="428"/>
      <c r="D213" s="428"/>
      <c r="E213" s="428"/>
      <c r="F213" s="428"/>
      <c r="G213" s="428"/>
    </row>
    <row r="214" spans="1:8" ht="14.25" customHeight="1" x14ac:dyDescent="0.2">
      <c r="A214" s="428"/>
      <c r="B214" s="428"/>
      <c r="C214" s="428"/>
      <c r="D214" s="428"/>
      <c r="E214" s="428"/>
      <c r="F214" s="428"/>
      <c r="G214" s="428"/>
    </row>
    <row r="215" spans="1:8" ht="14.25" customHeight="1" x14ac:dyDescent="0.2">
      <c r="A215" s="334"/>
      <c r="B215" s="334"/>
      <c r="C215" s="334"/>
      <c r="D215" s="334"/>
      <c r="E215" s="334"/>
      <c r="F215" s="334"/>
      <c r="G215" s="334"/>
    </row>
    <row r="216" spans="1:8" ht="17.25" customHeight="1" thickBot="1" x14ac:dyDescent="0.3">
      <c r="A216" s="198" t="s">
        <v>262</v>
      </c>
      <c r="B216" s="199"/>
      <c r="C216" s="200"/>
      <c r="D216" s="201"/>
      <c r="E216" s="201"/>
      <c r="F216" s="371">
        <f>SUM(F217)</f>
        <v>1416</v>
      </c>
      <c r="G216" s="371"/>
      <c r="H216" s="50"/>
    </row>
    <row r="217" spans="1:8" ht="15.75" thickTop="1" x14ac:dyDescent="0.25">
      <c r="A217" s="193" t="s">
        <v>21</v>
      </c>
      <c r="F217" s="372">
        <f>SUM(H217)</f>
        <v>1416</v>
      </c>
      <c r="G217" s="373"/>
      <c r="H217" s="184">
        <f>SUM(H218:H236)</f>
        <v>1416</v>
      </c>
    </row>
    <row r="218" spans="1:8" ht="14.25" customHeight="1" x14ac:dyDescent="0.2">
      <c r="A218" s="426" t="s">
        <v>629</v>
      </c>
      <c r="B218" s="426"/>
      <c r="C218" s="426"/>
      <c r="D218" s="426"/>
      <c r="E218" s="426"/>
      <c r="F218" s="426"/>
      <c r="G218" s="426"/>
      <c r="H218" s="184">
        <v>266</v>
      </c>
    </row>
    <row r="219" spans="1:8" ht="14.25" customHeight="1" x14ac:dyDescent="0.2">
      <c r="A219" s="426"/>
      <c r="B219" s="426"/>
      <c r="C219" s="426"/>
      <c r="D219" s="426"/>
      <c r="E219" s="426"/>
      <c r="F219" s="426"/>
      <c r="G219" s="426"/>
    </row>
    <row r="220" spans="1:8" ht="14.25" customHeight="1" x14ac:dyDescent="0.2">
      <c r="A220" s="426"/>
      <c r="B220" s="426"/>
      <c r="C220" s="426"/>
      <c r="D220" s="426"/>
      <c r="E220" s="426"/>
      <c r="F220" s="426"/>
      <c r="G220" s="426"/>
    </row>
    <row r="221" spans="1:8" ht="14.25" customHeight="1" x14ac:dyDescent="0.2">
      <c r="A221" s="426"/>
      <c r="B221" s="426"/>
      <c r="C221" s="426"/>
      <c r="D221" s="426"/>
      <c r="E221" s="426"/>
      <c r="F221" s="426"/>
      <c r="G221" s="426"/>
    </row>
    <row r="222" spans="1:8" ht="14.25" customHeight="1" x14ac:dyDescent="0.2">
      <c r="A222" s="426"/>
      <c r="B222" s="426"/>
      <c r="C222" s="426"/>
      <c r="D222" s="426"/>
      <c r="E222" s="426"/>
      <c r="F222" s="426"/>
      <c r="G222" s="426"/>
    </row>
    <row r="223" spans="1:8" ht="14.25" customHeight="1" x14ac:dyDescent="0.2">
      <c r="A223" s="426"/>
      <c r="B223" s="426"/>
      <c r="C223" s="426"/>
      <c r="D223" s="426"/>
      <c r="E223" s="426"/>
      <c r="F223" s="426"/>
      <c r="G223" s="426"/>
    </row>
    <row r="224" spans="1:8" ht="15.75" customHeight="1" x14ac:dyDescent="0.2">
      <c r="A224" s="426"/>
      <c r="B224" s="426"/>
      <c r="C224" s="426"/>
      <c r="D224" s="426"/>
      <c r="E224" s="426"/>
      <c r="F224" s="426"/>
      <c r="G224" s="426"/>
    </row>
    <row r="225" spans="1:8" ht="14.25" customHeight="1" x14ac:dyDescent="0.2">
      <c r="A225" s="426"/>
      <c r="B225" s="426"/>
      <c r="C225" s="426"/>
      <c r="D225" s="426"/>
      <c r="E225" s="426"/>
      <c r="F225" s="426"/>
      <c r="G225" s="426"/>
      <c r="H225" s="184">
        <v>400</v>
      </c>
    </row>
    <row r="226" spans="1:8" ht="14.25" customHeight="1" x14ac:dyDescent="0.2">
      <c r="A226" s="426"/>
      <c r="B226" s="426"/>
      <c r="C226" s="426"/>
      <c r="D226" s="426"/>
      <c r="E226" s="426"/>
      <c r="F226" s="426"/>
      <c r="G226" s="426"/>
    </row>
    <row r="227" spans="1:8" ht="14.25" customHeight="1" x14ac:dyDescent="0.2">
      <c r="A227" s="426"/>
      <c r="B227" s="426"/>
      <c r="C227" s="426"/>
      <c r="D227" s="426"/>
      <c r="E227" s="426"/>
      <c r="F227" s="426"/>
      <c r="G227" s="426"/>
    </row>
    <row r="228" spans="1:8" ht="14.25" customHeight="1" x14ac:dyDescent="0.2">
      <c r="A228" s="426"/>
      <c r="B228" s="426"/>
      <c r="C228" s="426"/>
      <c r="D228" s="426"/>
      <c r="E228" s="426"/>
      <c r="F228" s="426"/>
      <c r="G228" s="426"/>
    </row>
    <row r="229" spans="1:8" ht="14.25" customHeight="1" x14ac:dyDescent="0.2">
      <c r="A229" s="426"/>
      <c r="B229" s="426"/>
      <c r="C229" s="426"/>
      <c r="D229" s="426"/>
      <c r="E229" s="426"/>
      <c r="F229" s="426"/>
      <c r="G229" s="426"/>
    </row>
    <row r="230" spans="1:8" ht="14.25" customHeight="1" x14ac:dyDescent="0.2">
      <c r="A230" s="426"/>
      <c r="B230" s="426"/>
      <c r="C230" s="426"/>
      <c r="D230" s="426"/>
      <c r="E230" s="426"/>
      <c r="F230" s="426"/>
      <c r="G230" s="426"/>
    </row>
    <row r="231" spans="1:8" ht="14.25" customHeight="1" x14ac:dyDescent="0.2">
      <c r="A231" s="426"/>
      <c r="B231" s="426"/>
      <c r="C231" s="426"/>
      <c r="D231" s="426"/>
      <c r="E231" s="426"/>
      <c r="F231" s="426"/>
      <c r="G231" s="426"/>
    </row>
    <row r="232" spans="1:8" ht="14.25" customHeight="1" x14ac:dyDescent="0.2">
      <c r="A232" s="426"/>
      <c r="B232" s="426"/>
      <c r="C232" s="426"/>
      <c r="D232" s="426"/>
      <c r="E232" s="426"/>
      <c r="F232" s="426"/>
      <c r="G232" s="426"/>
    </row>
    <row r="233" spans="1:8" ht="14.25" customHeight="1" x14ac:dyDescent="0.2">
      <c r="A233" s="426"/>
      <c r="B233" s="426"/>
      <c r="C233" s="426"/>
      <c r="D233" s="426"/>
      <c r="E233" s="426"/>
      <c r="F233" s="426"/>
      <c r="G233" s="426"/>
      <c r="H233" s="184">
        <v>750</v>
      </c>
    </row>
    <row r="234" spans="1:8" ht="14.25" customHeight="1" x14ac:dyDescent="0.2">
      <c r="A234" s="426"/>
      <c r="B234" s="426"/>
      <c r="C234" s="426"/>
      <c r="D234" s="426"/>
      <c r="E234" s="426"/>
      <c r="F234" s="426"/>
      <c r="G234" s="426"/>
    </row>
    <row r="235" spans="1:8" ht="14.25" customHeight="1" x14ac:dyDescent="0.2">
      <c r="A235" s="426"/>
      <c r="B235" s="426"/>
      <c r="C235" s="426"/>
      <c r="D235" s="426"/>
      <c r="E235" s="426"/>
      <c r="F235" s="426"/>
      <c r="G235" s="426"/>
    </row>
    <row r="236" spans="1:8" ht="15" customHeight="1" x14ac:dyDescent="0.2">
      <c r="A236" s="426"/>
      <c r="B236" s="426"/>
      <c r="C236" s="426"/>
      <c r="D236" s="426"/>
      <c r="E236" s="426"/>
      <c r="F236" s="426"/>
      <c r="G236" s="426"/>
    </row>
    <row r="237" spans="1:8" ht="15" customHeight="1" x14ac:dyDescent="0.2">
      <c r="A237" s="426"/>
      <c r="B237" s="426"/>
      <c r="C237" s="426"/>
      <c r="D237" s="426"/>
      <c r="E237" s="426"/>
      <c r="F237" s="426"/>
      <c r="G237" s="426"/>
    </row>
    <row r="238" spans="1:8" ht="17.25" customHeight="1" thickBot="1" x14ac:dyDescent="0.3">
      <c r="A238" s="198" t="s">
        <v>263</v>
      </c>
      <c r="B238" s="199"/>
      <c r="C238" s="200"/>
      <c r="D238" s="201"/>
      <c r="E238" s="201"/>
      <c r="F238" s="371">
        <f>+F239</f>
        <v>2627</v>
      </c>
      <c r="G238" s="371"/>
      <c r="H238" s="50">
        <f>SUM(F239)</f>
        <v>2627</v>
      </c>
    </row>
    <row r="239" spans="1:8" ht="15.75" thickTop="1" x14ac:dyDescent="0.25">
      <c r="A239" s="193" t="s">
        <v>264</v>
      </c>
      <c r="F239" s="372">
        <f>+H239</f>
        <v>2627</v>
      </c>
      <c r="G239" s="373"/>
      <c r="H239" s="184">
        <f>SUM(H240:H244)</f>
        <v>2627</v>
      </c>
    </row>
    <row r="240" spans="1:8" x14ac:dyDescent="0.2">
      <c r="A240" s="426" t="s">
        <v>628</v>
      </c>
      <c r="B240" s="427"/>
      <c r="C240" s="427"/>
      <c r="D240" s="427"/>
      <c r="E240" s="427"/>
      <c r="F240" s="427"/>
      <c r="G240" s="427"/>
      <c r="H240" s="184">
        <v>256</v>
      </c>
    </row>
    <row r="241" spans="1:8" x14ac:dyDescent="0.2">
      <c r="A241" s="427"/>
      <c r="B241" s="427"/>
      <c r="C241" s="427"/>
      <c r="D241" s="427"/>
      <c r="E241" s="427"/>
      <c r="F241" s="427"/>
      <c r="G241" s="427"/>
      <c r="H241" s="184">
        <v>1371</v>
      </c>
    </row>
    <row r="242" spans="1:8" x14ac:dyDescent="0.2">
      <c r="A242" s="427"/>
      <c r="B242" s="427"/>
      <c r="C242" s="427"/>
      <c r="D242" s="427"/>
      <c r="E242" s="427"/>
      <c r="F242" s="427"/>
      <c r="G242" s="427"/>
      <c r="H242" s="184">
        <v>1000</v>
      </c>
    </row>
    <row r="243" spans="1:8" x14ac:dyDescent="0.2">
      <c r="A243" s="427"/>
      <c r="B243" s="427"/>
      <c r="C243" s="427"/>
      <c r="D243" s="427"/>
      <c r="E243" s="427"/>
      <c r="F243" s="427"/>
      <c r="G243" s="427"/>
    </row>
    <row r="244" spans="1:8" x14ac:dyDescent="0.2">
      <c r="A244" s="427"/>
      <c r="B244" s="427"/>
      <c r="C244" s="427"/>
      <c r="D244" s="427"/>
      <c r="E244" s="427"/>
      <c r="F244" s="427"/>
      <c r="G244" s="427"/>
    </row>
    <row r="245" spans="1:8" ht="15" x14ac:dyDescent="0.2">
      <c r="A245" s="303"/>
      <c r="B245" s="303"/>
      <c r="C245" s="303"/>
      <c r="D245" s="303"/>
      <c r="E245" s="303"/>
      <c r="F245" s="303"/>
      <c r="G245" s="303"/>
    </row>
    <row r="246" spans="1:8" ht="87.75" customHeight="1" x14ac:dyDescent="0.2">
      <c r="A246" s="426" t="s">
        <v>627</v>
      </c>
      <c r="B246" s="426"/>
      <c r="C246" s="426"/>
      <c r="D246" s="426"/>
      <c r="E246" s="426"/>
      <c r="F246" s="426"/>
      <c r="G246" s="426"/>
    </row>
    <row r="247" spans="1:8" ht="15" x14ac:dyDescent="0.2">
      <c r="A247" s="303"/>
      <c r="B247" s="303"/>
      <c r="C247" s="303"/>
      <c r="D247" s="303"/>
      <c r="E247" s="303"/>
      <c r="F247" s="303"/>
      <c r="G247" s="303"/>
    </row>
    <row r="248" spans="1:8" ht="14.25" customHeight="1" x14ac:dyDescent="0.2">
      <c r="A248" s="426" t="s">
        <v>359</v>
      </c>
      <c r="B248" s="426"/>
      <c r="C248" s="426"/>
      <c r="D248" s="426"/>
      <c r="E248" s="426"/>
      <c r="F248" s="426"/>
      <c r="G248" s="426"/>
    </row>
    <row r="249" spans="1:8" ht="14.25" customHeight="1" x14ac:dyDescent="0.2">
      <c r="A249" s="426"/>
      <c r="B249" s="426"/>
      <c r="C249" s="426"/>
      <c r="D249" s="426"/>
      <c r="E249" s="426"/>
      <c r="F249" s="426"/>
      <c r="G249" s="426"/>
    </row>
    <row r="250" spans="1:8" ht="14.25" customHeight="1" x14ac:dyDescent="0.2">
      <c r="A250" s="426"/>
      <c r="B250" s="426"/>
      <c r="C250" s="426"/>
      <c r="D250" s="426"/>
      <c r="E250" s="426"/>
      <c r="F250" s="426"/>
      <c r="G250" s="426"/>
    </row>
    <row r="251" spans="1:8" ht="14.25" customHeight="1" x14ac:dyDescent="0.2">
      <c r="A251" s="426"/>
      <c r="B251" s="426"/>
      <c r="C251" s="426"/>
      <c r="D251" s="426"/>
      <c r="E251" s="426"/>
      <c r="F251" s="426"/>
      <c r="G251" s="426"/>
    </row>
    <row r="252" spans="1:8" ht="15" customHeight="1" x14ac:dyDescent="0.2">
      <c r="A252" s="426"/>
      <c r="B252" s="426"/>
      <c r="C252" s="426"/>
      <c r="D252" s="426"/>
      <c r="E252" s="426"/>
      <c r="F252" s="426"/>
      <c r="G252" s="426"/>
    </row>
    <row r="253" spans="1:8" ht="15" x14ac:dyDescent="0.2">
      <c r="A253" s="303"/>
      <c r="B253" s="303"/>
      <c r="C253" s="303"/>
      <c r="D253" s="303"/>
      <c r="E253" s="303"/>
      <c r="F253" s="303"/>
      <c r="G253" s="303"/>
    </row>
    <row r="254" spans="1:8" ht="15" x14ac:dyDescent="0.2">
      <c r="A254" s="303"/>
      <c r="B254" s="303"/>
      <c r="C254" s="303"/>
      <c r="D254" s="303"/>
      <c r="E254" s="303"/>
      <c r="F254" s="303"/>
      <c r="G254" s="303"/>
    </row>
    <row r="255" spans="1:8" ht="15" x14ac:dyDescent="0.2">
      <c r="A255" s="303"/>
      <c r="B255" s="303"/>
      <c r="C255" s="303"/>
      <c r="D255" s="303"/>
      <c r="E255" s="303"/>
      <c r="F255" s="303"/>
      <c r="G255" s="303"/>
    </row>
    <row r="256" spans="1:8" ht="15" x14ac:dyDescent="0.2">
      <c r="A256" s="303"/>
      <c r="B256" s="303"/>
      <c r="C256" s="303"/>
      <c r="D256" s="303"/>
      <c r="E256" s="303"/>
      <c r="F256" s="303"/>
      <c r="G256" s="303"/>
    </row>
    <row r="257" spans="1:12" customFormat="1" ht="17.25" customHeight="1" x14ac:dyDescent="0.25">
      <c r="A257" s="189"/>
      <c r="B257" s="189"/>
      <c r="C257" s="184"/>
      <c r="D257" s="185"/>
      <c r="E257" s="185"/>
      <c r="F257" s="185"/>
      <c r="G257" s="184"/>
      <c r="H257" s="251"/>
      <c r="I257" s="251"/>
      <c r="J257" s="251"/>
      <c r="K257" s="251"/>
      <c r="L257" s="32"/>
    </row>
    <row r="258" spans="1:12" x14ac:dyDescent="0.2">
      <c r="A258" s="184"/>
      <c r="B258" s="184"/>
      <c r="D258" s="184"/>
      <c r="E258" s="184"/>
      <c r="F258" s="184"/>
    </row>
    <row r="259" spans="1:12" x14ac:dyDescent="0.2">
      <c r="A259" s="184"/>
      <c r="B259" s="184"/>
      <c r="D259" s="184"/>
      <c r="E259" s="184"/>
      <c r="F259" s="184"/>
    </row>
    <row r="260" spans="1:12" x14ac:dyDescent="0.2">
      <c r="A260" s="184"/>
      <c r="B260" s="184"/>
      <c r="D260" s="184"/>
      <c r="E260" s="184"/>
      <c r="F260" s="184"/>
    </row>
  </sheetData>
  <mergeCells count="47">
    <mergeCell ref="F216:G216"/>
    <mergeCell ref="A246:G246"/>
    <mergeCell ref="A248:G252"/>
    <mergeCell ref="F104:G104"/>
    <mergeCell ref="F124:G124"/>
    <mergeCell ref="F142:G142"/>
    <mergeCell ref="F217:G217"/>
    <mergeCell ref="F238:G238"/>
    <mergeCell ref="F239:G239"/>
    <mergeCell ref="A240:G244"/>
    <mergeCell ref="A143:G149"/>
    <mergeCell ref="A183:G189"/>
    <mergeCell ref="A218:G237"/>
    <mergeCell ref="A105:G122"/>
    <mergeCell ref="A125:G140"/>
    <mergeCell ref="A191:G203"/>
    <mergeCell ref="A205:G214"/>
    <mergeCell ref="F57:G57"/>
    <mergeCell ref="A58:G60"/>
    <mergeCell ref="F62:G62"/>
    <mergeCell ref="F63:G63"/>
    <mergeCell ref="A64:G65"/>
    <mergeCell ref="A74:G78"/>
    <mergeCell ref="A71:G72"/>
    <mergeCell ref="A67:G69"/>
    <mergeCell ref="A177:G181"/>
    <mergeCell ref="A171:G175"/>
    <mergeCell ref="A164:G169"/>
    <mergeCell ref="A158:G162"/>
    <mergeCell ref="A150:G156"/>
    <mergeCell ref="A85:G89"/>
    <mergeCell ref="A79:G83"/>
    <mergeCell ref="F91:G91"/>
    <mergeCell ref="F92:G92"/>
    <mergeCell ref="A93:G102"/>
    <mergeCell ref="A18:G27"/>
    <mergeCell ref="F1:G1"/>
    <mergeCell ref="A13:C13"/>
    <mergeCell ref="F16:G16"/>
    <mergeCell ref="F17:G17"/>
    <mergeCell ref="A14:G14"/>
    <mergeCell ref="A29:G36"/>
    <mergeCell ref="F42:G42"/>
    <mergeCell ref="A43:G51"/>
    <mergeCell ref="F53:G53"/>
    <mergeCell ref="A54:G55"/>
    <mergeCell ref="A38:G40"/>
  </mergeCells>
  <pageMargins left="0.70866141732283472" right="0.70866141732283472" top="0.78740157480314965" bottom="0.78740157480314965" header="0.31496062992125984" footer="0.31496062992125984"/>
  <pageSetup paperSize="9" scale="66" firstPageNumber="39"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52"/>
  <sheetViews>
    <sheetView tabSelected="1" view="pageBreakPreview" zoomScaleNormal="100" zoomScaleSheetLayoutView="100" workbookViewId="0">
      <selection activeCell="N13" sqref="N13"/>
    </sheetView>
  </sheetViews>
  <sheetFormatPr defaultRowHeight="14.25" x14ac:dyDescent="0.2"/>
  <cols>
    <col min="1" max="1" width="8.5703125" style="189" customWidth="1"/>
    <col min="2" max="2" width="9.140625" style="189"/>
    <col min="3" max="3" width="58.7109375" style="184" customWidth="1"/>
    <col min="4" max="6" width="14.140625" style="185" customWidth="1"/>
    <col min="7" max="7" width="9.140625" style="184" customWidth="1"/>
    <col min="8" max="8" width="13.5703125" style="184" customWidth="1"/>
    <col min="9" max="11" width="9.140625" style="184"/>
    <col min="12" max="12" width="13.28515625" style="184" customWidth="1"/>
    <col min="13" max="16384" width="9.140625" style="184"/>
  </cols>
  <sheetData>
    <row r="1" spans="1:7" ht="23.25" x14ac:dyDescent="0.35">
      <c r="A1" s="56" t="s">
        <v>123</v>
      </c>
      <c r="F1" s="384" t="s">
        <v>265</v>
      </c>
      <c r="G1" s="384"/>
    </row>
    <row r="3" spans="1:7" x14ac:dyDescent="0.2">
      <c r="A3" s="237" t="s">
        <v>1</v>
      </c>
      <c r="B3" s="237" t="s">
        <v>266</v>
      </c>
    </row>
    <row r="4" spans="1:7" x14ac:dyDescent="0.2">
      <c r="B4" s="237" t="s">
        <v>87</v>
      </c>
    </row>
    <row r="6" spans="1:7" s="2" customFormat="1" ht="13.5" thickBot="1" x14ac:dyDescent="0.25">
      <c r="A6" s="18"/>
      <c r="B6" s="18"/>
      <c r="D6" s="4"/>
      <c r="E6" s="4"/>
      <c r="F6" s="4"/>
      <c r="G6" s="2" t="s">
        <v>6</v>
      </c>
    </row>
    <row r="7" spans="1:7" s="2" customFormat="1" ht="39.75" thickTop="1" thickBot="1" x14ac:dyDescent="0.25">
      <c r="A7" s="39" t="s">
        <v>2</v>
      </c>
      <c r="B7" s="40" t="s">
        <v>3</v>
      </c>
      <c r="C7" s="41" t="s">
        <v>4</v>
      </c>
      <c r="D7" s="42" t="s">
        <v>184</v>
      </c>
      <c r="E7" s="42" t="s">
        <v>338</v>
      </c>
      <c r="F7" s="42" t="s">
        <v>185</v>
      </c>
      <c r="G7" s="43" t="s">
        <v>5</v>
      </c>
    </row>
    <row r="8" spans="1:7" s="5" customFormat="1" ht="12.75" thickTop="1" thickBot="1" x14ac:dyDescent="0.25">
      <c r="A8" s="44">
        <v>1</v>
      </c>
      <c r="B8" s="45">
        <v>2</v>
      </c>
      <c r="C8" s="45">
        <v>3</v>
      </c>
      <c r="D8" s="46">
        <v>4</v>
      </c>
      <c r="E8" s="46">
        <v>5</v>
      </c>
      <c r="F8" s="46">
        <v>6</v>
      </c>
      <c r="G8" s="47" t="s">
        <v>12</v>
      </c>
    </row>
    <row r="9" spans="1:7" ht="15" thickTop="1" x14ac:dyDescent="0.2">
      <c r="A9" s="190">
        <v>1014</v>
      </c>
      <c r="B9" s="191">
        <v>51</v>
      </c>
      <c r="C9" s="8" t="s">
        <v>8</v>
      </c>
      <c r="D9" s="186">
        <v>50</v>
      </c>
      <c r="E9" s="186">
        <v>0</v>
      </c>
      <c r="F9" s="239">
        <v>0</v>
      </c>
      <c r="G9" s="187">
        <f t="shared" ref="G9:G21" si="0">F9/D9*100</f>
        <v>0</v>
      </c>
    </row>
    <row r="10" spans="1:7" x14ac:dyDescent="0.2">
      <c r="A10" s="190">
        <v>1019</v>
      </c>
      <c r="B10" s="191">
        <v>51</v>
      </c>
      <c r="C10" s="8" t="s">
        <v>8</v>
      </c>
      <c r="D10" s="186">
        <v>0</v>
      </c>
      <c r="E10" s="186">
        <v>50</v>
      </c>
      <c r="F10" s="239">
        <v>50</v>
      </c>
      <c r="G10" s="187">
        <v>0</v>
      </c>
    </row>
    <row r="11" spans="1:7" x14ac:dyDescent="0.2">
      <c r="A11" s="190">
        <v>1032</v>
      </c>
      <c r="B11" s="191">
        <v>51</v>
      </c>
      <c r="C11" s="252" t="s">
        <v>8</v>
      </c>
      <c r="D11" s="186">
        <v>2</v>
      </c>
      <c r="E11" s="186">
        <v>2</v>
      </c>
      <c r="F11" s="239">
        <v>2</v>
      </c>
      <c r="G11" s="187">
        <f t="shared" si="0"/>
        <v>100</v>
      </c>
    </row>
    <row r="12" spans="1:7" x14ac:dyDescent="0.2">
      <c r="A12" s="190">
        <v>1036</v>
      </c>
      <c r="B12" s="191">
        <v>51</v>
      </c>
      <c r="C12" s="252" t="s">
        <v>8</v>
      </c>
      <c r="D12" s="186">
        <v>105</v>
      </c>
      <c r="E12" s="186">
        <v>145</v>
      </c>
      <c r="F12" s="239">
        <v>105</v>
      </c>
      <c r="G12" s="187">
        <f t="shared" si="0"/>
        <v>100</v>
      </c>
    </row>
    <row r="13" spans="1:7" x14ac:dyDescent="0.2">
      <c r="A13" s="190">
        <v>1099</v>
      </c>
      <c r="B13" s="191">
        <v>51</v>
      </c>
      <c r="C13" s="252" t="s">
        <v>8</v>
      </c>
      <c r="D13" s="186">
        <v>50</v>
      </c>
      <c r="E13" s="186">
        <v>50</v>
      </c>
      <c r="F13" s="239">
        <v>80</v>
      </c>
      <c r="G13" s="187">
        <f t="shared" si="0"/>
        <v>160</v>
      </c>
    </row>
    <row r="14" spans="1:7" x14ac:dyDescent="0.2">
      <c r="A14" s="190">
        <v>2369</v>
      </c>
      <c r="B14" s="191">
        <v>51</v>
      </c>
      <c r="C14" s="252" t="s">
        <v>8</v>
      </c>
      <c r="D14" s="186">
        <v>100</v>
      </c>
      <c r="E14" s="186">
        <v>100</v>
      </c>
      <c r="F14" s="239">
        <v>100</v>
      </c>
      <c r="G14" s="187">
        <f t="shared" si="0"/>
        <v>100</v>
      </c>
    </row>
    <row r="15" spans="1:7" x14ac:dyDescent="0.2">
      <c r="A15" s="190">
        <v>3719</v>
      </c>
      <c r="B15" s="191">
        <v>51</v>
      </c>
      <c r="C15" s="252" t="s">
        <v>8</v>
      </c>
      <c r="D15" s="186">
        <v>50</v>
      </c>
      <c r="E15" s="186">
        <v>50</v>
      </c>
      <c r="F15" s="239">
        <v>50</v>
      </c>
      <c r="G15" s="187">
        <f t="shared" si="0"/>
        <v>100</v>
      </c>
    </row>
    <row r="16" spans="1:7" x14ac:dyDescent="0.2">
      <c r="A16" s="190">
        <v>3725</v>
      </c>
      <c r="B16" s="191">
        <v>51</v>
      </c>
      <c r="C16" s="8" t="s">
        <v>8</v>
      </c>
      <c r="D16" s="186">
        <v>700</v>
      </c>
      <c r="E16" s="186">
        <v>741</v>
      </c>
      <c r="F16" s="239">
        <v>700</v>
      </c>
      <c r="G16" s="187">
        <f t="shared" si="0"/>
        <v>100</v>
      </c>
    </row>
    <row r="17" spans="1:8" x14ac:dyDescent="0.2">
      <c r="A17" s="190">
        <v>3729</v>
      </c>
      <c r="B17" s="191">
        <v>51</v>
      </c>
      <c r="C17" s="8" t="s">
        <v>8</v>
      </c>
      <c r="D17" s="186">
        <v>300</v>
      </c>
      <c r="E17" s="186">
        <v>219</v>
      </c>
      <c r="F17" s="239">
        <v>1100</v>
      </c>
      <c r="G17" s="187">
        <f t="shared" si="0"/>
        <v>366.66666666666663</v>
      </c>
    </row>
    <row r="18" spans="1:8" x14ac:dyDescent="0.2">
      <c r="A18" s="190">
        <v>3741</v>
      </c>
      <c r="B18" s="191">
        <v>51</v>
      </c>
      <c r="C18" s="8" t="s">
        <v>8</v>
      </c>
      <c r="D18" s="186">
        <v>250</v>
      </c>
      <c r="E18" s="186">
        <v>250</v>
      </c>
      <c r="F18" s="239">
        <v>250</v>
      </c>
      <c r="G18" s="187">
        <f t="shared" si="0"/>
        <v>100</v>
      </c>
    </row>
    <row r="19" spans="1:8" x14ac:dyDescent="0.2">
      <c r="A19" s="190">
        <v>3742</v>
      </c>
      <c r="B19" s="191">
        <v>51</v>
      </c>
      <c r="C19" s="8" t="s">
        <v>8</v>
      </c>
      <c r="D19" s="186">
        <v>3050</v>
      </c>
      <c r="E19" s="186">
        <v>3050</v>
      </c>
      <c r="F19" s="239">
        <v>3050</v>
      </c>
      <c r="G19" s="187">
        <f t="shared" si="0"/>
        <v>100</v>
      </c>
    </row>
    <row r="20" spans="1:8" ht="15" thickBot="1" x14ac:dyDescent="0.25">
      <c r="A20" s="23">
        <v>3769</v>
      </c>
      <c r="B20" s="24">
        <v>51</v>
      </c>
      <c r="C20" s="8" t="s">
        <v>8</v>
      </c>
      <c r="D20" s="11">
        <v>300</v>
      </c>
      <c r="E20" s="11">
        <v>789</v>
      </c>
      <c r="F20" s="240">
        <v>270</v>
      </c>
      <c r="G20" s="12">
        <f t="shared" si="0"/>
        <v>90</v>
      </c>
    </row>
    <row r="21" spans="1:8" s="16" customFormat="1" ht="16.5" thickTop="1" thickBot="1" x14ac:dyDescent="0.3">
      <c r="A21" s="368" t="s">
        <v>9</v>
      </c>
      <c r="B21" s="369"/>
      <c r="C21" s="370"/>
      <c r="D21" s="48">
        <f t="shared" ref="D21:E21" si="1">SUM(D9:D20)</f>
        <v>4957</v>
      </c>
      <c r="E21" s="48">
        <f t="shared" si="1"/>
        <v>5446</v>
      </c>
      <c r="F21" s="48">
        <f>SUM(F9:F20)</f>
        <v>5757</v>
      </c>
      <c r="G21" s="49">
        <f t="shared" si="0"/>
        <v>116.13879362517652</v>
      </c>
    </row>
    <row r="22" spans="1:8" ht="15" thickTop="1" x14ac:dyDescent="0.2">
      <c r="A22" s="402"/>
      <c r="B22" s="402"/>
      <c r="C22" s="402"/>
      <c r="D22" s="402"/>
      <c r="E22" s="402"/>
      <c r="F22" s="402"/>
      <c r="G22" s="402"/>
    </row>
    <row r="24" spans="1:8" ht="15" x14ac:dyDescent="0.25">
      <c r="A24" s="194" t="s">
        <v>13</v>
      </c>
    </row>
    <row r="25" spans="1:8" ht="17.25" customHeight="1" thickBot="1" x14ac:dyDescent="0.3">
      <c r="A25" s="198" t="s">
        <v>267</v>
      </c>
      <c r="B25" s="199"/>
      <c r="C25" s="200"/>
      <c r="D25" s="201"/>
      <c r="E25" s="201"/>
      <c r="F25" s="371">
        <f>SUM(F26)</f>
        <v>50</v>
      </c>
      <c r="G25" s="371"/>
      <c r="H25" s="50">
        <f>SUM(F26)</f>
        <v>50</v>
      </c>
    </row>
    <row r="26" spans="1:8" ht="15.75" thickTop="1" x14ac:dyDescent="0.25">
      <c r="A26" s="193" t="s">
        <v>21</v>
      </c>
      <c r="F26" s="372">
        <v>50</v>
      </c>
      <c r="G26" s="373"/>
    </row>
    <row r="27" spans="1:8" x14ac:dyDescent="0.2">
      <c r="A27" s="366" t="s">
        <v>630</v>
      </c>
      <c r="B27" s="367"/>
      <c r="C27" s="367"/>
      <c r="D27" s="367"/>
      <c r="E27" s="367"/>
      <c r="F27" s="367"/>
      <c r="G27" s="367"/>
    </row>
    <row r="28" spans="1:8" ht="14.25" customHeight="1" x14ac:dyDescent="0.2">
      <c r="A28" s="367"/>
      <c r="B28" s="367"/>
      <c r="C28" s="367"/>
      <c r="D28" s="367"/>
      <c r="E28" s="367"/>
      <c r="F28" s="367"/>
      <c r="G28" s="367"/>
    </row>
    <row r="29" spans="1:8" ht="14.25" customHeight="1" x14ac:dyDescent="0.2">
      <c r="A29" s="367"/>
      <c r="B29" s="367"/>
      <c r="C29" s="367"/>
      <c r="D29" s="367"/>
      <c r="E29" s="367"/>
      <c r="F29" s="367"/>
      <c r="G29" s="367"/>
    </row>
    <row r="30" spans="1:8" ht="14.25" customHeight="1" x14ac:dyDescent="0.2">
      <c r="A30" s="367"/>
      <c r="B30" s="367"/>
      <c r="C30" s="367"/>
      <c r="D30" s="367"/>
      <c r="E30" s="367"/>
      <c r="F30" s="367"/>
      <c r="G30" s="367"/>
    </row>
    <row r="31" spans="1:8" ht="14.25" customHeight="1" x14ac:dyDescent="0.25">
      <c r="A31" s="238"/>
      <c r="B31" s="238"/>
      <c r="C31" s="238"/>
      <c r="D31" s="238"/>
      <c r="E31" s="238"/>
      <c r="F31" s="238"/>
      <c r="G31" s="238"/>
    </row>
    <row r="32" spans="1:8" ht="17.25" customHeight="1" thickBot="1" x14ac:dyDescent="0.3">
      <c r="A32" s="198" t="s">
        <v>268</v>
      </c>
      <c r="B32" s="199"/>
      <c r="C32" s="200"/>
      <c r="D32" s="201"/>
      <c r="E32" s="201"/>
      <c r="F32" s="371">
        <v>2</v>
      </c>
      <c r="G32" s="371"/>
      <c r="H32" s="50">
        <f>SUM(F33)</f>
        <v>2</v>
      </c>
    </row>
    <row r="33" spans="1:8" ht="14.25" customHeight="1" thickTop="1" x14ac:dyDescent="0.25">
      <c r="A33" s="422" t="s">
        <v>269</v>
      </c>
      <c r="B33" s="423"/>
      <c r="C33" s="423"/>
      <c r="D33" s="238"/>
      <c r="E33" s="238"/>
      <c r="F33" s="372">
        <v>2</v>
      </c>
      <c r="G33" s="373"/>
    </row>
    <row r="34" spans="1:8" ht="14.25" customHeight="1" x14ac:dyDescent="0.2">
      <c r="A34" s="412" t="s">
        <v>631</v>
      </c>
      <c r="B34" s="367"/>
      <c r="C34" s="367"/>
      <c r="D34" s="367"/>
      <c r="E34" s="367"/>
      <c r="F34" s="367"/>
      <c r="G34" s="367"/>
    </row>
    <row r="35" spans="1:8" ht="14.25" customHeight="1" x14ac:dyDescent="0.2">
      <c r="A35" s="367"/>
      <c r="B35" s="367"/>
      <c r="C35" s="367"/>
      <c r="D35" s="367"/>
      <c r="E35" s="367"/>
      <c r="F35" s="367"/>
      <c r="G35" s="367"/>
    </row>
    <row r="36" spans="1:8" ht="12.75" customHeight="1" x14ac:dyDescent="0.25">
      <c r="A36" s="253"/>
      <c r="B36" s="238"/>
      <c r="C36" s="238"/>
      <c r="D36" s="238"/>
      <c r="E36" s="238"/>
      <c r="F36" s="238"/>
      <c r="G36" s="238"/>
    </row>
    <row r="37" spans="1:8" ht="17.25" customHeight="1" thickBot="1" x14ac:dyDescent="0.3">
      <c r="A37" s="198" t="s">
        <v>270</v>
      </c>
      <c r="B37" s="199"/>
      <c r="C37" s="200"/>
      <c r="D37" s="201"/>
      <c r="E37" s="201"/>
      <c r="F37" s="371">
        <f>SUM(F38,F47)</f>
        <v>105</v>
      </c>
      <c r="G37" s="371"/>
      <c r="H37" s="50">
        <f>SUM(F38,F47)</f>
        <v>105</v>
      </c>
    </row>
    <row r="38" spans="1:8" ht="14.25" customHeight="1" thickTop="1" x14ac:dyDescent="0.25">
      <c r="A38" s="253" t="s">
        <v>207</v>
      </c>
      <c r="B38" s="238"/>
      <c r="C38" s="238"/>
      <c r="D38" s="238"/>
      <c r="E38" s="238"/>
      <c r="F38" s="372">
        <v>60</v>
      </c>
      <c r="G38" s="373"/>
    </row>
    <row r="39" spans="1:8" ht="14.25" customHeight="1" x14ac:dyDescent="0.2">
      <c r="A39" s="412" t="s">
        <v>632</v>
      </c>
      <c r="B39" s="367"/>
      <c r="C39" s="367"/>
      <c r="D39" s="367"/>
      <c r="E39" s="367"/>
      <c r="F39" s="367"/>
      <c r="G39" s="367"/>
    </row>
    <row r="40" spans="1:8" ht="14.25" customHeight="1" x14ac:dyDescent="0.2">
      <c r="A40" s="367"/>
      <c r="B40" s="367"/>
      <c r="C40" s="367"/>
      <c r="D40" s="367"/>
      <c r="E40" s="367"/>
      <c r="F40" s="367"/>
      <c r="G40" s="367"/>
    </row>
    <row r="41" spans="1:8" ht="14.25" customHeight="1" x14ac:dyDescent="0.2">
      <c r="A41" s="367"/>
      <c r="B41" s="367"/>
      <c r="C41" s="367"/>
      <c r="D41" s="367"/>
      <c r="E41" s="367"/>
      <c r="F41" s="367"/>
      <c r="G41" s="367"/>
    </row>
    <row r="42" spans="1:8" ht="14.25" customHeight="1" x14ac:dyDescent="0.2">
      <c r="A42" s="367"/>
      <c r="B42" s="367"/>
      <c r="C42" s="367"/>
      <c r="D42" s="367"/>
      <c r="E42" s="367"/>
      <c r="F42" s="367"/>
      <c r="G42" s="367"/>
    </row>
    <row r="43" spans="1:8" ht="14.25" customHeight="1" x14ac:dyDescent="0.2">
      <c r="A43" s="367"/>
      <c r="B43" s="367"/>
      <c r="C43" s="367"/>
      <c r="D43" s="367"/>
      <c r="E43" s="367"/>
      <c r="F43" s="367"/>
      <c r="G43" s="367"/>
    </row>
    <row r="44" spans="1:8" ht="14.25" customHeight="1" x14ac:dyDescent="0.2">
      <c r="A44" s="367"/>
      <c r="B44" s="367"/>
      <c r="C44" s="367"/>
      <c r="D44" s="367"/>
      <c r="E44" s="367"/>
      <c r="F44" s="367"/>
      <c r="G44" s="367"/>
    </row>
    <row r="45" spans="1:8" ht="14.25" customHeight="1" x14ac:dyDescent="0.2">
      <c r="A45" s="367"/>
      <c r="B45" s="367"/>
      <c r="C45" s="367"/>
      <c r="D45" s="367"/>
      <c r="E45" s="367"/>
      <c r="F45" s="367"/>
      <c r="G45" s="367"/>
    </row>
    <row r="46" spans="1:8" ht="14.25" customHeight="1" x14ac:dyDescent="0.25">
      <c r="A46" s="278"/>
      <c r="B46" s="278"/>
      <c r="C46" s="278"/>
      <c r="D46" s="278"/>
      <c r="E46" s="278"/>
      <c r="F46" s="278"/>
      <c r="G46" s="278"/>
    </row>
    <row r="47" spans="1:8" ht="14.25" customHeight="1" x14ac:dyDescent="0.25">
      <c r="A47" s="253" t="s">
        <v>21</v>
      </c>
      <c r="B47" s="238"/>
      <c r="C47" s="238"/>
      <c r="D47" s="238"/>
      <c r="E47" s="238"/>
      <c r="F47" s="372">
        <v>45</v>
      </c>
      <c r="G47" s="373"/>
    </row>
    <row r="48" spans="1:8" ht="14.25" customHeight="1" x14ac:dyDescent="0.2">
      <c r="A48" s="412" t="s">
        <v>271</v>
      </c>
      <c r="B48" s="367"/>
      <c r="C48" s="367"/>
      <c r="D48" s="367"/>
      <c r="E48" s="367"/>
      <c r="F48" s="367"/>
      <c r="G48" s="367"/>
    </row>
    <row r="49" spans="1:8" ht="14.25" customHeight="1" x14ac:dyDescent="0.2">
      <c r="A49" s="367"/>
      <c r="B49" s="367"/>
      <c r="C49" s="367"/>
      <c r="D49" s="367"/>
      <c r="E49" s="367"/>
      <c r="F49" s="367"/>
      <c r="G49" s="367"/>
    </row>
    <row r="50" spans="1:8" ht="14.25" customHeight="1" x14ac:dyDescent="0.25">
      <c r="A50" s="253"/>
      <c r="B50" s="238"/>
      <c r="C50" s="238"/>
      <c r="D50" s="238"/>
      <c r="E50" s="238"/>
      <c r="F50" s="238"/>
      <c r="G50" s="238"/>
    </row>
    <row r="51" spans="1:8" ht="17.25" customHeight="1" thickBot="1" x14ac:dyDescent="0.3">
      <c r="A51" s="198" t="s">
        <v>272</v>
      </c>
      <c r="B51" s="199"/>
      <c r="C51" s="200"/>
      <c r="D51" s="201"/>
      <c r="E51" s="201"/>
      <c r="F51" s="371">
        <v>80</v>
      </c>
      <c r="G51" s="371"/>
      <c r="H51" s="50">
        <f>SUM(F52)</f>
        <v>80</v>
      </c>
    </row>
    <row r="52" spans="1:8" ht="14.25" customHeight="1" thickTop="1" x14ac:dyDescent="0.25">
      <c r="A52" s="193" t="s">
        <v>79</v>
      </c>
      <c r="B52" s="235"/>
      <c r="C52" s="235"/>
      <c r="D52" s="235"/>
      <c r="E52" s="235"/>
      <c r="F52" s="372">
        <v>80</v>
      </c>
      <c r="G52" s="373"/>
    </row>
    <row r="53" spans="1:8" ht="14.25" customHeight="1" x14ac:dyDescent="0.2">
      <c r="A53" s="366" t="s">
        <v>273</v>
      </c>
      <c r="B53" s="367"/>
      <c r="C53" s="367"/>
      <c r="D53" s="367"/>
      <c r="E53" s="367"/>
      <c r="F53" s="367"/>
      <c r="G53" s="367"/>
    </row>
    <row r="54" spans="1:8" ht="14.25" customHeight="1" x14ac:dyDescent="0.2">
      <c r="A54" s="367"/>
      <c r="B54" s="367"/>
      <c r="C54" s="367"/>
      <c r="D54" s="367"/>
      <c r="E54" s="367"/>
      <c r="F54" s="367"/>
      <c r="G54" s="367"/>
    </row>
    <row r="55" spans="1:8" ht="14.25" customHeight="1" x14ac:dyDescent="0.25">
      <c r="A55" s="193"/>
      <c r="B55" s="235"/>
      <c r="C55" s="235"/>
      <c r="D55" s="235"/>
      <c r="E55" s="235"/>
      <c r="F55" s="235"/>
      <c r="G55" s="235"/>
    </row>
    <row r="56" spans="1:8" ht="17.25" customHeight="1" thickBot="1" x14ac:dyDescent="0.3">
      <c r="A56" s="198" t="s">
        <v>274</v>
      </c>
      <c r="B56" s="199"/>
      <c r="C56" s="200"/>
      <c r="D56" s="201"/>
      <c r="E56" s="201"/>
      <c r="F56" s="371">
        <v>100</v>
      </c>
      <c r="G56" s="371"/>
      <c r="H56" s="50">
        <f>SUM(F57,F159)</f>
        <v>100</v>
      </c>
    </row>
    <row r="57" spans="1:8" ht="15.75" thickTop="1" x14ac:dyDescent="0.25">
      <c r="A57" s="193" t="s">
        <v>19</v>
      </c>
      <c r="B57" s="235"/>
      <c r="C57" s="235"/>
      <c r="D57" s="235"/>
      <c r="E57" s="235"/>
      <c r="F57" s="372">
        <v>100</v>
      </c>
      <c r="G57" s="373"/>
    </row>
    <row r="58" spans="1:8" x14ac:dyDescent="0.2">
      <c r="A58" s="366" t="s">
        <v>275</v>
      </c>
      <c r="B58" s="367"/>
      <c r="C58" s="367"/>
      <c r="D58" s="367"/>
      <c r="E58" s="367"/>
      <c r="F58" s="367"/>
      <c r="G58" s="367"/>
    </row>
    <row r="59" spans="1:8" x14ac:dyDescent="0.2">
      <c r="A59" s="367"/>
      <c r="B59" s="367"/>
      <c r="C59" s="367"/>
      <c r="D59" s="367"/>
      <c r="E59" s="367"/>
      <c r="F59" s="367"/>
      <c r="G59" s="367"/>
    </row>
    <row r="60" spans="1:8" x14ac:dyDescent="0.2">
      <c r="A60" s="367"/>
      <c r="B60" s="367"/>
      <c r="C60" s="367"/>
      <c r="D60" s="367"/>
      <c r="E60" s="367"/>
      <c r="F60" s="367"/>
      <c r="G60" s="367"/>
    </row>
    <row r="61" spans="1:8" ht="15" x14ac:dyDescent="0.25">
      <c r="A61" s="193"/>
      <c r="B61" s="235"/>
      <c r="C61" s="235"/>
      <c r="D61" s="235"/>
      <c r="E61" s="235"/>
      <c r="F61" s="235"/>
      <c r="G61" s="235"/>
    </row>
    <row r="62" spans="1:8" ht="17.25" customHeight="1" thickBot="1" x14ac:dyDescent="0.3">
      <c r="A62" s="198" t="s">
        <v>276</v>
      </c>
      <c r="B62" s="199"/>
      <c r="C62" s="200"/>
      <c r="D62" s="201"/>
      <c r="E62" s="201"/>
      <c r="F62" s="371">
        <v>50</v>
      </c>
      <c r="G62" s="371"/>
      <c r="H62" s="50">
        <f>SUM(F63,F182)</f>
        <v>50</v>
      </c>
    </row>
    <row r="63" spans="1:8" ht="15.75" thickTop="1" x14ac:dyDescent="0.25">
      <c r="A63" s="193" t="s">
        <v>19</v>
      </c>
      <c r="B63" s="235"/>
      <c r="C63" s="235"/>
      <c r="D63" s="235"/>
      <c r="E63" s="235"/>
      <c r="F63" s="372">
        <v>50</v>
      </c>
      <c r="G63" s="373"/>
    </row>
    <row r="64" spans="1:8" x14ac:dyDescent="0.2">
      <c r="A64" s="366" t="s">
        <v>633</v>
      </c>
      <c r="B64" s="367"/>
      <c r="C64" s="367"/>
      <c r="D64" s="367"/>
      <c r="E64" s="367"/>
      <c r="F64" s="367"/>
      <c r="G64" s="367"/>
    </row>
    <row r="65" spans="1:8" x14ac:dyDescent="0.2">
      <c r="A65" s="367"/>
      <c r="B65" s="367"/>
      <c r="C65" s="367"/>
      <c r="D65" s="367"/>
      <c r="E65" s="367"/>
      <c r="F65" s="367"/>
      <c r="G65" s="367"/>
    </row>
    <row r="66" spans="1:8" ht="14.25" customHeight="1" x14ac:dyDescent="0.25">
      <c r="A66" s="193"/>
      <c r="B66" s="235"/>
      <c r="C66" s="235"/>
      <c r="D66" s="235"/>
      <c r="E66" s="235"/>
      <c r="F66" s="235"/>
      <c r="G66" s="235"/>
    </row>
    <row r="67" spans="1:8" ht="17.25" customHeight="1" thickBot="1" x14ac:dyDescent="0.3">
      <c r="A67" s="198" t="s">
        <v>277</v>
      </c>
      <c r="B67" s="199"/>
      <c r="C67" s="200"/>
      <c r="D67" s="201"/>
      <c r="E67" s="201"/>
      <c r="F67" s="371">
        <v>700</v>
      </c>
      <c r="G67" s="371"/>
      <c r="H67" s="50">
        <f>SUM(F68,F188)</f>
        <v>700</v>
      </c>
    </row>
    <row r="68" spans="1:8" ht="15.75" thickTop="1" x14ac:dyDescent="0.25">
      <c r="A68" s="193" t="s">
        <v>21</v>
      </c>
      <c r="B68" s="235"/>
      <c r="C68" s="235"/>
      <c r="D68" s="235"/>
      <c r="E68" s="235"/>
      <c r="F68" s="372">
        <v>700</v>
      </c>
      <c r="G68" s="373"/>
    </row>
    <row r="69" spans="1:8" x14ac:dyDescent="0.2">
      <c r="A69" s="426" t="s">
        <v>634</v>
      </c>
      <c r="B69" s="427"/>
      <c r="C69" s="427"/>
      <c r="D69" s="427"/>
      <c r="E69" s="427"/>
      <c r="F69" s="427"/>
      <c r="G69" s="427"/>
    </row>
    <row r="70" spans="1:8" x14ac:dyDescent="0.2">
      <c r="A70" s="427"/>
      <c r="B70" s="427"/>
      <c r="C70" s="427"/>
      <c r="D70" s="427"/>
      <c r="E70" s="427"/>
      <c r="F70" s="427"/>
      <c r="G70" s="427"/>
    </row>
    <row r="71" spans="1:8" x14ac:dyDescent="0.2">
      <c r="A71" s="427"/>
      <c r="B71" s="427"/>
      <c r="C71" s="427"/>
      <c r="D71" s="427"/>
      <c r="E71" s="427"/>
      <c r="F71" s="427"/>
      <c r="G71" s="427"/>
    </row>
    <row r="72" spans="1:8" x14ac:dyDescent="0.2">
      <c r="A72" s="427"/>
      <c r="B72" s="427"/>
      <c r="C72" s="427"/>
      <c r="D72" s="427"/>
      <c r="E72" s="427"/>
      <c r="F72" s="427"/>
      <c r="G72" s="427"/>
    </row>
    <row r="73" spans="1:8" x14ac:dyDescent="0.2">
      <c r="A73" s="427"/>
      <c r="B73" s="427"/>
      <c r="C73" s="427"/>
      <c r="D73" s="427"/>
      <c r="E73" s="427"/>
      <c r="F73" s="427"/>
      <c r="G73" s="427"/>
    </row>
    <row r="74" spans="1:8" x14ac:dyDescent="0.2">
      <c r="A74" s="427"/>
      <c r="B74" s="427"/>
      <c r="C74" s="427"/>
      <c r="D74" s="427"/>
      <c r="E74" s="427"/>
      <c r="F74" s="427"/>
      <c r="G74" s="427"/>
    </row>
    <row r="75" spans="1:8" x14ac:dyDescent="0.2">
      <c r="A75" s="427"/>
      <c r="B75" s="427"/>
      <c r="C75" s="427"/>
      <c r="D75" s="427"/>
      <c r="E75" s="427"/>
      <c r="F75" s="427"/>
      <c r="G75" s="427"/>
    </row>
    <row r="76" spans="1:8" ht="15" x14ac:dyDescent="0.2">
      <c r="A76" s="284"/>
      <c r="B76" s="284"/>
      <c r="C76" s="284"/>
      <c r="D76" s="284"/>
      <c r="E76" s="284"/>
      <c r="F76" s="284"/>
      <c r="G76" s="284"/>
    </row>
    <row r="77" spans="1:8" x14ac:dyDescent="0.2">
      <c r="A77" s="426" t="s">
        <v>635</v>
      </c>
      <c r="B77" s="431"/>
      <c r="C77" s="431"/>
      <c r="D77" s="431"/>
      <c r="E77" s="431"/>
      <c r="F77" s="431"/>
      <c r="G77" s="431"/>
    </row>
    <row r="78" spans="1:8" x14ac:dyDescent="0.2">
      <c r="A78" s="431"/>
      <c r="B78" s="431"/>
      <c r="C78" s="431"/>
      <c r="D78" s="431"/>
      <c r="E78" s="431"/>
      <c r="F78" s="431"/>
      <c r="G78" s="431"/>
    </row>
    <row r="79" spans="1:8" x14ac:dyDescent="0.2">
      <c r="A79" s="431"/>
      <c r="B79" s="431"/>
      <c r="C79" s="431"/>
      <c r="D79" s="431"/>
      <c r="E79" s="431"/>
      <c r="F79" s="431"/>
      <c r="G79" s="431"/>
    </row>
    <row r="80" spans="1:8" x14ac:dyDescent="0.2">
      <c r="A80" s="431"/>
      <c r="B80" s="431"/>
      <c r="C80" s="431"/>
      <c r="D80" s="431"/>
      <c r="E80" s="431"/>
      <c r="F80" s="431"/>
      <c r="G80" s="431"/>
    </row>
    <row r="81" spans="1:8" x14ac:dyDescent="0.2">
      <c r="A81" s="431"/>
      <c r="B81" s="431"/>
      <c r="C81" s="431"/>
      <c r="D81" s="431"/>
      <c r="E81" s="431"/>
      <c r="F81" s="431"/>
      <c r="G81" s="431"/>
    </row>
    <row r="82" spans="1:8" x14ac:dyDescent="0.2">
      <c r="A82" s="431"/>
      <c r="B82" s="431"/>
      <c r="C82" s="431"/>
      <c r="D82" s="431"/>
      <c r="E82" s="431"/>
      <c r="F82" s="431"/>
      <c r="G82" s="431"/>
    </row>
    <row r="83" spans="1:8" x14ac:dyDescent="0.2">
      <c r="A83" s="431"/>
      <c r="B83" s="431"/>
      <c r="C83" s="431"/>
      <c r="D83" s="431"/>
      <c r="E83" s="431"/>
      <c r="F83" s="431"/>
      <c r="G83" s="431"/>
    </row>
    <row r="84" spans="1:8" x14ac:dyDescent="0.2">
      <c r="A84" s="431"/>
      <c r="B84" s="431"/>
      <c r="C84" s="431"/>
      <c r="D84" s="431"/>
      <c r="E84" s="431"/>
      <c r="F84" s="431"/>
      <c r="G84" s="431"/>
    </row>
    <row r="85" spans="1:8" x14ac:dyDescent="0.2">
      <c r="A85" s="431"/>
      <c r="B85" s="431"/>
      <c r="C85" s="431"/>
      <c r="D85" s="431"/>
      <c r="E85" s="431"/>
      <c r="F85" s="431"/>
      <c r="G85" s="431"/>
    </row>
    <row r="86" spans="1:8" x14ac:dyDescent="0.2">
      <c r="A86" s="431"/>
      <c r="B86" s="431"/>
      <c r="C86" s="431"/>
      <c r="D86" s="431"/>
      <c r="E86" s="431"/>
      <c r="F86" s="431"/>
      <c r="G86" s="431"/>
    </row>
    <row r="87" spans="1:8" ht="15" x14ac:dyDescent="0.25">
      <c r="A87" s="193"/>
      <c r="B87" s="235"/>
      <c r="C87" s="235"/>
      <c r="D87" s="235"/>
      <c r="E87" s="235"/>
      <c r="F87" s="235"/>
      <c r="G87" s="235"/>
    </row>
    <row r="88" spans="1:8" ht="17.25" customHeight="1" thickBot="1" x14ac:dyDescent="0.3">
      <c r="A88" s="198" t="s">
        <v>278</v>
      </c>
      <c r="B88" s="199"/>
      <c r="C88" s="200"/>
      <c r="D88" s="201"/>
      <c r="E88" s="201"/>
      <c r="F88" s="371">
        <f>SUM(F89)</f>
        <v>1100</v>
      </c>
      <c r="G88" s="371"/>
      <c r="H88" s="50">
        <f>SUM(H90,H100)</f>
        <v>1100</v>
      </c>
    </row>
    <row r="89" spans="1:8" ht="15.75" thickTop="1" x14ac:dyDescent="0.25">
      <c r="A89" s="193" t="s">
        <v>19</v>
      </c>
      <c r="B89" s="235"/>
      <c r="C89" s="235"/>
      <c r="D89" s="235"/>
      <c r="E89" s="235"/>
      <c r="F89" s="372">
        <v>1100</v>
      </c>
      <c r="G89" s="373"/>
    </row>
    <row r="90" spans="1:8" x14ac:dyDescent="0.2">
      <c r="A90" s="429" t="s">
        <v>360</v>
      </c>
      <c r="B90" s="429"/>
      <c r="C90" s="429"/>
      <c r="D90" s="429"/>
      <c r="E90" s="429"/>
      <c r="F90" s="429"/>
      <c r="G90" s="429"/>
      <c r="H90" s="184">
        <v>100</v>
      </c>
    </row>
    <row r="91" spans="1:8" x14ac:dyDescent="0.2">
      <c r="A91" s="426" t="s">
        <v>636</v>
      </c>
      <c r="B91" s="427"/>
      <c r="C91" s="427"/>
      <c r="D91" s="427"/>
      <c r="E91" s="427"/>
      <c r="F91" s="427"/>
      <c r="G91" s="427"/>
    </row>
    <row r="92" spans="1:8" x14ac:dyDescent="0.2">
      <c r="A92" s="427"/>
      <c r="B92" s="427"/>
      <c r="C92" s="427"/>
      <c r="D92" s="427"/>
      <c r="E92" s="427"/>
      <c r="F92" s="427"/>
      <c r="G92" s="427"/>
    </row>
    <row r="93" spans="1:8" x14ac:dyDescent="0.2">
      <c r="A93" s="427"/>
      <c r="B93" s="427"/>
      <c r="C93" s="427"/>
      <c r="D93" s="427"/>
      <c r="E93" s="427"/>
      <c r="F93" s="427"/>
      <c r="G93" s="427"/>
    </row>
    <row r="94" spans="1:8" x14ac:dyDescent="0.2">
      <c r="A94" s="427"/>
      <c r="B94" s="427"/>
      <c r="C94" s="427"/>
      <c r="D94" s="427"/>
      <c r="E94" s="427"/>
      <c r="F94" s="427"/>
      <c r="G94" s="427"/>
    </row>
    <row r="95" spans="1:8" x14ac:dyDescent="0.2">
      <c r="A95" s="427"/>
      <c r="B95" s="427"/>
      <c r="C95" s="427"/>
      <c r="D95" s="427"/>
      <c r="E95" s="427"/>
      <c r="F95" s="427"/>
      <c r="G95" s="427"/>
    </row>
    <row r="96" spans="1:8" x14ac:dyDescent="0.2">
      <c r="A96" s="427"/>
      <c r="B96" s="427"/>
      <c r="C96" s="427"/>
      <c r="D96" s="427"/>
      <c r="E96" s="427"/>
      <c r="F96" s="427"/>
      <c r="G96" s="427"/>
    </row>
    <row r="97" spans="1:8" x14ac:dyDescent="0.2">
      <c r="A97" s="427"/>
      <c r="B97" s="427"/>
      <c r="C97" s="427"/>
      <c r="D97" s="427"/>
      <c r="E97" s="427"/>
      <c r="F97" s="427"/>
      <c r="G97" s="427"/>
    </row>
    <row r="98" spans="1:8" x14ac:dyDescent="0.2">
      <c r="A98" s="427"/>
      <c r="B98" s="427"/>
      <c r="C98" s="427"/>
      <c r="D98" s="427"/>
      <c r="E98" s="427"/>
      <c r="F98" s="427"/>
      <c r="G98" s="427"/>
    </row>
    <row r="99" spans="1:8" ht="15" x14ac:dyDescent="0.2">
      <c r="A99" s="284"/>
      <c r="B99" s="284"/>
      <c r="C99" s="284"/>
      <c r="D99" s="284"/>
      <c r="E99" s="284"/>
      <c r="F99" s="284"/>
      <c r="G99" s="284"/>
    </row>
    <row r="100" spans="1:8" x14ac:dyDescent="0.2">
      <c r="A100" s="429" t="s">
        <v>361</v>
      </c>
      <c r="B100" s="429"/>
      <c r="C100" s="429"/>
      <c r="D100" s="429"/>
      <c r="E100" s="429"/>
      <c r="F100" s="429"/>
      <c r="G100" s="429"/>
      <c r="H100" s="184">
        <v>1000</v>
      </c>
    </row>
    <row r="101" spans="1:8" ht="14.25" customHeight="1" x14ac:dyDescent="0.2">
      <c r="A101" s="426" t="s">
        <v>637</v>
      </c>
      <c r="B101" s="426"/>
      <c r="C101" s="426"/>
      <c r="D101" s="426"/>
      <c r="E101" s="426"/>
      <c r="F101" s="426"/>
      <c r="G101" s="426"/>
    </row>
    <row r="102" spans="1:8" ht="14.25" customHeight="1" x14ac:dyDescent="0.2">
      <c r="A102" s="426"/>
      <c r="B102" s="426"/>
      <c r="C102" s="426"/>
      <c r="D102" s="426"/>
      <c r="E102" s="426"/>
      <c r="F102" s="426"/>
      <c r="G102" s="426"/>
    </row>
    <row r="103" spans="1:8" ht="14.25" customHeight="1" x14ac:dyDescent="0.2">
      <c r="A103" s="426"/>
      <c r="B103" s="426"/>
      <c r="C103" s="426"/>
      <c r="D103" s="426"/>
      <c r="E103" s="426"/>
      <c r="F103" s="426"/>
      <c r="G103" s="426"/>
    </row>
    <row r="104" spans="1:8" ht="14.25" customHeight="1" x14ac:dyDescent="0.2">
      <c r="A104" s="426"/>
      <c r="B104" s="426"/>
      <c r="C104" s="426"/>
      <c r="D104" s="426"/>
      <c r="E104" s="426"/>
      <c r="F104" s="426"/>
      <c r="G104" s="426"/>
    </row>
    <row r="105" spans="1:8" ht="14.25" customHeight="1" x14ac:dyDescent="0.2">
      <c r="A105" s="426"/>
      <c r="B105" s="426"/>
      <c r="C105" s="426"/>
      <c r="D105" s="426"/>
      <c r="E105" s="426"/>
      <c r="F105" s="426"/>
      <c r="G105" s="426"/>
    </row>
    <row r="106" spans="1:8" ht="14.25" customHeight="1" x14ac:dyDescent="0.2">
      <c r="A106" s="426"/>
      <c r="B106" s="426"/>
      <c r="C106" s="426"/>
      <c r="D106" s="426"/>
      <c r="E106" s="426"/>
      <c r="F106" s="426"/>
      <c r="G106" s="426"/>
    </row>
    <row r="107" spans="1:8" ht="14.25" customHeight="1" x14ac:dyDescent="0.2">
      <c r="A107" s="426"/>
      <c r="B107" s="426"/>
      <c r="C107" s="426"/>
      <c r="D107" s="426"/>
      <c r="E107" s="426"/>
      <c r="F107" s="426"/>
      <c r="G107" s="426"/>
    </row>
    <row r="108" spans="1:8" ht="14.25" customHeight="1" x14ac:dyDescent="0.2">
      <c r="A108" s="426"/>
      <c r="B108" s="426"/>
      <c r="C108" s="426"/>
      <c r="D108" s="426"/>
      <c r="E108" s="426"/>
      <c r="F108" s="426"/>
      <c r="G108" s="426"/>
    </row>
    <row r="109" spans="1:8" ht="14.25" customHeight="1" x14ac:dyDescent="0.2">
      <c r="A109" s="426"/>
      <c r="B109" s="426"/>
      <c r="C109" s="426"/>
      <c r="D109" s="426"/>
      <c r="E109" s="426"/>
      <c r="F109" s="426"/>
      <c r="G109" s="426"/>
    </row>
    <row r="110" spans="1:8" ht="14.25" customHeight="1" x14ac:dyDescent="0.2">
      <c r="A110" s="426"/>
      <c r="B110" s="426"/>
      <c r="C110" s="426"/>
      <c r="D110" s="426"/>
      <c r="E110" s="426"/>
      <c r="F110" s="426"/>
      <c r="G110" s="426"/>
    </row>
    <row r="111" spans="1:8" ht="14.25" customHeight="1" x14ac:dyDescent="0.2">
      <c r="A111" s="426"/>
      <c r="B111" s="426"/>
      <c r="C111" s="426"/>
      <c r="D111" s="426"/>
      <c r="E111" s="426"/>
      <c r="F111" s="426"/>
      <c r="G111" s="426"/>
    </row>
    <row r="112" spans="1:8" ht="14.25" customHeight="1" x14ac:dyDescent="0.2">
      <c r="A112" s="426"/>
      <c r="B112" s="426"/>
      <c r="C112" s="426"/>
      <c r="D112" s="426"/>
      <c r="E112" s="426"/>
      <c r="F112" s="426"/>
      <c r="G112" s="426"/>
    </row>
    <row r="113" spans="1:8" ht="14.25" customHeight="1" x14ac:dyDescent="0.2">
      <c r="A113" s="426"/>
      <c r="B113" s="426"/>
      <c r="C113" s="426"/>
      <c r="D113" s="426"/>
      <c r="E113" s="426"/>
      <c r="F113" s="426"/>
      <c r="G113" s="426"/>
    </row>
    <row r="114" spans="1:8" ht="14.25" customHeight="1" x14ac:dyDescent="0.2">
      <c r="A114" s="426"/>
      <c r="B114" s="426"/>
      <c r="C114" s="426"/>
      <c r="D114" s="426"/>
      <c r="E114" s="426"/>
      <c r="F114" s="426"/>
      <c r="G114" s="426"/>
    </row>
    <row r="115" spans="1:8" ht="14.25" customHeight="1" x14ac:dyDescent="0.2">
      <c r="A115" s="426"/>
      <c r="B115" s="426"/>
      <c r="C115" s="426"/>
      <c r="D115" s="426"/>
      <c r="E115" s="426"/>
      <c r="F115" s="426"/>
      <c r="G115" s="426"/>
    </row>
    <row r="116" spans="1:8" ht="14.25" customHeight="1" x14ac:dyDescent="0.2">
      <c r="A116" s="426"/>
      <c r="B116" s="426"/>
      <c r="C116" s="426"/>
      <c r="D116" s="426"/>
      <c r="E116" s="426"/>
      <c r="F116" s="426"/>
      <c r="G116" s="426"/>
    </row>
    <row r="117" spans="1:8" ht="14.25" customHeight="1" x14ac:dyDescent="0.2">
      <c r="A117" s="426"/>
      <c r="B117" s="426"/>
      <c r="C117" s="426"/>
      <c r="D117" s="426"/>
      <c r="E117" s="426"/>
      <c r="F117" s="426"/>
      <c r="G117" s="426"/>
    </row>
    <row r="118" spans="1:8" ht="14.25" customHeight="1" x14ac:dyDescent="0.2">
      <c r="A118" s="426"/>
      <c r="B118" s="426"/>
      <c r="C118" s="426"/>
      <c r="D118" s="426"/>
      <c r="E118" s="426"/>
      <c r="F118" s="426"/>
      <c r="G118" s="426"/>
    </row>
    <row r="119" spans="1:8" ht="14.25" customHeight="1" x14ac:dyDescent="0.2">
      <c r="A119" s="426"/>
      <c r="B119" s="426"/>
      <c r="C119" s="426"/>
      <c r="D119" s="426"/>
      <c r="E119" s="426"/>
      <c r="F119" s="426"/>
      <c r="G119" s="426"/>
    </row>
    <row r="120" spans="1:8" ht="15" x14ac:dyDescent="0.2">
      <c r="A120" s="254"/>
      <c r="B120" s="254"/>
      <c r="C120" s="254"/>
      <c r="D120" s="254"/>
      <c r="E120" s="254"/>
      <c r="F120" s="254"/>
      <c r="G120" s="254"/>
    </row>
    <row r="121" spans="1:8" ht="17.25" customHeight="1" thickBot="1" x14ac:dyDescent="0.3">
      <c r="A121" s="198" t="s">
        <v>279</v>
      </c>
      <c r="B121" s="199"/>
      <c r="C121" s="200"/>
      <c r="D121" s="201"/>
      <c r="E121" s="201"/>
      <c r="F121" s="371">
        <v>250</v>
      </c>
      <c r="G121" s="371"/>
      <c r="H121" s="50">
        <f>SUM(F122,F217)</f>
        <v>250</v>
      </c>
    </row>
    <row r="122" spans="1:8" ht="15.75" thickTop="1" x14ac:dyDescent="0.25">
      <c r="A122" s="193" t="s">
        <v>21</v>
      </c>
      <c r="B122" s="235"/>
      <c r="C122" s="235"/>
      <c r="D122" s="235"/>
      <c r="E122" s="235"/>
      <c r="F122" s="372">
        <v>250</v>
      </c>
      <c r="G122" s="373"/>
    </row>
    <row r="123" spans="1:8" x14ac:dyDescent="0.2">
      <c r="A123" s="366" t="s">
        <v>340</v>
      </c>
      <c r="B123" s="367"/>
      <c r="C123" s="367"/>
      <c r="D123" s="367"/>
      <c r="E123" s="367"/>
      <c r="F123" s="367"/>
      <c r="G123" s="367"/>
    </row>
    <row r="124" spans="1:8" x14ac:dyDescent="0.2">
      <c r="A124" s="367"/>
      <c r="B124" s="367"/>
      <c r="C124" s="367"/>
      <c r="D124" s="367"/>
      <c r="E124" s="367"/>
      <c r="F124" s="367"/>
      <c r="G124" s="367"/>
    </row>
    <row r="125" spans="1:8" x14ac:dyDescent="0.2">
      <c r="A125" s="367"/>
      <c r="B125" s="367"/>
      <c r="C125" s="367"/>
      <c r="D125" s="367"/>
      <c r="E125" s="367"/>
      <c r="F125" s="367"/>
      <c r="G125" s="367"/>
    </row>
    <row r="126" spans="1:8" x14ac:dyDescent="0.2">
      <c r="A126" s="367"/>
      <c r="B126" s="367"/>
      <c r="C126" s="367"/>
      <c r="D126" s="367"/>
      <c r="E126" s="367"/>
      <c r="F126" s="367"/>
      <c r="G126" s="367"/>
    </row>
    <row r="127" spans="1:8" x14ac:dyDescent="0.2">
      <c r="A127" s="367"/>
      <c r="B127" s="367"/>
      <c r="C127" s="367"/>
      <c r="D127" s="367"/>
      <c r="E127" s="367"/>
      <c r="F127" s="367"/>
      <c r="G127" s="367"/>
    </row>
    <row r="128" spans="1:8" x14ac:dyDescent="0.2">
      <c r="A128" s="367"/>
      <c r="B128" s="367"/>
      <c r="C128" s="367"/>
      <c r="D128" s="367"/>
      <c r="E128" s="367"/>
      <c r="F128" s="367"/>
      <c r="G128" s="367"/>
    </row>
    <row r="129" spans="1:8" x14ac:dyDescent="0.2">
      <c r="A129" s="367"/>
      <c r="B129" s="367"/>
      <c r="C129" s="367"/>
      <c r="D129" s="367"/>
      <c r="E129" s="367"/>
      <c r="F129" s="367"/>
      <c r="G129" s="367"/>
    </row>
    <row r="130" spans="1:8" ht="46.5" customHeight="1" x14ac:dyDescent="0.2">
      <c r="A130" s="374"/>
      <c r="B130" s="374"/>
      <c r="C130" s="374"/>
      <c r="D130" s="374"/>
      <c r="E130" s="374"/>
      <c r="F130" s="374"/>
      <c r="G130" s="374"/>
    </row>
    <row r="131" spans="1:8" ht="15" x14ac:dyDescent="0.25">
      <c r="A131" s="193"/>
      <c r="B131" s="235"/>
      <c r="C131" s="235"/>
      <c r="D131" s="235"/>
      <c r="E131" s="235"/>
      <c r="F131" s="235"/>
      <c r="G131" s="235"/>
    </row>
    <row r="132" spans="1:8" ht="17.25" customHeight="1" thickBot="1" x14ac:dyDescent="0.3">
      <c r="A132" s="198" t="s">
        <v>280</v>
      </c>
      <c r="B132" s="199"/>
      <c r="C132" s="200"/>
      <c r="D132" s="201"/>
      <c r="E132" s="201"/>
      <c r="F132" s="371">
        <v>3050</v>
      </c>
      <c r="G132" s="371"/>
      <c r="H132" s="50">
        <f>SUM(F137,F133)</f>
        <v>3050</v>
      </c>
    </row>
    <row r="133" spans="1:8" ht="15.75" thickTop="1" x14ac:dyDescent="0.25">
      <c r="A133" s="193" t="s">
        <v>19</v>
      </c>
      <c r="B133" s="235"/>
      <c r="C133" s="235"/>
      <c r="D133" s="235"/>
      <c r="E133" s="235"/>
      <c r="F133" s="372">
        <v>150</v>
      </c>
      <c r="G133" s="373"/>
    </row>
    <row r="134" spans="1:8" x14ac:dyDescent="0.2">
      <c r="A134" s="366" t="s">
        <v>281</v>
      </c>
      <c r="B134" s="367"/>
      <c r="C134" s="367"/>
      <c r="D134" s="367"/>
      <c r="E134" s="367"/>
      <c r="F134" s="367"/>
      <c r="G134" s="367"/>
    </row>
    <row r="135" spans="1:8" x14ac:dyDescent="0.2">
      <c r="A135" s="367"/>
      <c r="B135" s="367"/>
      <c r="C135" s="367"/>
      <c r="D135" s="367"/>
      <c r="E135" s="367"/>
      <c r="F135" s="367"/>
      <c r="G135" s="367"/>
    </row>
    <row r="136" spans="1:8" ht="15" x14ac:dyDescent="0.25">
      <c r="A136" s="278"/>
      <c r="B136" s="278"/>
      <c r="C136" s="278"/>
      <c r="D136" s="278"/>
      <c r="E136" s="278"/>
      <c r="F136" s="278"/>
      <c r="G136" s="278"/>
    </row>
    <row r="137" spans="1:8" ht="15" x14ac:dyDescent="0.25">
      <c r="A137" s="193" t="s">
        <v>21</v>
      </c>
      <c r="F137" s="372">
        <v>2900</v>
      </c>
      <c r="G137" s="373"/>
    </row>
    <row r="138" spans="1:8" x14ac:dyDescent="0.2">
      <c r="A138" s="366" t="s">
        <v>638</v>
      </c>
      <c r="B138" s="367"/>
      <c r="C138" s="367"/>
      <c r="D138" s="367"/>
      <c r="E138" s="367"/>
      <c r="F138" s="367"/>
      <c r="G138" s="367"/>
    </row>
    <row r="139" spans="1:8" x14ac:dyDescent="0.2">
      <c r="A139" s="367"/>
      <c r="B139" s="367"/>
      <c r="C139" s="367"/>
      <c r="D139" s="367"/>
      <c r="E139" s="367"/>
      <c r="F139" s="367"/>
      <c r="G139" s="367"/>
    </row>
    <row r="140" spans="1:8" ht="15" x14ac:dyDescent="0.25">
      <c r="A140" s="193"/>
      <c r="F140" s="233"/>
      <c r="G140" s="234"/>
    </row>
    <row r="141" spans="1:8" ht="17.25" customHeight="1" thickBot="1" x14ac:dyDescent="0.3">
      <c r="A141" s="198" t="s">
        <v>282</v>
      </c>
      <c r="B141" s="199"/>
      <c r="C141" s="200"/>
      <c r="D141" s="201"/>
      <c r="E141" s="201"/>
      <c r="F141" s="371">
        <v>270</v>
      </c>
      <c r="G141" s="371"/>
      <c r="H141" s="50">
        <f>SUM(F142)</f>
        <v>270</v>
      </c>
    </row>
    <row r="142" spans="1:8" ht="15.75" thickTop="1" x14ac:dyDescent="0.25">
      <c r="A142" s="193" t="s">
        <v>21</v>
      </c>
      <c r="F142" s="372">
        <v>270</v>
      </c>
      <c r="G142" s="373"/>
    </row>
    <row r="143" spans="1:8" x14ac:dyDescent="0.2">
      <c r="A143" s="366" t="s">
        <v>341</v>
      </c>
      <c r="B143" s="367"/>
      <c r="C143" s="367"/>
      <c r="D143" s="367"/>
      <c r="E143" s="367"/>
      <c r="F143" s="367"/>
      <c r="G143" s="367"/>
    </row>
    <row r="144" spans="1:8" x14ac:dyDescent="0.2">
      <c r="A144" s="367"/>
      <c r="B144" s="367"/>
      <c r="C144" s="367"/>
      <c r="D144" s="367"/>
      <c r="E144" s="367"/>
      <c r="F144" s="367"/>
      <c r="G144" s="367"/>
    </row>
    <row r="145" spans="1:7" x14ac:dyDescent="0.2">
      <c r="A145" s="367"/>
      <c r="B145" s="367"/>
      <c r="C145" s="367"/>
      <c r="D145" s="367"/>
      <c r="E145" s="367"/>
      <c r="F145" s="367"/>
      <c r="G145" s="367"/>
    </row>
    <row r="146" spans="1:7" x14ac:dyDescent="0.2">
      <c r="A146" s="367"/>
      <c r="B146" s="367"/>
      <c r="C146" s="367"/>
      <c r="D146" s="367"/>
      <c r="E146" s="367"/>
      <c r="F146" s="367"/>
      <c r="G146" s="367"/>
    </row>
    <row r="147" spans="1:7" ht="15" x14ac:dyDescent="0.25">
      <c r="A147" s="193"/>
      <c r="F147" s="233"/>
      <c r="G147" s="234"/>
    </row>
    <row r="148" spans="1:7" ht="29.25" customHeight="1" x14ac:dyDescent="0.2">
      <c r="A148" s="366" t="s">
        <v>639</v>
      </c>
      <c r="B148" s="366"/>
      <c r="C148" s="366"/>
      <c r="D148" s="366"/>
      <c r="E148" s="366"/>
      <c r="F148" s="366"/>
      <c r="G148" s="366"/>
    </row>
    <row r="149" spans="1:7" ht="14.25" customHeight="1" x14ac:dyDescent="0.2">
      <c r="A149" s="277"/>
      <c r="B149" s="277"/>
      <c r="C149" s="277"/>
      <c r="D149" s="277"/>
      <c r="E149" s="277"/>
      <c r="F149" s="277"/>
      <c r="G149" s="277"/>
    </row>
    <row r="150" spans="1:7" ht="44.25" customHeight="1" x14ac:dyDescent="0.2">
      <c r="A150" s="366" t="s">
        <v>640</v>
      </c>
      <c r="B150" s="366"/>
      <c r="C150" s="366"/>
      <c r="D150" s="366"/>
      <c r="E150" s="366"/>
      <c r="F150" s="366"/>
      <c r="G150" s="366"/>
    </row>
    <row r="152" spans="1:7" ht="42" customHeight="1" x14ac:dyDescent="0.2">
      <c r="A152" s="366" t="s">
        <v>641</v>
      </c>
      <c r="B152" s="366"/>
      <c r="C152" s="366"/>
      <c r="D152" s="366"/>
      <c r="E152" s="366"/>
      <c r="F152" s="366"/>
      <c r="G152" s="366"/>
    </row>
  </sheetData>
  <mergeCells count="48">
    <mergeCell ref="A138:G139"/>
    <mergeCell ref="F141:G141"/>
    <mergeCell ref="F142:G142"/>
    <mergeCell ref="A143:G146"/>
    <mergeCell ref="F122:G122"/>
    <mergeCell ref="A123:G130"/>
    <mergeCell ref="F132:G132"/>
    <mergeCell ref="F133:G133"/>
    <mergeCell ref="A134:G135"/>
    <mergeCell ref="F137:G137"/>
    <mergeCell ref="F121:G121"/>
    <mergeCell ref="F68:G68"/>
    <mergeCell ref="A69:G75"/>
    <mergeCell ref="A77:G86"/>
    <mergeCell ref="F88:G88"/>
    <mergeCell ref="F89:G89"/>
    <mergeCell ref="A90:G90"/>
    <mergeCell ref="A91:G98"/>
    <mergeCell ref="A100:G100"/>
    <mergeCell ref="A101:G119"/>
    <mergeCell ref="F67:G67"/>
    <mergeCell ref="F56:G56"/>
    <mergeCell ref="F57:G57"/>
    <mergeCell ref="A58:G60"/>
    <mergeCell ref="F62:G62"/>
    <mergeCell ref="F63:G63"/>
    <mergeCell ref="A64:G65"/>
    <mergeCell ref="F47:G47"/>
    <mergeCell ref="A48:G49"/>
    <mergeCell ref="F51:G51"/>
    <mergeCell ref="F52:G52"/>
    <mergeCell ref="A53:G54"/>
    <mergeCell ref="A148:G148"/>
    <mergeCell ref="A150:G150"/>
    <mergeCell ref="A152:G152"/>
    <mergeCell ref="F26:G26"/>
    <mergeCell ref="F1:G1"/>
    <mergeCell ref="A21:C21"/>
    <mergeCell ref="F25:G25"/>
    <mergeCell ref="A22:G22"/>
    <mergeCell ref="A27:G30"/>
    <mergeCell ref="F32:G32"/>
    <mergeCell ref="A33:C33"/>
    <mergeCell ref="F33:G33"/>
    <mergeCell ref="A34:G35"/>
    <mergeCell ref="F37:G37"/>
    <mergeCell ref="F38:G38"/>
    <mergeCell ref="A39:G45"/>
  </mergeCells>
  <pageMargins left="0.70866141732283472" right="0.70866141732283472" top="0.78740157480314965" bottom="0.78740157480314965" header="0.31496062992125984" footer="0.31496062992125984"/>
  <pageSetup paperSize="9" scale="66" firstPageNumber="43" orientation="portrait" useFirstPageNumber="1" r:id="rId1"/>
  <headerFooter>
    <oddFooter>&amp;L&amp;"-,Kurzíva"Zastupitelstvo Olomouckého kraje 12-12-2014
6. - Rozpočet Olomouckého kraje 2015 - návrh rozpočtu
Příloha č. 3a): Výdaje odborů (kanceláří)&amp;R&amp;"-,Kurzíva"Strana &amp;P (celkem 127)</oddFooter>
  </headerFooter>
  <colBreaks count="1" manualBreakCount="1">
    <brk id="1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18</vt:i4>
      </vt:variant>
    </vt:vector>
  </HeadingPairs>
  <TitlesOfParts>
    <vt:vector size="36" baseType="lpstr">
      <vt:lpstr>celkem</vt:lpstr>
      <vt:lpstr>01</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'01'!Oblast_tisku</vt:lpstr>
      <vt:lpstr>'03'!Oblast_tisku</vt:lpstr>
      <vt:lpstr>'04'!Oblast_tisku</vt:lpstr>
      <vt:lpstr>'05'!Oblast_tisku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'15'!Oblast_tisku</vt:lpstr>
      <vt:lpstr>'16'!Oblast_tisku</vt:lpstr>
      <vt:lpstr>'17'!Oblast_tisku</vt:lpstr>
      <vt:lpstr>'18'!Oblast_tisku</vt:lpstr>
      <vt:lpstr>celkem!Oblast_tisku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2014-11-27T06:46:21Z</cp:lastPrinted>
  <dcterms:created xsi:type="dcterms:W3CDTF">2012-11-27T11:19:48Z</dcterms:created>
  <dcterms:modified xsi:type="dcterms:W3CDTF">2014-11-27T06:46:29Z</dcterms:modified>
</cp:coreProperties>
</file>