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0" windowWidth="24915" windowHeight="11475"/>
  </bookViews>
  <sheets>
    <sheet name="stránky" sheetId="2" r:id="rId1"/>
    <sheet name="bilance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1">bilance!$A$1:$F$55</definedName>
    <definedName name="_xlnm.Print_Area" localSheetId="0">stránky!$A$1:$I$127</definedName>
  </definedNames>
  <calcPr calcId="145621"/>
</workbook>
</file>

<file path=xl/calcChain.xml><?xml version="1.0" encoding="utf-8"?>
<calcChain xmlns="http://schemas.openxmlformats.org/spreadsheetml/2006/main">
  <c r="C20" i="1" l="1"/>
  <c r="E45" i="1" l="1"/>
  <c r="C28" i="1"/>
  <c r="C26" i="1"/>
  <c r="E28" i="1" l="1"/>
  <c r="E14" i="1" l="1"/>
  <c r="E10" i="1"/>
  <c r="E8" i="1"/>
  <c r="E44" i="1" l="1"/>
  <c r="E30" i="1" l="1"/>
  <c r="E52" i="1" l="1"/>
  <c r="E55" i="1" s="1"/>
  <c r="E7" i="1" l="1"/>
  <c r="E6" i="1"/>
  <c r="F44" i="1" l="1"/>
  <c r="E39" i="1" l="1"/>
  <c r="E38" i="1" s="1"/>
  <c r="F39" i="1" l="1"/>
  <c r="E17" i="1" l="1"/>
  <c r="E15" i="1"/>
  <c r="E13" i="1"/>
  <c r="E12" i="1"/>
  <c r="E11" i="1"/>
  <c r="E9" i="1"/>
  <c r="E18" i="1" l="1"/>
  <c r="E33" i="1"/>
  <c r="C40" i="1" l="1"/>
  <c r="F40" i="1" s="1"/>
  <c r="C38" i="1" l="1"/>
  <c r="F38" i="1" s="1"/>
  <c r="E20" i="1" l="1"/>
  <c r="E56" i="1" s="1"/>
  <c r="E29" i="1" l="1"/>
  <c r="F33" i="1" l="1"/>
  <c r="C55" i="1" l="1"/>
  <c r="D56" i="1"/>
  <c r="E36" i="1" l="1"/>
  <c r="E35" i="1"/>
  <c r="C30" i="1"/>
  <c r="C29" i="1" s="1"/>
  <c r="C25" i="1" l="1"/>
  <c r="C45" i="1" s="1"/>
  <c r="C47" i="1" s="1"/>
  <c r="F31" i="1" l="1"/>
  <c r="F30" i="1"/>
  <c r="F32" i="1"/>
  <c r="F27" i="1" l="1"/>
  <c r="F26" i="1"/>
  <c r="F54" i="1" l="1"/>
  <c r="F46" i="1"/>
  <c r="F35" i="1"/>
  <c r="F36" i="1"/>
  <c r="F37" i="1"/>
  <c r="F19" i="1"/>
  <c r="F12" i="1"/>
  <c r="F13" i="1"/>
  <c r="F14" i="1"/>
  <c r="F15" i="1"/>
  <c r="F16" i="1"/>
  <c r="F7" i="1"/>
  <c r="F11" i="1"/>
  <c r="F9" i="1"/>
  <c r="F6" i="1" l="1"/>
  <c r="D38" i="1"/>
  <c r="D44" i="1"/>
  <c r="D45" i="1" l="1"/>
  <c r="D47" i="1" s="1"/>
  <c r="D57" i="1" l="1"/>
  <c r="D58" i="1" s="1"/>
  <c r="C57" i="1" l="1"/>
  <c r="D6" i="1"/>
  <c r="D55" i="1" l="1"/>
  <c r="D17" i="1" l="1"/>
  <c r="F17" i="1"/>
  <c r="D11" i="1"/>
  <c r="D9" i="1"/>
  <c r="D8" i="1"/>
  <c r="C18" i="1" l="1"/>
  <c r="F8" i="1"/>
  <c r="C56" i="1" l="1"/>
  <c r="C58" i="1" s="1"/>
  <c r="F18" i="1"/>
  <c r="D14" i="1"/>
  <c r="D18" i="1" s="1"/>
  <c r="D20" i="1" s="1"/>
  <c r="F20" i="1" l="1"/>
  <c r="F52" i="1" l="1"/>
  <c r="F55" i="1" l="1"/>
  <c r="E25" i="1" l="1"/>
  <c r="F28" i="1"/>
  <c r="F45" i="1" l="1"/>
  <c r="E47" i="1"/>
  <c r="E57" i="1" s="1"/>
  <c r="E58" i="1" l="1"/>
  <c r="F47" i="1"/>
</calcChain>
</file>

<file path=xl/sharedStrings.xml><?xml version="1.0" encoding="utf-8"?>
<sst xmlns="http://schemas.openxmlformats.org/spreadsheetml/2006/main" count="183" uniqueCount="163">
  <si>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</si>
  <si>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</si>
  <si>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</si>
  <si>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</si>
  <si>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</si>
  <si>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</si>
  <si>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</si>
  <si>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Ostatní nedaňové příjmy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</si>
  <si>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</si>
  <si>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</si>
  <si>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</si>
  <si>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</si>
  <si>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</si>
  <si>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</si>
  <si>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</si>
  <si>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</si>
  <si>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</si>
  <si>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</si>
  <si>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 xml:space="preserve">Odbory (kanceláře) - provozní výdaje </t>
  </si>
  <si>
    <t xml:space="preserve">Příspěvkové organizace - provozní výdaje </t>
  </si>
  <si>
    <t>Fond sociálních potřeb</t>
  </si>
  <si>
    <t>Evropské programy</t>
  </si>
  <si>
    <t>Výdaje Olomouckého kraje celkem</t>
  </si>
  <si>
    <t>Investice - zdravotnictví (z nájemného)</t>
  </si>
  <si>
    <t>Příjmy Olomouckého kraje celkem (po konsolidaci)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</si>
  <si>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</si>
  <si>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</si>
  <si>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</si>
  <si>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</si>
  <si>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Finanční vztahy k rozpočtům krajů</t>
  </si>
  <si>
    <t xml:space="preserve"> </t>
  </si>
  <si>
    <t>Rekapitulace</t>
  </si>
  <si>
    <t>Zastupitelé</t>
  </si>
  <si>
    <t>Kancelář ředitele</t>
  </si>
  <si>
    <t>Odbor majetkoprávní a právní</t>
  </si>
  <si>
    <t xml:space="preserve">Odbor správní a legislativní 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</si>
  <si>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</si>
  <si>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</si>
  <si>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</si>
  <si>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</si>
  <si>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</si>
  <si>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</si>
  <si>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</si>
  <si>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Odbor kultury a památkové péče</t>
  </si>
  <si>
    <t>Odbor zdravotnictví</t>
  </si>
  <si>
    <t>Krajský živnostenský úřad</t>
  </si>
  <si>
    <t>Útvar interního auditu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</si>
  <si>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</si>
  <si>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</si>
  <si>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</si>
  <si>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</si>
  <si>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</si>
  <si>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</si>
  <si>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</si>
  <si>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</si>
  <si>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</si>
  <si>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</si>
  <si>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>a) Přímá podpora vrcholových sportovních oddílů</t>
  </si>
  <si>
    <t xml:space="preserve">b) Přímá podpora významných kulturních akcí </t>
  </si>
  <si>
    <t>15</t>
  </si>
  <si>
    <t>a) Odbory (kanceláře) Krajského úřadu Olomouckého kraje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</si>
  <si>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</si>
  <si>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</si>
  <si>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</si>
  <si>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</si>
  <si>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Odbor tajemníka hejtmana</t>
  </si>
  <si>
    <t>Původní návrh na rok 2014</t>
  </si>
  <si>
    <t>z toho: provozní výdaje odborů</t>
  </si>
  <si>
    <t xml:space="preserve">           dotační tituly</t>
  </si>
  <si>
    <t xml:space="preserve">           dopravní obslužnost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</si>
  <si>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</si>
  <si>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</si>
  <si>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</si>
  <si>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</si>
  <si>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Vývoj daňových příjmů v roce 2014 - 2015</t>
  </si>
  <si>
    <t>FINANCOVÁNÍ</t>
  </si>
  <si>
    <t xml:space="preserve">5. Přímá podpora z rozpočtu Olomouckého kraje </t>
  </si>
  <si>
    <t xml:space="preserve">c) Přímá podpora Významných akcí </t>
  </si>
  <si>
    <t>Odbor investic a evropských programů</t>
  </si>
  <si>
    <t>Schválený rozpočet 2014</t>
  </si>
  <si>
    <t>Návrh rozpočtu 2015</t>
  </si>
  <si>
    <t xml:space="preserve">Příjmy včetně financování </t>
  </si>
  <si>
    <t xml:space="preserve">Výdaje včetně financování </t>
  </si>
  <si>
    <t>Rozdíl</t>
  </si>
  <si>
    <t xml:space="preserve">           příspěvek na provoz - dopravní obslužnost</t>
  </si>
  <si>
    <t>1. Bilance  příjmů, výdajů a financování Olomouckého kraje na rok 2015</t>
  </si>
  <si>
    <t>2. Příjmy Olomouckého kraje na rok 2015</t>
  </si>
  <si>
    <t>a) rozpracované</t>
  </si>
  <si>
    <t xml:space="preserve">b) alokace 5 -12 - podíl Olomouckého kraje </t>
  </si>
  <si>
    <t xml:space="preserve">c) alokace 5 - 12 - předfinancování </t>
  </si>
  <si>
    <t>1. Bilance příjmů, výdajů a financování Olomouckého kraje na rok 2015</t>
  </si>
  <si>
    <t>Příjmy Olomouckého kraje na rok 2015</t>
  </si>
  <si>
    <t>Návrh daňových příjmů Olomouckého kraje na rok 2015</t>
  </si>
  <si>
    <t>Příjmy Olomouckého kraje na rok 2015 - přehled za odbory (kanceláře)</t>
  </si>
  <si>
    <t>3. Výdaje Olomouckého kraje na rok 2015</t>
  </si>
  <si>
    <t>7. Financování akcí v rámci 5 - 12 alokace</t>
  </si>
  <si>
    <t>5=4/3</t>
  </si>
  <si>
    <t>Investice</t>
  </si>
  <si>
    <t>Nepřevedené částky vyrovnávající schodek</t>
  </si>
  <si>
    <t>d) nové investice - odbory</t>
  </si>
  <si>
    <t>Příjmy Olomouckého kraje na rok 2015- odvody příspěvkových organizací</t>
  </si>
  <si>
    <t>48-49</t>
  </si>
  <si>
    <t>52</t>
  </si>
  <si>
    <t>53</t>
  </si>
  <si>
    <t>54</t>
  </si>
  <si>
    <t>55</t>
  </si>
  <si>
    <t>69-70</t>
  </si>
  <si>
    <t>71-72</t>
  </si>
  <si>
    <t>73-74</t>
  </si>
  <si>
    <t>4. Přehled dotačních titulů za období 2013  - 2015</t>
  </si>
  <si>
    <t>8. Nové investice - odbory</t>
  </si>
  <si>
    <t xml:space="preserve">9. Nové investice </t>
  </si>
  <si>
    <t xml:space="preserve">10. Závazné ukazatele příspěvkových organizací </t>
  </si>
  <si>
    <t>118</t>
  </si>
  <si>
    <t>119</t>
  </si>
  <si>
    <t>11 a) Pravidla pro čerpání finančních příspěvků určených na Významné projekty Olomouckého kraje pro rok 2015</t>
  </si>
  <si>
    <t>11 b) Žádost o zařazení projektu mezi Významné projekty Olomouckého kraje na rok 2015</t>
  </si>
  <si>
    <t>a) Příspěvkové organizace v oblasti školství</t>
  </si>
  <si>
    <t>b) Příspěvkové organizace v oblasti sociálních věcí</t>
  </si>
  <si>
    <t>c) Příspěvkové organizace v oblasti dopravy</t>
  </si>
  <si>
    <t>d) Příspěvkové organizace v oblasti kultury</t>
  </si>
  <si>
    <t>e) Příspěvkové organizace v oblasti zdravotnictví</t>
  </si>
  <si>
    <t xml:space="preserve">e) nové investice </t>
  </si>
  <si>
    <t xml:space="preserve">6. Financování rozpracovaných investičních akcí </t>
  </si>
  <si>
    <t>85-86</t>
  </si>
  <si>
    <t>87</t>
  </si>
  <si>
    <t>88</t>
  </si>
  <si>
    <t>89-90</t>
  </si>
  <si>
    <t>91-102</t>
  </si>
  <si>
    <t>103-109</t>
  </si>
  <si>
    <t>110-112</t>
  </si>
  <si>
    <t>113</t>
  </si>
  <si>
    <t>114-115</t>
  </si>
  <si>
    <t>116</t>
  </si>
  <si>
    <t>117</t>
  </si>
  <si>
    <t>120-124</t>
  </si>
  <si>
    <t>125-127</t>
  </si>
  <si>
    <t>9</t>
  </si>
  <si>
    <t>10-11</t>
  </si>
  <si>
    <t>12</t>
  </si>
  <si>
    <t>13</t>
  </si>
  <si>
    <t>14-17</t>
  </si>
  <si>
    <t>18-21</t>
  </si>
  <si>
    <t>22</t>
  </si>
  <si>
    <t>23-25</t>
  </si>
  <si>
    <t>26-29</t>
  </si>
  <si>
    <t>30</t>
  </si>
  <si>
    <t>31</t>
  </si>
  <si>
    <t>32-37</t>
  </si>
  <si>
    <t>38</t>
  </si>
  <si>
    <t>39-42</t>
  </si>
  <si>
    <t>43-45</t>
  </si>
  <si>
    <t>46-47</t>
  </si>
  <si>
    <t>50</t>
  </si>
  <si>
    <t>51</t>
  </si>
  <si>
    <t>56-58</t>
  </si>
  <si>
    <t>59</t>
  </si>
  <si>
    <t>60-66</t>
  </si>
  <si>
    <t>67-68</t>
  </si>
  <si>
    <t>75</t>
  </si>
  <si>
    <t>76</t>
  </si>
  <si>
    <t>77-83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</si>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</sst>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0"/>
    <numFmt numFmtId="167" formatCode="0\-00"/>
  </numFmts>
  <fonts count="24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164" fontId="6" fillId="0" borderId="13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/>
    <xf numFmtId="3" fontId="6" fillId="0" borderId="17" xfId="0" applyNumberFormat="1" applyFont="1" applyFill="1" applyBorder="1" applyAlignment="1"/>
    <xf numFmtId="0" fontId="6" fillId="0" borderId="15" xfId="0" applyFont="1" applyFill="1" applyBorder="1" applyAlignment="1">
      <alignment vertical="center" wrapText="1"/>
    </xf>
    <xf numFmtId="3" fontId="6" fillId="0" borderId="1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9" xfId="0" applyFont="1" applyFill="1" applyBorder="1" applyAlignment="1">
      <alignment wrapText="1"/>
    </xf>
    <xf numFmtId="0" fontId="0" fillId="0" borderId="0" xfId="0" applyFill="1" applyAlignment="1"/>
    <xf numFmtId="0" fontId="6" fillId="0" borderId="22" xfId="0" applyFont="1" applyFill="1" applyBorder="1" applyAlignment="1">
      <alignment horizontal="center"/>
    </xf>
    <xf numFmtId="0" fontId="2" fillId="0" borderId="23" xfId="0" applyFont="1" applyFill="1" applyBorder="1"/>
    <xf numFmtId="3" fontId="2" fillId="0" borderId="24" xfId="0" applyNumberFormat="1" applyFont="1" applyFill="1" applyBorder="1" applyAlignment="1"/>
    <xf numFmtId="0" fontId="7" fillId="0" borderId="0" xfId="0" applyFont="1" applyFill="1"/>
    <xf numFmtId="0" fontId="6" fillId="0" borderId="0" xfId="0" applyFont="1" applyFill="1"/>
    <xf numFmtId="164" fontId="6" fillId="0" borderId="27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0" fontId="0" fillId="0" borderId="7" xfId="0" applyFill="1" applyBorder="1" applyAlignment="1"/>
    <xf numFmtId="0" fontId="10" fillId="0" borderId="0" xfId="0" applyFont="1" applyFill="1"/>
    <xf numFmtId="0" fontId="6" fillId="0" borderId="12" xfId="0" applyFont="1" applyFill="1" applyBorder="1"/>
    <xf numFmtId="3" fontId="6" fillId="2" borderId="17" xfId="0" applyNumberFormat="1" applyFont="1" applyFill="1" applyBorder="1"/>
    <xf numFmtId="3" fontId="6" fillId="0" borderId="17" xfId="0" applyNumberFormat="1" applyFont="1" applyFill="1" applyBorder="1"/>
    <xf numFmtId="3" fontId="6" fillId="2" borderId="17" xfId="0" applyNumberFormat="1" applyFont="1" applyFill="1" applyBorder="1" applyAlignment="1">
      <alignment vertical="center"/>
    </xf>
    <xf numFmtId="0" fontId="6" fillId="0" borderId="15" xfId="0" applyFont="1" applyFill="1" applyBorder="1" applyAlignment="1"/>
    <xf numFmtId="0" fontId="8" fillId="0" borderId="23" xfId="0" applyFont="1" applyFill="1" applyBorder="1"/>
    <xf numFmtId="3" fontId="2" fillId="2" borderId="24" xfId="0" applyNumberFormat="1" applyFont="1" applyFill="1" applyBorder="1"/>
    <xf numFmtId="164" fontId="2" fillId="0" borderId="25" xfId="0" applyNumberFormat="1" applyFont="1" applyFill="1" applyBorder="1" applyAlignment="1">
      <alignment shrinkToFit="1"/>
    </xf>
    <xf numFmtId="0" fontId="6" fillId="0" borderId="32" xfId="0" applyFont="1" applyFill="1" applyBorder="1"/>
    <xf numFmtId="3" fontId="6" fillId="2" borderId="26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/>
    </xf>
    <xf numFmtId="164" fontId="6" fillId="0" borderId="35" xfId="0" applyNumberFormat="1" applyFont="1" applyFill="1" applyBorder="1"/>
    <xf numFmtId="164" fontId="2" fillId="0" borderId="36" xfId="0" applyNumberFormat="1" applyFont="1" applyFill="1" applyBorder="1" applyAlignment="1">
      <alignment shrinkToFit="1"/>
    </xf>
    <xf numFmtId="3" fontId="6" fillId="0" borderId="10" xfId="0" applyNumberFormat="1" applyFont="1" applyFill="1" applyBorder="1"/>
    <xf numFmtId="3" fontId="6" fillId="0" borderId="20" xfId="0" applyNumberFormat="1" applyFont="1" applyFill="1" applyBorder="1"/>
    <xf numFmtId="0" fontId="6" fillId="0" borderId="23" xfId="0" applyFont="1" applyFill="1" applyBorder="1"/>
    <xf numFmtId="3" fontId="6" fillId="0" borderId="24" xfId="0" applyNumberFormat="1" applyFont="1" applyFill="1" applyBorder="1" applyAlignment="1"/>
    <xf numFmtId="164" fontId="6" fillId="0" borderId="24" xfId="0" applyNumberFormat="1" applyFont="1" applyFill="1" applyBorder="1"/>
    <xf numFmtId="164" fontId="6" fillId="0" borderId="36" xfId="0" applyNumberFormat="1" applyFont="1" applyFill="1" applyBorder="1"/>
    <xf numFmtId="0" fontId="8" fillId="3" borderId="37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4" fontId="2" fillId="3" borderId="38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13" fillId="0" borderId="0" xfId="0" applyFont="1" applyFill="1"/>
    <xf numFmtId="3" fontId="13" fillId="0" borderId="31" xfId="0" applyNumberFormat="1" applyFont="1" applyFill="1" applyBorder="1"/>
    <xf numFmtId="0" fontId="13" fillId="0" borderId="20" xfId="0" applyFont="1" applyFill="1" applyBorder="1"/>
    <xf numFmtId="0" fontId="13" fillId="0" borderId="31" xfId="0" applyFont="1" applyFill="1" applyBorder="1" applyAlignment="1">
      <alignment wrapText="1"/>
    </xf>
    <xf numFmtId="0" fontId="14" fillId="3" borderId="33" xfId="0" applyFont="1" applyFill="1" applyBorder="1"/>
    <xf numFmtId="3" fontId="14" fillId="3" borderId="33" xfId="0" applyNumberFormat="1" applyFont="1" applyFill="1" applyBorder="1"/>
    <xf numFmtId="0" fontId="14" fillId="3" borderId="0" xfId="0" applyFont="1" applyFill="1"/>
    <xf numFmtId="165" fontId="13" fillId="0" borderId="40" xfId="0" applyNumberFormat="1" applyFont="1" applyFill="1" applyBorder="1"/>
    <xf numFmtId="165" fontId="13" fillId="0" borderId="21" xfId="0" applyNumberFormat="1" applyFont="1" applyFill="1" applyBorder="1"/>
    <xf numFmtId="165" fontId="14" fillId="3" borderId="30" xfId="0" applyNumberFormat="1" applyFont="1" applyFill="1" applyBorder="1"/>
    <xf numFmtId="0" fontId="6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wrapText="1"/>
    </xf>
    <xf numFmtId="3" fontId="2" fillId="3" borderId="33" xfId="0" applyNumberFormat="1" applyFont="1" applyFill="1" applyBorder="1"/>
    <xf numFmtId="164" fontId="2" fillId="3" borderId="30" xfId="0" applyNumberFormat="1" applyFont="1" applyFill="1" applyBorder="1"/>
    <xf numFmtId="0" fontId="8" fillId="3" borderId="5" xfId="0" applyFont="1" applyFill="1" applyBorder="1" applyAlignment="1">
      <alignment horizontal="center"/>
    </xf>
    <xf numFmtId="3" fontId="15" fillId="0" borderId="0" xfId="0" applyNumberFormat="1" applyFont="1" applyFill="1"/>
    <xf numFmtId="0" fontId="4" fillId="0" borderId="7" xfId="0" applyFont="1" applyFill="1" applyBorder="1"/>
    <xf numFmtId="0" fontId="0" fillId="0" borderId="7" xfId="0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6" fillId="0" borderId="0" xfId="0" applyFont="1" applyFill="1"/>
    <xf numFmtId="49" fontId="10" fillId="0" borderId="0" xfId="0" applyNumberFormat="1" applyFont="1" applyFill="1" applyAlignment="1">
      <alignment horizontal="right"/>
    </xf>
    <xf numFmtId="0" fontId="8" fillId="0" borderId="0" xfId="0" applyFont="1" applyFill="1"/>
    <xf numFmtId="49" fontId="0" fillId="0" borderId="0" xfId="0" applyNumberFormat="1" applyFill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7" fillId="0" borderId="0" xfId="0" applyFont="1" applyFill="1"/>
    <xf numFmtId="0" fontId="0" fillId="0" borderId="0" xfId="0" applyFill="1" applyAlignment="1"/>
    <xf numFmtId="3" fontId="6" fillId="2" borderId="14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vertical="center"/>
    </xf>
    <xf numFmtId="3" fontId="0" fillId="0" borderId="0" xfId="0" applyNumberFormat="1" applyFill="1" applyAlignment="1"/>
    <xf numFmtId="0" fontId="5" fillId="3" borderId="37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vertical="center"/>
    </xf>
    <xf numFmtId="3" fontId="7" fillId="0" borderId="0" xfId="0" applyNumberFormat="1" applyFont="1" applyFill="1"/>
    <xf numFmtId="3" fontId="6" fillId="0" borderId="0" xfId="0" applyNumberFormat="1" applyFont="1" applyFill="1"/>
    <xf numFmtId="3" fontId="13" fillId="0" borderId="0" xfId="0" applyNumberFormat="1" applyFont="1" applyFill="1"/>
    <xf numFmtId="3" fontId="14" fillId="3" borderId="0" xfId="0" applyNumberFormat="1" applyFont="1" applyFill="1"/>
    <xf numFmtId="3" fontId="10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/>
    </xf>
    <xf numFmtId="3" fontId="18" fillId="2" borderId="17" xfId="0" applyNumberFormat="1" applyFont="1" applyFill="1" applyBorder="1" applyAlignment="1">
      <alignment horizontal="left"/>
    </xf>
    <xf numFmtId="0" fontId="18" fillId="0" borderId="15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/>
    <xf numFmtId="0" fontId="19" fillId="0" borderId="0" xfId="0" applyFont="1" applyFill="1"/>
    <xf numFmtId="3" fontId="19" fillId="0" borderId="0" xfId="0" applyNumberFormat="1" applyFont="1" applyFill="1"/>
    <xf numFmtId="164" fontId="18" fillId="0" borderId="1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/>
    <xf numFmtId="0" fontId="0" fillId="0" borderId="0" xfId="0" applyFill="1" applyAlignment="1"/>
    <xf numFmtId="3" fontId="6" fillId="0" borderId="20" xfId="0" applyNumberFormat="1" applyFont="1" applyFill="1" applyBorder="1" applyAlignment="1"/>
    <xf numFmtId="3" fontId="6" fillId="2" borderId="31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18" fillId="2" borderId="10" xfId="0" applyNumberFormat="1" applyFont="1" applyFill="1" applyBorder="1" applyAlignment="1">
      <alignment horizontal="left"/>
    </xf>
    <xf numFmtId="3" fontId="18" fillId="2" borderId="11" xfId="0" applyNumberFormat="1" applyFont="1" applyFill="1" applyBorder="1" applyAlignment="1">
      <alignment horizontal="left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4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/>
    <xf numFmtId="3" fontId="13" fillId="2" borderId="20" xfId="0" applyNumberFormat="1" applyFont="1" applyFill="1" applyBorder="1"/>
    <xf numFmtId="0" fontId="18" fillId="0" borderId="17" xfId="0" applyFont="1" applyFill="1" applyBorder="1" applyAlignment="1"/>
    <xf numFmtId="3" fontId="18" fillId="2" borderId="17" xfId="0" applyNumberFormat="1" applyFont="1" applyFill="1" applyBorder="1" applyAlignment="1">
      <alignment horizontal="right"/>
    </xf>
    <xf numFmtId="3" fontId="18" fillId="2" borderId="17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/>
    <xf numFmtId="3" fontId="6" fillId="2" borderId="20" xfId="0" applyNumberFormat="1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center" vertical="center" wrapText="1"/>
    </xf>
    <xf numFmtId="3" fontId="9" fillId="3" borderId="33" xfId="0" applyNumberFormat="1" applyFont="1" applyFill="1" applyBorder="1"/>
    <xf numFmtId="3" fontId="6" fillId="2" borderId="10" xfId="0" applyNumberFormat="1" applyFont="1" applyFill="1" applyBorder="1"/>
    <xf numFmtId="3" fontId="6" fillId="2" borderId="20" xfId="0" applyNumberFormat="1" applyFont="1" applyFill="1" applyBorder="1"/>
    <xf numFmtId="3" fontId="6" fillId="0" borderId="24" xfId="0" applyNumberFormat="1" applyFont="1" applyFill="1" applyBorder="1"/>
    <xf numFmtId="3" fontId="18" fillId="2" borderId="14" xfId="0" applyNumberFormat="1" applyFont="1" applyFill="1" applyBorder="1" applyAlignment="1">
      <alignment horizontal="left"/>
    </xf>
    <xf numFmtId="0" fontId="0" fillId="0" borderId="0" xfId="0" applyFill="1" applyAlignment="1"/>
    <xf numFmtId="0" fontId="13" fillId="0" borderId="42" xfId="0" applyFont="1" applyFill="1" applyBorder="1" applyAlignment="1">
      <alignment horizontal="center"/>
    </xf>
    <xf numFmtId="0" fontId="13" fillId="0" borderId="41" xfId="0" applyFont="1" applyFill="1" applyBorder="1" applyAlignment="1">
      <alignment wrapText="1"/>
    </xf>
    <xf numFmtId="3" fontId="13" fillId="0" borderId="41" xfId="0" applyNumberFormat="1" applyFont="1" applyFill="1" applyBorder="1"/>
    <xf numFmtId="165" fontId="13" fillId="0" borderId="27" xfId="0" applyNumberFormat="1" applyFont="1" applyFill="1" applyBorder="1"/>
    <xf numFmtId="3" fontId="6" fillId="0" borderId="31" xfId="0" applyNumberFormat="1" applyFont="1" applyFill="1" applyBorder="1"/>
    <xf numFmtId="3" fontId="6" fillId="0" borderId="32" xfId="0" applyNumberFormat="1" applyFont="1" applyFill="1" applyBorder="1"/>
    <xf numFmtId="3" fontId="6" fillId="2" borderId="19" xfId="0" applyNumberFormat="1" applyFont="1" applyFill="1" applyBorder="1"/>
    <xf numFmtId="0" fontId="18" fillId="0" borderId="43" xfId="0" applyFont="1" applyFill="1" applyBorder="1" applyAlignment="1"/>
    <xf numFmtId="3" fontId="18" fillId="2" borderId="43" xfId="0" applyNumberFormat="1" applyFont="1" applyFill="1" applyBorder="1" applyAlignment="1">
      <alignment horizontal="left" vertical="center"/>
    </xf>
    <xf numFmtId="3" fontId="18" fillId="2" borderId="43" xfId="0" applyNumberFormat="1" applyFont="1" applyFill="1" applyBorder="1" applyAlignment="1">
      <alignment horizontal="right"/>
    </xf>
    <xf numFmtId="0" fontId="22" fillId="0" borderId="0" xfId="0" applyFont="1" applyFill="1"/>
    <xf numFmtId="3" fontId="22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/>
    <xf numFmtId="0" fontId="21" fillId="0" borderId="0" xfId="0" applyFont="1" applyFill="1"/>
    <xf numFmtId="0" fontId="21" fillId="0" borderId="0" xfId="0" applyFont="1" applyFill="1" applyBorder="1"/>
    <xf numFmtId="3" fontId="21" fillId="0" borderId="0" xfId="0" applyNumberFormat="1" applyFont="1" applyFill="1" applyBorder="1"/>
    <xf numFmtId="0" fontId="10" fillId="2" borderId="0" xfId="0" applyFont="1" applyFill="1" applyAlignment="1">
      <alignment horizontal="right"/>
    </xf>
    <xf numFmtId="49" fontId="10" fillId="2" borderId="0" xfId="0" applyNumberFormat="1" applyFont="1" applyFill="1" applyBorder="1" applyAlignment="1">
      <alignment horizontal="right"/>
    </xf>
    <xf numFmtId="49" fontId="10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Border="1" applyAlignment="1">
      <alignment horizontal="right"/>
    </xf>
    <xf numFmtId="167" fontId="10" fillId="2" borderId="0" xfId="0" applyNumberFormat="1" applyFont="1" applyFill="1" applyAlignment="1">
      <alignment horizontal="right"/>
    </xf>
    <xf numFmtId="0" fontId="10" fillId="2" borderId="0" xfId="0" applyFont="1" applyFill="1"/>
    <xf numFmtId="0" fontId="0" fillId="2" borderId="0" xfId="0" applyFill="1"/>
    <xf numFmtId="49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16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1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%202014\ZOK%2019.12.2013\Rozpo&#269;et%20OK%202014%20-%202)%20P&#345;&#237;jmy%20-%20I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%202015\Projedn&#225;v&#225;n&#237;%20-%20verze\ROK%2026.11.2014\2.4.%20-%20Rozpo&#269;et%20OK%202015%20-%202)%20P&#345;&#237;jm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%202015\Projedn&#225;v&#225;n&#237;%20-%20verze\ROK%2026.11.2014\x.%20-%20Rozpo&#269;et%20OK%202015%20-%202)%20P&#345;&#237;jm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-%20Rozpo&#269;et%20OK%202015%20-%204)%20dota&#269;n&#237;%20titul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%202015\Projedn&#225;v&#225;n&#237;%20-%20verze\ROK%2026.11.2014\2.4.%20-%20Rozpo&#269;et%20OK%202015%20-%206)%20Rozpracovan&#233;%20investic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redikce"/>
      <sheetName val="daně"/>
      <sheetName val="4112"/>
      <sheetName val="odbory"/>
      <sheetName val="odvody PO"/>
    </sheetNames>
    <sheetDataSet>
      <sheetData sheetId="0" refreshError="1">
        <row r="14">
          <cell r="G14">
            <v>3195000</v>
          </cell>
        </row>
        <row r="17">
          <cell r="G17">
            <v>141823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redikce"/>
      <sheetName val="daně"/>
      <sheetName val="odbory"/>
      <sheetName val="odvody PO"/>
      <sheetName val="PO - odpisy"/>
    </sheetNames>
    <sheetDataSet>
      <sheetData sheetId="0">
        <row r="13">
          <cell r="F13">
            <v>3365000</v>
          </cell>
        </row>
        <row r="14">
          <cell r="F14">
            <v>867</v>
          </cell>
        </row>
        <row r="22">
          <cell r="F22">
            <v>200</v>
          </cell>
        </row>
        <row r="23">
          <cell r="F23">
            <v>1830</v>
          </cell>
        </row>
        <row r="26">
          <cell r="F26">
            <v>5366</v>
          </cell>
        </row>
        <row r="28">
          <cell r="F28">
            <v>650</v>
          </cell>
        </row>
        <row r="29">
          <cell r="F29">
            <v>15150</v>
          </cell>
        </row>
        <row r="30">
          <cell r="F30">
            <v>998</v>
          </cell>
        </row>
        <row r="31">
          <cell r="F31">
            <v>73854</v>
          </cell>
        </row>
        <row r="45">
          <cell r="F45">
            <v>6768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redikce"/>
      <sheetName val="daně"/>
      <sheetName val="odbory"/>
      <sheetName val="odvody PO"/>
      <sheetName val="PO - odpisy"/>
    </sheetNames>
    <sheetDataSet>
      <sheetData sheetId="0">
        <row r="15">
          <cell r="F15">
            <v>150776</v>
          </cell>
        </row>
        <row r="16">
          <cell r="F16">
            <v>20</v>
          </cell>
        </row>
        <row r="17">
          <cell r="F17">
            <v>43</v>
          </cell>
        </row>
        <row r="18">
          <cell r="F18">
            <v>37880</v>
          </cell>
        </row>
        <row r="19">
          <cell r="F19">
            <v>22</v>
          </cell>
        </row>
        <row r="24">
          <cell r="F24">
            <v>37669</v>
          </cell>
        </row>
        <row r="25">
          <cell r="F25">
            <v>253</v>
          </cell>
        </row>
        <row r="77">
          <cell r="F77">
            <v>307123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ční titluy 2005 - 2009"/>
      <sheetName val="dotační titluy 2005 - 2009 (2)"/>
      <sheetName val="2011-2015"/>
      <sheetName val="ÚZ 16"/>
      <sheetName val="dotační titluy 2005 - 2009  (2)"/>
      <sheetName val="List1"/>
    </sheetNames>
    <sheetDataSet>
      <sheetData sheetId="0" refreshError="1"/>
      <sheetData sheetId="1" refreshError="1"/>
      <sheetData sheetId="2">
        <row r="44">
          <cell r="Q44">
            <v>260493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(2)"/>
      <sheetName val="Souhrn"/>
      <sheetName val="Š-PD"/>
      <sheetName val="Š-INV"/>
      <sheetName val="Š-opr."/>
      <sheetName val="Sociální-PD"/>
      <sheetName val="Sociální-INV"/>
      <sheetName val="Sociální-opravy"/>
      <sheetName val="Kultura-PD"/>
      <sheetName val="Kultura-stavební"/>
      <sheetName val="Kultura-ORJ 13"/>
      <sheetName val="Doprava-PD"/>
      <sheetName val="Doprava"/>
      <sheetName val="Zdr.-PD"/>
      <sheetName val="Zdr.-INV"/>
      <sheetName val="Jiné"/>
      <sheetName val="Zdrav.-nájem"/>
    </sheetNames>
    <sheetDataSet>
      <sheetData sheetId="0"/>
      <sheetData sheetId="1">
        <row r="25">
          <cell r="F25">
            <v>81513</v>
          </cell>
        </row>
        <row r="28">
          <cell r="F28">
            <v>43750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view="pageBreakPreview" zoomScaleNormal="100" zoomScaleSheetLayoutView="100" workbookViewId="0">
      <selection activeCell="I94" sqref="I94"/>
    </sheetView>
  </sheetViews>
  <sheetFormatPr defaultRowHeight="15" x14ac:dyDescent="0.25"/>
  <cols>
    <col min="1" max="7" width="9.140625" style="1"/>
    <col min="8" max="9" width="9.140625" style="2"/>
    <col min="10" max="16384" width="9.140625" style="1"/>
  </cols>
  <sheetData>
    <row r="1" spans="1:9" ht="15" customHeight="1" thickBot="1" x14ac:dyDescent="0.3">
      <c r="A1" s="73"/>
      <c r="B1" s="73"/>
      <c r="C1" s="73"/>
      <c r="D1" s="73"/>
      <c r="E1" s="73"/>
      <c r="F1" s="73"/>
      <c r="G1" s="73"/>
      <c r="H1" s="74"/>
      <c r="I1" s="75" t="s">
        <v>28</v>
      </c>
    </row>
    <row r="2" spans="1:9" ht="15.75" thickTop="1" x14ac:dyDescent="0.25"/>
    <row r="3" spans="1:9" x14ac:dyDescent="0.25">
      <c r="A3" s="76" t="s">
        <v>85</v>
      </c>
      <c r="I3" s="77" t="s">
        <v>137</v>
      </c>
    </row>
    <row r="4" spans="1:9" x14ac:dyDescent="0.25">
      <c r="A4" s="78"/>
      <c r="I4" s="79"/>
    </row>
    <row r="5" spans="1:9" x14ac:dyDescent="0.25">
      <c r="A5" s="76" t="s">
        <v>86</v>
      </c>
      <c r="I5" s="79"/>
    </row>
    <row r="6" spans="1:9" x14ac:dyDescent="0.25">
      <c r="I6" s="79"/>
    </row>
    <row r="7" spans="1:9" x14ac:dyDescent="0.25">
      <c r="A7" s="1" t="s">
        <v>91</v>
      </c>
      <c r="I7" s="77" t="s">
        <v>138</v>
      </c>
    </row>
    <row r="8" spans="1:9" x14ac:dyDescent="0.25">
      <c r="I8" s="79"/>
    </row>
    <row r="9" spans="1:9" x14ac:dyDescent="0.25">
      <c r="A9" s="176" t="s">
        <v>74</v>
      </c>
      <c r="B9" s="176"/>
      <c r="C9" s="176"/>
      <c r="D9" s="176"/>
      <c r="E9" s="176"/>
      <c r="F9" s="176"/>
      <c r="G9" s="176"/>
      <c r="H9" s="176"/>
      <c r="I9" s="77" t="s">
        <v>139</v>
      </c>
    </row>
    <row r="10" spans="1:9" x14ac:dyDescent="0.25">
      <c r="I10" s="79"/>
    </row>
    <row r="11" spans="1:9" x14ac:dyDescent="0.25">
      <c r="A11" s="176" t="s">
        <v>92</v>
      </c>
      <c r="B11" s="176"/>
      <c r="C11" s="176"/>
      <c r="D11" s="176"/>
      <c r="E11" s="176"/>
      <c r="F11" s="176"/>
      <c r="G11" s="176"/>
      <c r="H11" s="176"/>
      <c r="I11" s="77" t="s">
        <v>140</v>
      </c>
    </row>
    <row r="12" spans="1:9" x14ac:dyDescent="0.25">
      <c r="I12" s="79"/>
    </row>
    <row r="13" spans="1:9" hidden="1" x14ac:dyDescent="0.25">
      <c r="A13" s="1" t="s">
        <v>29</v>
      </c>
      <c r="I13" s="77" t="s">
        <v>59</v>
      </c>
    </row>
    <row r="14" spans="1:9" hidden="1" x14ac:dyDescent="0.25">
      <c r="I14" s="79"/>
    </row>
    <row r="15" spans="1:9" x14ac:dyDescent="0.25">
      <c r="A15" s="1" t="s">
        <v>93</v>
      </c>
      <c r="I15" s="77" t="s">
        <v>141</v>
      </c>
    </row>
    <row r="16" spans="1:9" x14ac:dyDescent="0.25">
      <c r="I16" s="79"/>
    </row>
    <row r="17" spans="1:10" x14ac:dyDescent="0.25">
      <c r="A17" s="1" t="s">
        <v>100</v>
      </c>
      <c r="I17" s="77" t="s">
        <v>142</v>
      </c>
    </row>
    <row r="18" spans="1:10" x14ac:dyDescent="0.25">
      <c r="I18" s="79"/>
    </row>
    <row r="19" spans="1:10" ht="30" customHeight="1" x14ac:dyDescent="0.25">
      <c r="A19" s="76" t="s">
        <v>94</v>
      </c>
      <c r="I19" s="79"/>
    </row>
    <row r="20" spans="1:10" ht="6" customHeight="1" x14ac:dyDescent="0.25">
      <c r="I20" s="79"/>
    </row>
    <row r="21" spans="1:10" x14ac:dyDescent="0.25">
      <c r="A21" s="78" t="s">
        <v>60</v>
      </c>
      <c r="H21" s="2" t="s">
        <v>30</v>
      </c>
      <c r="I21" s="79"/>
    </row>
    <row r="22" spans="1:10" ht="9" customHeight="1" x14ac:dyDescent="0.25">
      <c r="A22" s="78"/>
      <c r="I22" s="79"/>
    </row>
    <row r="23" spans="1:10" x14ac:dyDescent="0.25">
      <c r="A23" s="80" t="s">
        <v>31</v>
      </c>
      <c r="B23" s="81"/>
      <c r="C23" s="25"/>
      <c r="D23" s="25"/>
      <c r="E23" s="25"/>
      <c r="F23" s="25"/>
      <c r="G23" s="25"/>
      <c r="H23" s="162"/>
      <c r="I23" s="163" t="s">
        <v>143</v>
      </c>
      <c r="J23" s="25"/>
    </row>
    <row r="24" spans="1:10" ht="6" customHeight="1" x14ac:dyDescent="0.25">
      <c r="A24" s="80"/>
      <c r="B24" s="81"/>
      <c r="C24" s="25"/>
      <c r="D24" s="25"/>
      <c r="E24" s="25"/>
      <c r="F24" s="25"/>
      <c r="G24" s="25"/>
      <c r="H24" s="162"/>
      <c r="I24" s="163"/>
      <c r="J24" s="25"/>
    </row>
    <row r="25" spans="1:10" x14ac:dyDescent="0.25">
      <c r="A25" s="83" t="s">
        <v>32</v>
      </c>
      <c r="B25" s="25"/>
      <c r="C25" s="25"/>
      <c r="D25" s="25"/>
      <c r="E25" s="25"/>
      <c r="F25" s="25"/>
      <c r="G25" s="84">
        <v>1</v>
      </c>
      <c r="H25" s="162"/>
      <c r="I25" s="164" t="s">
        <v>144</v>
      </c>
      <c r="J25" s="25"/>
    </row>
    <row r="26" spans="1:10" ht="6" customHeight="1" x14ac:dyDescent="0.25">
      <c r="A26" s="83"/>
      <c r="B26" s="25"/>
      <c r="C26" s="25"/>
      <c r="D26" s="25"/>
      <c r="E26" s="25"/>
      <c r="F26" s="25"/>
      <c r="G26" s="84"/>
      <c r="H26" s="162"/>
      <c r="I26" s="165"/>
      <c r="J26" s="25"/>
    </row>
    <row r="27" spans="1:10" x14ac:dyDescent="0.25">
      <c r="A27" s="83" t="s">
        <v>33</v>
      </c>
      <c r="B27" s="25"/>
      <c r="C27" s="25"/>
      <c r="D27" s="25"/>
      <c r="E27" s="25"/>
      <c r="F27" s="25"/>
      <c r="G27" s="84">
        <v>3</v>
      </c>
      <c r="H27" s="162"/>
      <c r="I27" s="164" t="s">
        <v>145</v>
      </c>
      <c r="J27" s="25"/>
    </row>
    <row r="28" spans="1:10" ht="6" customHeight="1" x14ac:dyDescent="0.25">
      <c r="A28" s="83"/>
      <c r="B28" s="25"/>
      <c r="C28" s="25"/>
      <c r="D28" s="25"/>
      <c r="E28" s="25"/>
      <c r="F28" s="25"/>
      <c r="G28" s="84"/>
      <c r="H28" s="162"/>
      <c r="I28" s="165"/>
      <c r="J28" s="25"/>
    </row>
    <row r="29" spans="1:10" x14ac:dyDescent="0.25">
      <c r="A29" s="83" t="s">
        <v>34</v>
      </c>
      <c r="B29" s="25"/>
      <c r="C29" s="25"/>
      <c r="D29" s="25"/>
      <c r="E29" s="25"/>
      <c r="F29" s="25"/>
      <c r="G29" s="84">
        <v>4</v>
      </c>
      <c r="H29" s="162"/>
      <c r="I29" s="163" t="s">
        <v>146</v>
      </c>
      <c r="J29" s="25"/>
    </row>
    <row r="30" spans="1:10" ht="6" customHeight="1" x14ac:dyDescent="0.25">
      <c r="A30" s="83"/>
      <c r="B30" s="25"/>
      <c r="C30" s="25"/>
      <c r="D30" s="25"/>
      <c r="E30" s="25"/>
      <c r="F30" s="25"/>
      <c r="G30" s="84"/>
      <c r="H30" s="162"/>
      <c r="I30" s="165"/>
      <c r="J30" s="25"/>
    </row>
    <row r="31" spans="1:10" x14ac:dyDescent="0.25">
      <c r="A31" s="83" t="s">
        <v>35</v>
      </c>
      <c r="B31" s="25"/>
      <c r="C31" s="25"/>
      <c r="D31" s="25"/>
      <c r="E31" s="25"/>
      <c r="F31" s="25"/>
      <c r="G31" s="84">
        <v>5</v>
      </c>
      <c r="H31" s="162"/>
      <c r="I31" s="164" t="s">
        <v>147</v>
      </c>
      <c r="J31" s="25"/>
    </row>
    <row r="32" spans="1:10" ht="6" customHeight="1" x14ac:dyDescent="0.25">
      <c r="A32" s="83"/>
      <c r="B32" s="25"/>
      <c r="C32" s="25"/>
      <c r="D32" s="25"/>
      <c r="E32" s="25"/>
      <c r="F32" s="25"/>
      <c r="G32" s="84"/>
      <c r="H32" s="162"/>
      <c r="I32" s="165"/>
      <c r="J32" s="25"/>
    </row>
    <row r="33" spans="1:10" x14ac:dyDescent="0.25">
      <c r="A33" s="83" t="s">
        <v>36</v>
      </c>
      <c r="B33" s="25"/>
      <c r="C33" s="25"/>
      <c r="D33" s="25"/>
      <c r="E33" s="25"/>
      <c r="F33" s="25"/>
      <c r="G33" s="84">
        <v>6</v>
      </c>
      <c r="H33" s="162"/>
      <c r="I33" s="164" t="s">
        <v>148</v>
      </c>
      <c r="J33" s="25"/>
    </row>
    <row r="34" spans="1:10" ht="6" customHeight="1" x14ac:dyDescent="0.25">
      <c r="A34" s="83"/>
      <c r="B34" s="25"/>
      <c r="C34" s="25"/>
      <c r="D34" s="25"/>
      <c r="E34" s="25"/>
      <c r="F34" s="25"/>
      <c r="G34" s="84"/>
      <c r="H34" s="162"/>
      <c r="I34" s="165"/>
      <c r="J34" s="25"/>
    </row>
    <row r="35" spans="1:10" x14ac:dyDescent="0.25">
      <c r="A35" s="83" t="s">
        <v>37</v>
      </c>
      <c r="B35" s="25"/>
      <c r="C35" s="25"/>
      <c r="D35" s="25"/>
      <c r="E35" s="25"/>
      <c r="F35" s="25"/>
      <c r="G35" s="84">
        <v>7</v>
      </c>
      <c r="H35" s="162"/>
      <c r="I35" s="164" t="s">
        <v>149</v>
      </c>
      <c r="J35" s="25"/>
    </row>
    <row r="36" spans="1:10" ht="6" customHeight="1" x14ac:dyDescent="0.25">
      <c r="A36" s="83"/>
      <c r="B36" s="25"/>
      <c r="C36" s="25"/>
      <c r="D36" s="25"/>
      <c r="E36" s="25"/>
      <c r="F36" s="25"/>
      <c r="G36" s="84"/>
      <c r="H36" s="162"/>
      <c r="I36" s="165"/>
      <c r="J36" s="25"/>
    </row>
    <row r="37" spans="1:10" x14ac:dyDescent="0.25">
      <c r="A37" s="83" t="s">
        <v>38</v>
      </c>
      <c r="B37" s="25"/>
      <c r="C37" s="25"/>
      <c r="D37" s="25"/>
      <c r="E37" s="25"/>
      <c r="F37" s="25"/>
      <c r="G37" s="84">
        <v>8</v>
      </c>
      <c r="H37" s="162"/>
      <c r="I37" s="164" t="s">
        <v>150</v>
      </c>
      <c r="J37" s="25"/>
    </row>
    <row r="38" spans="1:10" ht="6" customHeight="1" x14ac:dyDescent="0.25">
      <c r="A38" s="83"/>
      <c r="B38" s="25"/>
      <c r="C38" s="25"/>
      <c r="D38" s="25"/>
      <c r="E38" s="25"/>
      <c r="F38" s="25"/>
      <c r="G38" s="84"/>
      <c r="H38" s="162"/>
      <c r="I38" s="165"/>
      <c r="J38" s="25"/>
    </row>
    <row r="39" spans="1:10" x14ac:dyDescent="0.25">
      <c r="A39" s="83" t="s">
        <v>39</v>
      </c>
      <c r="B39" s="25"/>
      <c r="C39" s="25"/>
      <c r="D39" s="25"/>
      <c r="E39" s="25"/>
      <c r="F39" s="25"/>
      <c r="G39" s="84">
        <v>9</v>
      </c>
      <c r="H39" s="162"/>
      <c r="I39" s="164" t="s">
        <v>151</v>
      </c>
      <c r="J39" s="25"/>
    </row>
    <row r="40" spans="1:10" ht="6" customHeight="1" x14ac:dyDescent="0.25">
      <c r="A40" s="83"/>
      <c r="B40" s="25"/>
      <c r="C40" s="25"/>
      <c r="D40" s="25"/>
      <c r="E40" s="25"/>
      <c r="F40" s="25"/>
      <c r="G40" s="84"/>
      <c r="H40" s="82"/>
      <c r="I40" s="165"/>
      <c r="J40" s="25"/>
    </row>
    <row r="41" spans="1:10" x14ac:dyDescent="0.25">
      <c r="A41" s="83" t="s">
        <v>40</v>
      </c>
      <c r="B41" s="25"/>
      <c r="C41" s="25"/>
      <c r="D41" s="25"/>
      <c r="E41" s="25"/>
      <c r="F41" s="25"/>
      <c r="G41" s="81">
        <v>10</v>
      </c>
      <c r="H41" s="82"/>
      <c r="I41" s="164" t="s">
        <v>152</v>
      </c>
      <c r="J41" s="25"/>
    </row>
    <row r="42" spans="1:10" ht="6" customHeight="1" x14ac:dyDescent="0.25">
      <c r="A42" s="83"/>
      <c r="B42" s="25"/>
      <c r="C42" s="25"/>
      <c r="D42" s="25"/>
      <c r="E42" s="25"/>
      <c r="F42" s="25"/>
      <c r="G42" s="81"/>
      <c r="H42" s="82"/>
      <c r="I42" s="165"/>
      <c r="J42" s="25"/>
    </row>
    <row r="43" spans="1:10" x14ac:dyDescent="0.25">
      <c r="A43" s="83" t="s">
        <v>41</v>
      </c>
      <c r="B43" s="25"/>
      <c r="C43" s="25"/>
      <c r="D43" s="25"/>
      <c r="E43" s="25"/>
      <c r="F43" s="25"/>
      <c r="G43" s="81">
        <v>11</v>
      </c>
      <c r="H43" s="82"/>
      <c r="I43" s="164" t="s">
        <v>101</v>
      </c>
      <c r="J43" s="25"/>
    </row>
    <row r="44" spans="1:10" ht="6" customHeight="1" x14ac:dyDescent="0.25">
      <c r="A44" s="83"/>
      <c r="B44" s="25"/>
      <c r="C44" s="25"/>
      <c r="D44" s="25"/>
      <c r="E44" s="25"/>
      <c r="F44" s="25"/>
      <c r="G44" s="81"/>
      <c r="H44" s="82"/>
      <c r="I44" s="165"/>
      <c r="J44" s="25"/>
    </row>
    <row r="45" spans="1:10" x14ac:dyDescent="0.25">
      <c r="A45" s="83" t="s">
        <v>42</v>
      </c>
      <c r="B45" s="25"/>
      <c r="C45" s="25"/>
      <c r="D45" s="25"/>
      <c r="E45" s="25"/>
      <c r="F45" s="25"/>
      <c r="G45" s="81">
        <v>12</v>
      </c>
      <c r="H45" s="82"/>
      <c r="I45" s="164" t="s">
        <v>153</v>
      </c>
      <c r="J45" s="25"/>
    </row>
    <row r="46" spans="1:10" ht="6" customHeight="1" x14ac:dyDescent="0.25">
      <c r="A46" s="83"/>
      <c r="B46" s="25"/>
      <c r="C46" s="25"/>
      <c r="D46" s="25"/>
      <c r="E46" s="25"/>
      <c r="F46" s="25"/>
      <c r="G46" s="81"/>
      <c r="H46" s="82"/>
      <c r="I46" s="165"/>
      <c r="J46" s="25"/>
    </row>
    <row r="47" spans="1:10" x14ac:dyDescent="0.25">
      <c r="A47" s="83" t="s">
        <v>43</v>
      </c>
      <c r="B47" s="25"/>
      <c r="C47" s="25"/>
      <c r="D47" s="25"/>
      <c r="E47" s="25"/>
      <c r="F47" s="25"/>
      <c r="G47" s="81">
        <v>13</v>
      </c>
      <c r="H47" s="82"/>
      <c r="I47" s="164" t="s">
        <v>154</v>
      </c>
      <c r="J47" s="25"/>
    </row>
    <row r="48" spans="1:10" ht="6" customHeight="1" x14ac:dyDescent="0.25">
      <c r="A48" s="83"/>
      <c r="B48" s="25"/>
      <c r="C48" s="25"/>
      <c r="D48" s="25"/>
      <c r="E48" s="25"/>
      <c r="F48" s="25"/>
      <c r="G48" s="81"/>
      <c r="H48" s="82"/>
      <c r="I48" s="164"/>
      <c r="J48" s="25"/>
    </row>
    <row r="49" spans="1:10" x14ac:dyDescent="0.25">
      <c r="A49" s="83" t="s">
        <v>44</v>
      </c>
      <c r="B49" s="25"/>
      <c r="C49" s="25"/>
      <c r="D49" s="25"/>
      <c r="E49" s="25"/>
      <c r="F49" s="25"/>
      <c r="G49" s="81">
        <v>14</v>
      </c>
      <c r="H49" s="82"/>
      <c r="I49" s="164" t="s">
        <v>102</v>
      </c>
      <c r="J49" s="25"/>
    </row>
    <row r="50" spans="1:10" ht="6" customHeight="1" x14ac:dyDescent="0.25">
      <c r="A50" s="83"/>
      <c r="B50" s="25"/>
      <c r="C50" s="25"/>
      <c r="D50" s="25"/>
      <c r="E50" s="25"/>
      <c r="F50" s="25"/>
      <c r="G50" s="81"/>
      <c r="H50" s="82"/>
      <c r="I50" s="164"/>
      <c r="J50" s="25"/>
    </row>
    <row r="51" spans="1:10" x14ac:dyDescent="0.25">
      <c r="A51" s="25" t="s">
        <v>45</v>
      </c>
      <c r="B51" s="25"/>
      <c r="C51" s="25"/>
      <c r="D51" s="25"/>
      <c r="E51" s="25"/>
      <c r="F51" s="25"/>
      <c r="G51" s="85">
        <v>15</v>
      </c>
      <c r="H51" s="82"/>
      <c r="I51" s="164" t="s">
        <v>103</v>
      </c>
      <c r="J51" s="25"/>
    </row>
    <row r="52" spans="1:10" ht="6" customHeight="1" x14ac:dyDescent="0.25">
      <c r="A52" s="25"/>
      <c r="B52" s="25"/>
      <c r="C52" s="25"/>
      <c r="D52" s="25"/>
      <c r="E52" s="25"/>
      <c r="F52" s="25"/>
      <c r="G52" s="85"/>
      <c r="H52" s="82"/>
      <c r="I52" s="165"/>
      <c r="J52" s="25"/>
    </row>
    <row r="53" spans="1:10" x14ac:dyDescent="0.25">
      <c r="A53" s="25" t="s">
        <v>46</v>
      </c>
      <c r="B53" s="25"/>
      <c r="C53" s="25"/>
      <c r="D53" s="25"/>
      <c r="E53" s="25"/>
      <c r="F53" s="25"/>
      <c r="G53" s="85">
        <v>16</v>
      </c>
      <c r="H53" s="82"/>
      <c r="I53" s="164" t="s">
        <v>104</v>
      </c>
      <c r="J53" s="25"/>
    </row>
    <row r="54" spans="1:10" ht="6" customHeight="1" x14ac:dyDescent="0.25">
      <c r="A54" s="25"/>
      <c r="B54" s="25"/>
      <c r="C54" s="25"/>
      <c r="D54" s="25"/>
      <c r="E54" s="25"/>
      <c r="F54" s="25"/>
      <c r="G54" s="85"/>
      <c r="H54" s="82"/>
      <c r="I54" s="165"/>
      <c r="J54" s="25"/>
    </row>
    <row r="55" spans="1:10" x14ac:dyDescent="0.25">
      <c r="A55" s="25" t="s">
        <v>78</v>
      </c>
      <c r="B55" s="25"/>
      <c r="C55" s="25"/>
      <c r="D55" s="25"/>
      <c r="E55" s="25"/>
      <c r="F55" s="25"/>
      <c r="G55" s="85">
        <v>17</v>
      </c>
      <c r="H55" s="82"/>
      <c r="I55" s="164" t="s">
        <v>105</v>
      </c>
      <c r="J55" s="25"/>
    </row>
    <row r="56" spans="1:10" ht="6" customHeight="1" x14ac:dyDescent="0.25">
      <c r="A56" s="25"/>
      <c r="B56" s="25"/>
      <c r="C56" s="25"/>
      <c r="D56" s="25"/>
      <c r="E56" s="25"/>
      <c r="F56" s="25"/>
      <c r="G56" s="85"/>
      <c r="H56" s="82"/>
      <c r="I56" s="165"/>
      <c r="J56" s="25"/>
    </row>
    <row r="57" spans="1:10" x14ac:dyDescent="0.25">
      <c r="A57" s="25" t="s">
        <v>65</v>
      </c>
      <c r="B57" s="25"/>
      <c r="C57" s="25"/>
      <c r="D57" s="25"/>
      <c r="E57" s="25"/>
      <c r="F57" s="25"/>
      <c r="G57" s="85">
        <v>18</v>
      </c>
      <c r="H57" s="82"/>
      <c r="I57" s="164" t="s">
        <v>155</v>
      </c>
      <c r="J57" s="25"/>
    </row>
    <row r="58" spans="1:10" x14ac:dyDescent="0.25">
      <c r="A58" s="25"/>
      <c r="B58" s="25"/>
      <c r="C58" s="25"/>
      <c r="D58" s="25"/>
      <c r="E58" s="25"/>
      <c r="F58" s="25"/>
      <c r="G58" s="85"/>
      <c r="H58" s="82"/>
      <c r="I58" s="165"/>
      <c r="J58" s="25"/>
    </row>
    <row r="59" spans="1:10" hidden="1" x14ac:dyDescent="0.25">
      <c r="A59" s="25"/>
      <c r="B59" s="25"/>
      <c r="C59" s="25"/>
      <c r="D59" s="25"/>
      <c r="E59" s="25"/>
      <c r="F59" s="25"/>
      <c r="G59" s="85"/>
      <c r="H59" s="82"/>
      <c r="I59" s="165"/>
      <c r="J59" s="25"/>
    </row>
    <row r="60" spans="1:10" hidden="1" x14ac:dyDescent="0.25">
      <c r="A60" s="25"/>
      <c r="B60" s="25"/>
      <c r="C60" s="25"/>
      <c r="D60" s="25"/>
      <c r="E60" s="25"/>
      <c r="F60" s="25"/>
      <c r="G60" s="85"/>
      <c r="H60" s="82"/>
      <c r="I60" s="165"/>
      <c r="J60" s="25"/>
    </row>
    <row r="61" spans="1:10" hidden="1" x14ac:dyDescent="0.25">
      <c r="A61" s="25"/>
      <c r="B61" s="25"/>
      <c r="C61" s="25"/>
      <c r="D61" s="25"/>
      <c r="E61" s="25"/>
      <c r="F61" s="25"/>
      <c r="G61" s="85"/>
      <c r="H61" s="82"/>
      <c r="I61" s="166"/>
      <c r="J61" s="25"/>
    </row>
    <row r="62" spans="1:10" hidden="1" x14ac:dyDescent="0.25">
      <c r="A62" s="25"/>
      <c r="B62" s="25"/>
      <c r="C62" s="25"/>
      <c r="D62" s="25"/>
      <c r="E62" s="25"/>
      <c r="F62" s="25"/>
      <c r="G62" s="85"/>
      <c r="H62" s="82"/>
      <c r="I62" s="166"/>
      <c r="J62" s="25"/>
    </row>
    <row r="63" spans="1:10" hidden="1" x14ac:dyDescent="0.25">
      <c r="A63" s="25"/>
      <c r="B63" s="25"/>
      <c r="C63" s="25"/>
      <c r="D63" s="25"/>
      <c r="E63" s="25"/>
      <c r="F63" s="25"/>
      <c r="G63" s="85"/>
      <c r="H63" s="82"/>
      <c r="I63" s="166"/>
      <c r="J63" s="25"/>
    </row>
    <row r="64" spans="1:10" hidden="1" x14ac:dyDescent="0.25">
      <c r="A64" s="25"/>
      <c r="B64" s="25"/>
      <c r="C64" s="25"/>
      <c r="D64" s="25"/>
      <c r="E64" s="25"/>
      <c r="F64" s="25"/>
      <c r="G64" s="85"/>
      <c r="H64" s="82"/>
      <c r="I64" s="166"/>
      <c r="J64" s="25"/>
    </row>
    <row r="65" spans="1:10" hidden="1" x14ac:dyDescent="0.25">
      <c r="A65" s="25"/>
      <c r="B65" s="25"/>
      <c r="C65" s="25"/>
      <c r="D65" s="25"/>
      <c r="E65" s="25"/>
      <c r="F65" s="25"/>
      <c r="G65" s="85"/>
      <c r="H65" s="82"/>
      <c r="I65" s="166"/>
      <c r="J65" s="25"/>
    </row>
    <row r="66" spans="1:10" hidden="1" x14ac:dyDescent="0.25">
      <c r="A66" s="117"/>
      <c r="B66" s="117"/>
      <c r="C66" s="117"/>
      <c r="D66" s="117"/>
      <c r="E66" s="117"/>
      <c r="F66" s="117"/>
      <c r="G66" s="117"/>
      <c r="H66" s="118"/>
      <c r="I66" s="167" t="s">
        <v>28</v>
      </c>
    </row>
    <row r="67" spans="1:10" s="23" customFormat="1" x14ac:dyDescent="0.25">
      <c r="A67" s="117"/>
      <c r="B67" s="117"/>
      <c r="C67" s="117"/>
      <c r="D67" s="117"/>
      <c r="E67" s="117"/>
      <c r="F67" s="117"/>
      <c r="G67" s="117"/>
      <c r="H67" s="118"/>
      <c r="I67" s="167"/>
    </row>
    <row r="68" spans="1:10" s="23" customFormat="1" x14ac:dyDescent="0.25">
      <c r="A68" s="117"/>
      <c r="B68" s="117"/>
      <c r="C68" s="117"/>
      <c r="D68" s="117"/>
      <c r="E68" s="117"/>
      <c r="F68" s="117"/>
      <c r="G68" s="117"/>
      <c r="H68" s="118"/>
      <c r="I68" s="167"/>
    </row>
    <row r="69" spans="1:10" s="23" customFormat="1" x14ac:dyDescent="0.25">
      <c r="A69" s="117"/>
      <c r="B69" s="117"/>
      <c r="C69" s="117"/>
      <c r="D69" s="117"/>
      <c r="E69" s="117"/>
      <c r="F69" s="117"/>
      <c r="G69" s="117"/>
      <c r="H69" s="118"/>
      <c r="I69" s="167"/>
    </row>
    <row r="70" spans="1:10" s="23" customFormat="1" x14ac:dyDescent="0.25">
      <c r="A70" s="117"/>
      <c r="B70" s="117"/>
      <c r="C70" s="117"/>
      <c r="D70" s="117"/>
      <c r="E70" s="117"/>
      <c r="F70" s="117"/>
      <c r="G70" s="117"/>
      <c r="H70" s="118"/>
      <c r="I70" s="167"/>
    </row>
    <row r="71" spans="1:10" ht="15.75" thickBot="1" x14ac:dyDescent="0.3">
      <c r="A71" s="73"/>
      <c r="B71" s="73"/>
      <c r="C71" s="73"/>
      <c r="D71" s="73"/>
      <c r="E71" s="73"/>
      <c r="F71" s="73"/>
      <c r="G71" s="73"/>
      <c r="H71" s="74"/>
      <c r="I71" s="174" t="s">
        <v>28</v>
      </c>
    </row>
    <row r="72" spans="1:10" ht="15.75" thickTop="1" x14ac:dyDescent="0.25">
      <c r="A72" s="78" t="s">
        <v>47</v>
      </c>
      <c r="B72" s="25"/>
      <c r="C72" s="25"/>
      <c r="D72" s="25"/>
      <c r="E72" s="25"/>
      <c r="F72" s="25"/>
      <c r="G72" s="25"/>
      <c r="H72" s="82"/>
      <c r="I72" s="165"/>
      <c r="J72" s="25"/>
    </row>
    <row r="73" spans="1:10" x14ac:dyDescent="0.25">
      <c r="A73" s="80" t="s">
        <v>31</v>
      </c>
      <c r="I73" s="164" t="s">
        <v>156</v>
      </c>
      <c r="J73" s="170"/>
    </row>
    <row r="74" spans="1:10" ht="6" customHeight="1" x14ac:dyDescent="0.25">
      <c r="A74" s="80"/>
      <c r="I74" s="166"/>
      <c r="J74" s="170"/>
    </row>
    <row r="75" spans="1:10" x14ac:dyDescent="0.25">
      <c r="A75" s="83" t="s">
        <v>48</v>
      </c>
      <c r="B75" s="25"/>
      <c r="C75" s="25"/>
      <c r="D75" s="25"/>
      <c r="E75" s="25"/>
      <c r="F75" s="25"/>
      <c r="G75" s="85">
        <v>10</v>
      </c>
      <c r="H75" s="82"/>
      <c r="I75" s="164" t="s">
        <v>157</v>
      </c>
      <c r="J75" s="169"/>
    </row>
    <row r="76" spans="1:10" ht="6" customHeight="1" x14ac:dyDescent="0.25">
      <c r="A76" s="83"/>
      <c r="B76" s="25"/>
      <c r="C76" s="25"/>
      <c r="D76" s="25"/>
      <c r="E76" s="25"/>
      <c r="F76" s="25"/>
      <c r="G76" s="85"/>
      <c r="H76" s="82"/>
      <c r="I76" s="162"/>
      <c r="J76" s="169"/>
    </row>
    <row r="77" spans="1:10" x14ac:dyDescent="0.25">
      <c r="A77" s="83" t="s">
        <v>51</v>
      </c>
      <c r="D77" s="25"/>
      <c r="E77" s="25"/>
      <c r="F77" s="25"/>
      <c r="G77" s="84">
        <v>11</v>
      </c>
      <c r="I77" s="164" t="s">
        <v>158</v>
      </c>
      <c r="J77" s="169"/>
    </row>
    <row r="78" spans="1:10" ht="6" customHeight="1" x14ac:dyDescent="0.25">
      <c r="A78" s="83"/>
      <c r="B78" s="81"/>
      <c r="D78" s="25"/>
      <c r="E78" s="25"/>
      <c r="F78" s="25"/>
      <c r="G78" s="85"/>
      <c r="H78" s="82"/>
      <c r="I78" s="173"/>
      <c r="J78" s="169"/>
    </row>
    <row r="79" spans="1:10" x14ac:dyDescent="0.25">
      <c r="A79" s="83" t="s">
        <v>49</v>
      </c>
      <c r="B79" s="81"/>
      <c r="D79" s="25"/>
      <c r="E79" s="25"/>
      <c r="F79" s="25"/>
      <c r="G79" s="85">
        <v>12</v>
      </c>
      <c r="H79" s="82"/>
      <c r="I79" s="164" t="s">
        <v>106</v>
      </c>
      <c r="J79" s="169"/>
    </row>
    <row r="80" spans="1:10" ht="6" customHeight="1" x14ac:dyDescent="0.25">
      <c r="A80" s="83"/>
      <c r="D80" s="25"/>
      <c r="E80" s="25"/>
      <c r="F80" s="25"/>
      <c r="G80" s="84"/>
      <c r="I80" s="173"/>
      <c r="J80" s="169"/>
    </row>
    <row r="81" spans="1:11" x14ac:dyDescent="0.25">
      <c r="A81" s="83" t="s">
        <v>50</v>
      </c>
      <c r="D81" s="25"/>
      <c r="E81" s="25"/>
      <c r="F81" s="25"/>
      <c r="G81" s="84">
        <v>13</v>
      </c>
      <c r="I81" s="164" t="s">
        <v>107</v>
      </c>
      <c r="J81" s="169"/>
    </row>
    <row r="82" spans="1:11" ht="6" customHeight="1" x14ac:dyDescent="0.25">
      <c r="A82" s="83"/>
      <c r="D82" s="25"/>
      <c r="E82" s="25"/>
      <c r="F82" s="25"/>
      <c r="G82" s="84"/>
      <c r="I82" s="173"/>
      <c r="J82" s="169"/>
    </row>
    <row r="83" spans="1:11" x14ac:dyDescent="0.25">
      <c r="A83" s="83" t="s">
        <v>52</v>
      </c>
      <c r="D83" s="25"/>
      <c r="E83" s="25"/>
      <c r="F83" s="25"/>
      <c r="G83" s="84">
        <v>14</v>
      </c>
      <c r="I83" s="164" t="s">
        <v>108</v>
      </c>
      <c r="J83" s="169"/>
    </row>
    <row r="84" spans="1:11" x14ac:dyDescent="0.25">
      <c r="A84" s="25"/>
      <c r="D84" s="25"/>
      <c r="E84" s="25"/>
      <c r="F84" s="25"/>
      <c r="G84" s="84"/>
      <c r="H84" s="166"/>
      <c r="I84" s="168"/>
      <c r="J84" s="169"/>
      <c r="K84" s="170"/>
    </row>
    <row r="85" spans="1:11" x14ac:dyDescent="0.25">
      <c r="A85" s="78" t="s">
        <v>53</v>
      </c>
      <c r="B85" s="25"/>
      <c r="C85" s="25"/>
      <c r="D85" s="25"/>
      <c r="E85" s="25"/>
      <c r="F85" s="25"/>
      <c r="G85" s="25"/>
      <c r="H85" s="162"/>
      <c r="I85" s="164" t="s">
        <v>159</v>
      </c>
      <c r="J85" s="169"/>
      <c r="K85" s="170"/>
    </row>
    <row r="86" spans="1:11" x14ac:dyDescent="0.25">
      <c r="A86" s="78"/>
      <c r="B86" s="25"/>
      <c r="C86" s="25"/>
      <c r="D86" s="25"/>
      <c r="E86" s="25"/>
      <c r="F86" s="25"/>
      <c r="G86" s="25"/>
      <c r="H86" s="162"/>
      <c r="I86" s="164"/>
      <c r="J86" s="169"/>
      <c r="K86" s="170"/>
    </row>
    <row r="87" spans="1:11" x14ac:dyDescent="0.25">
      <c r="A87" s="177" t="s">
        <v>54</v>
      </c>
      <c r="B87" s="178"/>
      <c r="C87" s="178"/>
      <c r="D87" s="178"/>
      <c r="E87" s="178"/>
      <c r="F87" s="178"/>
      <c r="G87" s="178"/>
      <c r="H87" s="82"/>
      <c r="I87" s="164" t="s">
        <v>160</v>
      </c>
      <c r="J87" s="25"/>
    </row>
    <row r="88" spans="1:11" ht="15" customHeight="1" x14ac:dyDescent="0.25">
      <c r="A88" s="178"/>
      <c r="B88" s="178"/>
      <c r="C88" s="178"/>
      <c r="D88" s="178"/>
      <c r="E88" s="178"/>
      <c r="F88" s="178"/>
      <c r="G88" s="178"/>
      <c r="H88" s="82"/>
      <c r="I88" s="162"/>
      <c r="J88" s="25"/>
    </row>
    <row r="89" spans="1:11" x14ac:dyDescent="0.25">
      <c r="B89" s="25"/>
      <c r="C89" s="25"/>
      <c r="D89" s="25"/>
      <c r="E89" s="25"/>
      <c r="F89" s="25"/>
      <c r="G89" s="25"/>
      <c r="H89" s="82"/>
      <c r="I89" s="162"/>
      <c r="J89" s="25"/>
    </row>
    <row r="90" spans="1:11" x14ac:dyDescent="0.25">
      <c r="A90" s="78" t="s">
        <v>55</v>
      </c>
      <c r="B90" s="25"/>
      <c r="C90" s="25"/>
      <c r="D90" s="25"/>
      <c r="E90" s="25"/>
      <c r="F90" s="25"/>
      <c r="G90" s="25"/>
      <c r="H90" s="82"/>
      <c r="I90" s="164" t="s">
        <v>161</v>
      </c>
      <c r="J90" s="25"/>
    </row>
    <row r="91" spans="1:11" ht="12.75" customHeight="1" x14ac:dyDescent="0.25">
      <c r="A91" s="78"/>
      <c r="B91" s="25"/>
      <c r="C91" s="25"/>
      <c r="D91" s="25"/>
      <c r="E91" s="25"/>
      <c r="F91" s="25"/>
      <c r="G91" s="25"/>
      <c r="H91" s="82"/>
      <c r="I91" s="162"/>
      <c r="J91" s="25"/>
    </row>
    <row r="92" spans="1:11" x14ac:dyDescent="0.25">
      <c r="A92" s="78" t="s">
        <v>56</v>
      </c>
      <c r="B92" s="25"/>
      <c r="C92" s="25"/>
      <c r="D92" s="25"/>
      <c r="E92" s="25"/>
      <c r="F92" s="25"/>
      <c r="G92" s="25"/>
      <c r="H92" s="82"/>
      <c r="I92" s="164" t="s">
        <v>162</v>
      </c>
      <c r="J92" s="25"/>
    </row>
    <row r="93" spans="1:11" x14ac:dyDescent="0.25">
      <c r="A93" s="78"/>
      <c r="B93" s="25"/>
      <c r="C93" s="25"/>
      <c r="D93" s="25"/>
      <c r="E93" s="25"/>
      <c r="F93" s="25"/>
      <c r="G93" s="25"/>
      <c r="H93" s="82"/>
      <c r="I93" s="162"/>
      <c r="J93" s="25"/>
    </row>
    <row r="94" spans="1:11" x14ac:dyDescent="0.25">
      <c r="A94" s="76" t="s">
        <v>109</v>
      </c>
      <c r="B94" s="86"/>
      <c r="C94" s="86"/>
      <c r="D94" s="86"/>
      <c r="E94" s="25"/>
      <c r="F94" s="25"/>
      <c r="G94" s="25"/>
      <c r="H94" s="82"/>
      <c r="I94" s="164" t="s">
        <v>124</v>
      </c>
      <c r="J94" s="25"/>
    </row>
    <row r="95" spans="1:11" x14ac:dyDescent="0.25">
      <c r="A95" s="78"/>
      <c r="B95" s="25"/>
      <c r="C95" s="25"/>
      <c r="D95" s="25"/>
      <c r="E95" s="25"/>
      <c r="F95" s="25"/>
      <c r="G95" s="25"/>
      <c r="H95" s="82"/>
      <c r="I95" s="162"/>
      <c r="J95" s="25"/>
    </row>
    <row r="96" spans="1:11" x14ac:dyDescent="0.25">
      <c r="A96" s="76" t="s">
        <v>76</v>
      </c>
      <c r="B96" s="25"/>
      <c r="C96" s="25"/>
      <c r="D96" s="25"/>
      <c r="E96" s="25"/>
      <c r="F96" s="25"/>
      <c r="G96" s="25"/>
      <c r="H96" s="82"/>
      <c r="I96" s="164"/>
      <c r="J96" s="25"/>
    </row>
    <row r="97" spans="1:10" x14ac:dyDescent="0.25">
      <c r="A97" s="25"/>
      <c r="B97" s="25"/>
      <c r="C97" s="25"/>
      <c r="D97" s="25"/>
      <c r="E97" s="25"/>
      <c r="F97" s="25"/>
      <c r="G97" s="25"/>
      <c r="H97" s="82"/>
      <c r="I97" s="164"/>
      <c r="J97" s="25"/>
    </row>
    <row r="98" spans="1:10" x14ac:dyDescent="0.25">
      <c r="A98" s="20" t="s">
        <v>57</v>
      </c>
      <c r="B98" s="25"/>
      <c r="C98" s="25"/>
      <c r="D98" s="25"/>
      <c r="E98" s="25"/>
      <c r="F98" s="25"/>
      <c r="G98" s="25"/>
      <c r="H98" s="82"/>
      <c r="I98" s="171" t="s">
        <v>125</v>
      </c>
      <c r="J98" s="25"/>
    </row>
    <row r="99" spans="1:10" ht="5.25" customHeight="1" x14ac:dyDescent="0.25">
      <c r="A99" s="25"/>
      <c r="I99" s="172"/>
    </row>
    <row r="100" spans="1:10" x14ac:dyDescent="0.25">
      <c r="A100" s="20" t="s">
        <v>58</v>
      </c>
      <c r="B100" s="25"/>
      <c r="C100" s="25"/>
      <c r="D100" s="25"/>
      <c r="E100" s="25"/>
      <c r="F100" s="25"/>
      <c r="G100" s="25"/>
      <c r="H100" s="82"/>
      <c r="I100" s="171" t="s">
        <v>126</v>
      </c>
      <c r="J100" s="25"/>
    </row>
    <row r="101" spans="1:10" ht="5.25" customHeight="1" x14ac:dyDescent="0.25">
      <c r="A101" s="25"/>
      <c r="I101" s="172"/>
    </row>
    <row r="102" spans="1:10" ht="15" customHeight="1" x14ac:dyDescent="0.25">
      <c r="A102" s="179" t="s">
        <v>77</v>
      </c>
      <c r="B102" s="179"/>
      <c r="C102" s="179"/>
      <c r="D102" s="179"/>
      <c r="E102" s="179"/>
      <c r="F102" s="179"/>
      <c r="G102" s="119"/>
      <c r="H102" s="119"/>
      <c r="I102" s="171" t="s">
        <v>127</v>
      </c>
      <c r="J102" s="25"/>
    </row>
    <row r="103" spans="1:10" x14ac:dyDescent="0.25">
      <c r="A103" s="119"/>
      <c r="B103" s="119"/>
      <c r="C103" s="119"/>
      <c r="D103" s="119"/>
      <c r="E103" s="119"/>
      <c r="F103" s="119"/>
      <c r="G103" s="119"/>
      <c r="H103" s="119"/>
      <c r="I103" s="170"/>
      <c r="J103" s="25"/>
    </row>
    <row r="104" spans="1:10" x14ac:dyDescent="0.25">
      <c r="A104" s="76" t="s">
        <v>123</v>
      </c>
      <c r="B104" s="86"/>
      <c r="C104" s="86"/>
      <c r="D104" s="86"/>
      <c r="E104" s="25"/>
      <c r="F104" s="25"/>
      <c r="G104" s="25"/>
      <c r="H104" s="82"/>
      <c r="I104" s="164" t="s">
        <v>128</v>
      </c>
      <c r="J104" s="25"/>
    </row>
    <row r="105" spans="1:10" ht="15.75" customHeight="1" x14ac:dyDescent="0.25">
      <c r="A105" s="76"/>
      <c r="B105" s="86"/>
      <c r="C105" s="86"/>
      <c r="D105" s="86"/>
      <c r="E105" s="25"/>
      <c r="F105" s="25"/>
      <c r="G105" s="25"/>
      <c r="H105" s="82"/>
      <c r="I105" s="165"/>
      <c r="J105" s="25"/>
    </row>
    <row r="106" spans="1:10" x14ac:dyDescent="0.25">
      <c r="A106" s="76" t="s">
        <v>95</v>
      </c>
      <c r="B106" s="86"/>
      <c r="C106" s="86"/>
      <c r="D106" s="86"/>
      <c r="E106" s="25"/>
      <c r="F106" s="25"/>
      <c r="G106" s="25"/>
      <c r="H106" s="82"/>
      <c r="I106" s="164" t="s">
        <v>129</v>
      </c>
      <c r="J106" s="25"/>
    </row>
    <row r="107" spans="1:10" ht="15.75" customHeight="1" x14ac:dyDescent="0.25">
      <c r="A107" s="76"/>
      <c r="B107" s="86"/>
      <c r="C107" s="86"/>
      <c r="D107" s="86"/>
      <c r="E107" s="25"/>
      <c r="F107" s="25"/>
      <c r="G107" s="25"/>
      <c r="H107" s="82"/>
      <c r="I107" s="165"/>
      <c r="J107" s="25"/>
    </row>
    <row r="108" spans="1:10" x14ac:dyDescent="0.25">
      <c r="A108" s="76" t="s">
        <v>110</v>
      </c>
      <c r="B108" s="86"/>
      <c r="C108" s="86"/>
      <c r="D108" s="86"/>
      <c r="E108" s="25"/>
      <c r="F108" s="25"/>
      <c r="G108" s="25"/>
      <c r="H108" s="82"/>
      <c r="I108" s="164" t="s">
        <v>130</v>
      </c>
      <c r="J108" s="25"/>
    </row>
    <row r="109" spans="1:10" x14ac:dyDescent="0.25">
      <c r="I109" s="166"/>
    </row>
    <row r="110" spans="1:10" x14ac:dyDescent="0.25">
      <c r="A110" s="76" t="s">
        <v>111</v>
      </c>
      <c r="B110" s="86"/>
      <c r="C110" s="86"/>
      <c r="D110" s="86"/>
      <c r="E110" s="25"/>
      <c r="F110" s="25"/>
      <c r="G110" s="25"/>
      <c r="H110" s="82"/>
      <c r="I110" s="164" t="s">
        <v>131</v>
      </c>
      <c r="J110" s="25"/>
    </row>
    <row r="111" spans="1:10" x14ac:dyDescent="0.25">
      <c r="I111" s="166"/>
    </row>
    <row r="112" spans="1:10" x14ac:dyDescent="0.25">
      <c r="A112" s="76" t="s">
        <v>112</v>
      </c>
      <c r="B112" s="86"/>
      <c r="C112" s="86"/>
      <c r="D112" s="86"/>
      <c r="E112" s="25"/>
      <c r="F112" s="25"/>
      <c r="G112" s="25"/>
      <c r="H112" s="82"/>
      <c r="I112" s="164"/>
      <c r="J112" s="25"/>
    </row>
    <row r="113" spans="1:10" x14ac:dyDescent="0.25">
      <c r="A113" s="83" t="s">
        <v>117</v>
      </c>
      <c r="B113" s="25"/>
      <c r="C113" s="25"/>
      <c r="D113" s="25"/>
      <c r="E113" s="25"/>
      <c r="F113" s="25"/>
      <c r="G113" s="85">
        <v>10</v>
      </c>
      <c r="H113" s="82"/>
      <c r="I113" s="164" t="s">
        <v>132</v>
      </c>
      <c r="J113" s="25"/>
    </row>
    <row r="114" spans="1:10" ht="6" customHeight="1" x14ac:dyDescent="0.25">
      <c r="A114" s="83"/>
      <c r="B114" s="25"/>
      <c r="C114" s="25"/>
      <c r="D114" s="25"/>
      <c r="E114" s="25"/>
      <c r="F114" s="25"/>
      <c r="G114" s="85"/>
      <c r="H114" s="82"/>
      <c r="I114" s="162"/>
      <c r="J114" s="25"/>
    </row>
    <row r="115" spans="1:10" x14ac:dyDescent="0.25">
      <c r="A115" s="83" t="s">
        <v>118</v>
      </c>
      <c r="D115" s="25"/>
      <c r="E115" s="25"/>
      <c r="F115" s="25"/>
      <c r="G115" s="84">
        <v>11</v>
      </c>
      <c r="I115" s="164" t="s">
        <v>133</v>
      </c>
      <c r="J115" s="25"/>
    </row>
    <row r="116" spans="1:10" ht="6" customHeight="1" x14ac:dyDescent="0.25">
      <c r="A116" s="83"/>
      <c r="B116" s="81"/>
      <c r="D116" s="25"/>
      <c r="E116" s="25"/>
      <c r="F116" s="25"/>
      <c r="G116" s="85"/>
      <c r="H116" s="82"/>
      <c r="I116" s="173"/>
      <c r="J116" s="25"/>
    </row>
    <row r="117" spans="1:10" x14ac:dyDescent="0.25">
      <c r="A117" s="83" t="s">
        <v>119</v>
      </c>
      <c r="B117" s="81"/>
      <c r="D117" s="25"/>
      <c r="E117" s="25"/>
      <c r="F117" s="25"/>
      <c r="G117" s="85">
        <v>12</v>
      </c>
      <c r="H117" s="82"/>
      <c r="I117" s="164" t="s">
        <v>134</v>
      </c>
      <c r="J117" s="25"/>
    </row>
    <row r="118" spans="1:10" ht="6" customHeight="1" x14ac:dyDescent="0.25">
      <c r="A118" s="83"/>
      <c r="D118" s="25"/>
      <c r="E118" s="25"/>
      <c r="F118" s="25"/>
      <c r="G118" s="84"/>
      <c r="I118" s="173"/>
      <c r="J118" s="25"/>
    </row>
    <row r="119" spans="1:10" x14ac:dyDescent="0.25">
      <c r="A119" s="83" t="s">
        <v>120</v>
      </c>
      <c r="D119" s="25"/>
      <c r="E119" s="25"/>
      <c r="F119" s="25"/>
      <c r="G119" s="84">
        <v>13</v>
      </c>
      <c r="I119" s="164" t="s">
        <v>113</v>
      </c>
      <c r="J119" s="25"/>
    </row>
    <row r="120" spans="1:10" ht="6" customHeight="1" x14ac:dyDescent="0.25">
      <c r="A120" s="83"/>
      <c r="D120" s="25"/>
      <c r="E120" s="25"/>
      <c r="F120" s="25"/>
      <c r="G120" s="84"/>
      <c r="I120" s="173"/>
      <c r="J120" s="25"/>
    </row>
    <row r="121" spans="1:10" x14ac:dyDescent="0.25">
      <c r="A121" s="83" t="s">
        <v>121</v>
      </c>
      <c r="D121" s="25"/>
      <c r="E121" s="25"/>
      <c r="F121" s="25"/>
      <c r="G121" s="84">
        <v>14</v>
      </c>
      <c r="I121" s="164" t="s">
        <v>114</v>
      </c>
      <c r="J121" s="25"/>
    </row>
    <row r="122" spans="1:10" x14ac:dyDescent="0.25">
      <c r="I122" s="166"/>
    </row>
    <row r="123" spans="1:10" x14ac:dyDescent="0.25">
      <c r="A123" s="180" t="s">
        <v>115</v>
      </c>
      <c r="B123" s="181"/>
      <c r="C123" s="181"/>
      <c r="D123" s="181"/>
      <c r="E123" s="181"/>
      <c r="F123" s="181"/>
      <c r="G123" s="181"/>
      <c r="H123" s="82"/>
      <c r="I123" s="164"/>
      <c r="J123" s="169"/>
    </row>
    <row r="124" spans="1:10" x14ac:dyDescent="0.25">
      <c r="A124" s="181"/>
      <c r="B124" s="181"/>
      <c r="C124" s="181"/>
      <c r="D124" s="181"/>
      <c r="E124" s="181"/>
      <c r="F124" s="181"/>
      <c r="G124" s="181"/>
      <c r="I124" s="172" t="s">
        <v>135</v>
      </c>
      <c r="J124" s="170"/>
    </row>
    <row r="125" spans="1:10" x14ac:dyDescent="0.25">
      <c r="I125" s="166"/>
      <c r="J125" s="170"/>
    </row>
    <row r="126" spans="1:10" x14ac:dyDescent="0.25">
      <c r="A126" s="175" t="s">
        <v>116</v>
      </c>
      <c r="B126" s="175"/>
      <c r="C126" s="175"/>
      <c r="D126" s="175"/>
      <c r="E126" s="175"/>
      <c r="F126" s="175"/>
      <c r="G126" s="175"/>
      <c r="H126" s="82"/>
      <c r="I126" s="164"/>
      <c r="J126" s="169"/>
    </row>
    <row r="127" spans="1:10" x14ac:dyDescent="0.25">
      <c r="A127" s="175"/>
      <c r="B127" s="175"/>
      <c r="C127" s="175"/>
      <c r="D127" s="175"/>
      <c r="E127" s="175"/>
      <c r="F127" s="175"/>
      <c r="G127" s="175"/>
      <c r="I127" s="172" t="s">
        <v>136</v>
      </c>
      <c r="J127" s="170"/>
    </row>
    <row r="128" spans="1:10" x14ac:dyDescent="0.25">
      <c r="I128" s="166"/>
      <c r="J128" s="170"/>
    </row>
    <row r="129" spans="9:10" x14ac:dyDescent="0.25">
      <c r="I129" s="166"/>
      <c r="J129" s="170"/>
    </row>
    <row r="130" spans="9:10" x14ac:dyDescent="0.25">
      <c r="I130" s="166"/>
      <c r="J130" s="170"/>
    </row>
  </sheetData>
  <mergeCells count="6">
    <mergeCell ref="A126:G127"/>
    <mergeCell ref="A9:H9"/>
    <mergeCell ref="A11:H11"/>
    <mergeCell ref="A87:G88"/>
    <mergeCell ref="A102:F102"/>
    <mergeCell ref="A123:G124"/>
  </mergeCells>
  <pageMargins left="0.70866141732283472" right="0.70866141732283472" top="0.78740157480314965" bottom="0.78740157480314965" header="0.31496062992125984" footer="0.31496062992125984"/>
  <pageSetup paperSize="9" scale="99" firstPageNumber="7" orientation="portrait" useFirstPageNumber="1" r:id="rId1"/>
  <headerFooter>
    <oddFooter>&amp;L&amp;"-,Kurzíva"Zastupitelstvo Olomouckého kraje 12-12-2014
6. - Rozpočet Olomouckého kraje 2015 - návrh rozpočtu &amp;R&amp;"-,Kurzíva"Strana &amp;P (celkem 127)</oddFooter>
  </headerFooter>
  <rowBreaks count="1" manualBreakCount="1">
    <brk id="7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zoomScaleSheetLayoutView="100" workbookViewId="0">
      <selection activeCell="I52" sqref="I52"/>
    </sheetView>
  </sheetViews>
  <sheetFormatPr defaultRowHeight="15" x14ac:dyDescent="0.25"/>
  <cols>
    <col min="1" max="1" width="5.28515625" style="105" customWidth="1"/>
    <col min="2" max="2" width="52" style="1" customWidth="1"/>
    <col min="3" max="3" width="23.140625" style="1" customWidth="1"/>
    <col min="4" max="4" width="21" style="1" hidden="1" customWidth="1"/>
    <col min="5" max="5" width="21" style="155" customWidth="1"/>
    <col min="6" max="6" width="9.42578125" style="1" customWidth="1"/>
    <col min="7" max="7" width="9.140625" style="1"/>
    <col min="8" max="8" width="11.7109375" style="22" bestFit="1" customWidth="1"/>
    <col min="9" max="16384" width="9.140625" style="1"/>
  </cols>
  <sheetData>
    <row r="1" spans="1:8" ht="16.5" x14ac:dyDescent="0.25">
      <c r="A1" s="182" t="s">
        <v>90</v>
      </c>
      <c r="B1" s="176"/>
      <c r="C1" s="176"/>
    </row>
    <row r="3" spans="1:8" ht="16.5" thickBot="1" x14ac:dyDescent="0.3">
      <c r="A3" s="116" t="s">
        <v>64</v>
      </c>
      <c r="F3" s="2" t="s">
        <v>0</v>
      </c>
    </row>
    <row r="4" spans="1:8" ht="36" customHeight="1" thickTop="1" thickBot="1" x14ac:dyDescent="0.3">
      <c r="A4" s="102" t="s">
        <v>1</v>
      </c>
      <c r="B4" s="89" t="s">
        <v>62</v>
      </c>
      <c r="C4" s="41" t="s">
        <v>79</v>
      </c>
      <c r="D4" s="41" t="s">
        <v>66</v>
      </c>
      <c r="E4" s="138" t="s">
        <v>80</v>
      </c>
      <c r="F4" s="37" t="s">
        <v>2</v>
      </c>
    </row>
    <row r="5" spans="1:8" s="3" customFormat="1" ht="12.75" thickTop="1" thickBot="1" x14ac:dyDescent="0.25">
      <c r="A5" s="38">
        <v>1</v>
      </c>
      <c r="B5" s="39">
        <v>2</v>
      </c>
      <c r="C5" s="40">
        <v>3</v>
      </c>
      <c r="D5" s="56">
        <v>4</v>
      </c>
      <c r="E5" s="91">
        <v>4</v>
      </c>
      <c r="F5" s="44" t="s">
        <v>96</v>
      </c>
      <c r="H5" s="95"/>
    </row>
    <row r="6" spans="1:8" ht="15.75" thickTop="1" x14ac:dyDescent="0.25">
      <c r="A6" s="4">
        <v>1</v>
      </c>
      <c r="B6" s="5" t="s">
        <v>3</v>
      </c>
      <c r="C6" s="6">
        <v>3195000</v>
      </c>
      <c r="D6" s="47">
        <f>SUM([1]Příjmy!$G$14)</f>
        <v>3195000</v>
      </c>
      <c r="E6" s="140">
        <f>SUM([2]Příjmy!$F$13)</f>
        <v>3365000</v>
      </c>
      <c r="F6" s="45">
        <f>E6/C6*100</f>
        <v>105.320813771518</v>
      </c>
    </row>
    <row r="7" spans="1:8" x14ac:dyDescent="0.25">
      <c r="A7" s="8">
        <v>2</v>
      </c>
      <c r="B7" s="9" t="s">
        <v>4</v>
      </c>
      <c r="C7" s="10">
        <v>1712</v>
      </c>
      <c r="D7" s="28">
        <v>1712</v>
      </c>
      <c r="E7" s="27">
        <f>SUM([2]Příjmy!$F$14)</f>
        <v>867</v>
      </c>
      <c r="F7" s="45">
        <f>E7/C7*100</f>
        <v>50.642523364485982</v>
      </c>
    </row>
    <row r="8" spans="1:8" x14ac:dyDescent="0.25">
      <c r="A8" s="4">
        <v>3</v>
      </c>
      <c r="B8" s="9" t="s">
        <v>5</v>
      </c>
      <c r="C8" s="10">
        <v>37958</v>
      </c>
      <c r="D8" s="28">
        <f>20+43+37873+22.2</f>
        <v>37958.199999999997</v>
      </c>
      <c r="E8" s="27">
        <f>SUM([3]Příjmy!$F$16:$F$19)</f>
        <v>37965</v>
      </c>
      <c r="F8" s="45">
        <f t="shared" ref="F8:F17" si="0">E8/C8*100</f>
        <v>100.01844143527056</v>
      </c>
    </row>
    <row r="9" spans="1:8" x14ac:dyDescent="0.25">
      <c r="A9" s="8">
        <v>4</v>
      </c>
      <c r="B9" s="9" t="s">
        <v>6</v>
      </c>
      <c r="C9" s="10">
        <v>1830</v>
      </c>
      <c r="D9" s="28">
        <f>200+1630</f>
        <v>1830</v>
      </c>
      <c r="E9" s="27">
        <f>SUM([2]Příjmy!$F$22:$F$23)</f>
        <v>2030</v>
      </c>
      <c r="F9" s="45">
        <f t="shared" si="0"/>
        <v>110.92896174863387</v>
      </c>
    </row>
    <row r="10" spans="1:8" x14ac:dyDescent="0.25">
      <c r="A10" s="4">
        <v>5</v>
      </c>
      <c r="B10" s="9" t="s">
        <v>7</v>
      </c>
      <c r="C10" s="10">
        <v>0</v>
      </c>
      <c r="D10" s="28">
        <v>0</v>
      </c>
      <c r="E10" s="27">
        <f>SUM([3]Příjmy!$F$24:$F$25)</f>
        <v>37922</v>
      </c>
      <c r="F10" s="45"/>
    </row>
    <row r="11" spans="1:8" x14ac:dyDescent="0.25">
      <c r="A11" s="8">
        <v>6</v>
      </c>
      <c r="B11" s="9" t="s">
        <v>8</v>
      </c>
      <c r="C11" s="10">
        <v>18400</v>
      </c>
      <c r="D11" s="28">
        <f>400+18000</f>
        <v>18400</v>
      </c>
      <c r="E11" s="27">
        <f>SUM([2]Příjmy!$F$28:$F$29)</f>
        <v>15800</v>
      </c>
      <c r="F11" s="45">
        <f t="shared" si="0"/>
        <v>85.869565217391312</v>
      </c>
    </row>
    <row r="12" spans="1:8" x14ac:dyDescent="0.25">
      <c r="A12" s="4">
        <v>7</v>
      </c>
      <c r="B12" s="9" t="s">
        <v>9</v>
      </c>
      <c r="C12" s="10">
        <v>4001</v>
      </c>
      <c r="D12" s="28">
        <v>4000.8</v>
      </c>
      <c r="E12" s="27">
        <f>SUM([2]Příjmy!$F$30)</f>
        <v>998</v>
      </c>
      <c r="F12" s="45">
        <f t="shared" si="0"/>
        <v>24.943764058985256</v>
      </c>
    </row>
    <row r="13" spans="1:8" x14ac:dyDescent="0.25">
      <c r="A13" s="8">
        <v>8</v>
      </c>
      <c r="B13" s="11" t="s">
        <v>10</v>
      </c>
      <c r="C13" s="12">
        <v>73854</v>
      </c>
      <c r="D13" s="28">
        <v>73854</v>
      </c>
      <c r="E13" s="27">
        <f>SUM([2]Příjmy!$F$31)</f>
        <v>73854</v>
      </c>
      <c r="F13" s="45">
        <f t="shared" si="0"/>
        <v>100</v>
      </c>
    </row>
    <row r="14" spans="1:8" x14ac:dyDescent="0.25">
      <c r="A14" s="4">
        <v>9</v>
      </c>
      <c r="B14" s="11" t="s">
        <v>11</v>
      </c>
      <c r="C14" s="12">
        <v>195569</v>
      </c>
      <c r="D14" s="28">
        <f>SUM([1]Příjmy!$G$17)</f>
        <v>141823</v>
      </c>
      <c r="E14" s="27">
        <f>SUM([3]Příjmy!$F$15)</f>
        <v>150776</v>
      </c>
      <c r="F14" s="45">
        <f t="shared" si="0"/>
        <v>77.096063282012992</v>
      </c>
    </row>
    <row r="15" spans="1:8" x14ac:dyDescent="0.25">
      <c r="A15" s="8">
        <v>10</v>
      </c>
      <c r="B15" s="11" t="s">
        <v>12</v>
      </c>
      <c r="C15" s="12">
        <v>6391</v>
      </c>
      <c r="D15" s="28">
        <v>6391</v>
      </c>
      <c r="E15" s="27">
        <f>SUM([2]Příjmy!$F$45)</f>
        <v>6768</v>
      </c>
      <c r="F15" s="45">
        <f t="shared" si="0"/>
        <v>105.89892035675167</v>
      </c>
    </row>
    <row r="16" spans="1:8" s="13" customFormat="1" ht="42.75" x14ac:dyDescent="0.2">
      <c r="A16" s="4">
        <v>11</v>
      </c>
      <c r="B16" s="11" t="s">
        <v>13</v>
      </c>
      <c r="C16" s="12">
        <v>40000</v>
      </c>
      <c r="D16" s="12">
        <v>40000</v>
      </c>
      <c r="E16" s="29">
        <v>40000</v>
      </c>
      <c r="F16" s="45">
        <f t="shared" si="0"/>
        <v>100</v>
      </c>
      <c r="H16" s="96"/>
    </row>
    <row r="17" spans="1:9" s="15" customFormat="1" x14ac:dyDescent="0.25">
      <c r="A17" s="8">
        <v>12</v>
      </c>
      <c r="B17" s="14" t="s">
        <v>14</v>
      </c>
      <c r="C17" s="122">
        <v>9900</v>
      </c>
      <c r="D17" s="48">
        <f>400+9500</f>
        <v>9900</v>
      </c>
      <c r="E17" s="141">
        <f>SUM([2]Příjmy!$F$26)</f>
        <v>5366</v>
      </c>
      <c r="F17" s="45">
        <f t="shared" si="0"/>
        <v>54.202020202020208</v>
      </c>
      <c r="H17" s="90"/>
    </row>
    <row r="18" spans="1:9" s="19" customFormat="1" ht="15.75" x14ac:dyDescent="0.25">
      <c r="A18" s="16">
        <v>13</v>
      </c>
      <c r="B18" s="17" t="s">
        <v>15</v>
      </c>
      <c r="C18" s="18">
        <f>SUM(C6:C17)</f>
        <v>3584615</v>
      </c>
      <c r="D18" s="18">
        <f>SUM(D6:D17)</f>
        <v>3530869</v>
      </c>
      <c r="E18" s="18">
        <f>SUM(E6:E17)</f>
        <v>3737346</v>
      </c>
      <c r="F18" s="46">
        <f t="shared" ref="F18:F20" si="1">E18/C18*100</f>
        <v>104.26073650866272</v>
      </c>
      <c r="H18" s="97"/>
    </row>
    <row r="19" spans="1:9" s="20" customFormat="1" ht="14.25" x14ac:dyDescent="0.2">
      <c r="A19" s="16">
        <v>14</v>
      </c>
      <c r="B19" s="49" t="s">
        <v>16</v>
      </c>
      <c r="C19" s="50">
        <v>-6388</v>
      </c>
      <c r="D19" s="51">
        <v>-6388</v>
      </c>
      <c r="E19" s="142">
        <v>-6766</v>
      </c>
      <c r="F19" s="52">
        <f t="shared" si="1"/>
        <v>105.91734502191611</v>
      </c>
      <c r="H19" s="98"/>
    </row>
    <row r="20" spans="1:9" ht="30.75" thickBot="1" x14ac:dyDescent="0.3">
      <c r="A20" s="71">
        <v>15</v>
      </c>
      <c r="B20" s="53" t="s">
        <v>24</v>
      </c>
      <c r="C20" s="54">
        <f>SUM(C18:C19)</f>
        <v>3578227</v>
      </c>
      <c r="D20" s="54">
        <f>SUM(D18:D19)</f>
        <v>3524481</v>
      </c>
      <c r="E20" s="54">
        <f>SUM(E18:E19)</f>
        <v>3730580</v>
      </c>
      <c r="F20" s="55">
        <f t="shared" si="1"/>
        <v>104.25777906208857</v>
      </c>
      <c r="G20" s="22"/>
    </row>
    <row r="21" spans="1:9" ht="15.75" thickTop="1" x14ac:dyDescent="0.25"/>
    <row r="22" spans="1:9" ht="16.5" thickBot="1" x14ac:dyDescent="0.3">
      <c r="A22" s="115" t="s">
        <v>63</v>
      </c>
      <c r="B22" s="24"/>
      <c r="F22" s="2" t="s">
        <v>0</v>
      </c>
    </row>
    <row r="23" spans="1:9" s="25" customFormat="1" ht="33.75" customHeight="1" thickTop="1" thickBot="1" x14ac:dyDescent="0.25">
      <c r="A23" s="106" t="s">
        <v>1</v>
      </c>
      <c r="B23" s="36" t="s">
        <v>17</v>
      </c>
      <c r="C23" s="41" t="s">
        <v>79</v>
      </c>
      <c r="D23" s="41" t="s">
        <v>66</v>
      </c>
      <c r="E23" s="138" t="s">
        <v>80</v>
      </c>
      <c r="F23" s="37" t="s">
        <v>2</v>
      </c>
      <c r="H23" s="101"/>
    </row>
    <row r="24" spans="1:9" s="3" customFormat="1" ht="12.75" thickTop="1" thickBot="1" x14ac:dyDescent="0.25">
      <c r="A24" s="42">
        <v>1</v>
      </c>
      <c r="B24" s="43">
        <v>2</v>
      </c>
      <c r="C24" s="40">
        <v>3</v>
      </c>
      <c r="D24" s="56">
        <v>4</v>
      </c>
      <c r="E24" s="91">
        <v>4</v>
      </c>
      <c r="F24" s="44" t="s">
        <v>96</v>
      </c>
      <c r="H24" s="95"/>
    </row>
    <row r="25" spans="1:9" ht="15.75" thickTop="1" x14ac:dyDescent="0.25">
      <c r="A25" s="4">
        <v>1</v>
      </c>
      <c r="B25" s="26" t="s">
        <v>18</v>
      </c>
      <c r="C25" s="123">
        <f>SUM(C26:C28)</f>
        <v>1630202</v>
      </c>
      <c r="D25" s="124">
        <v>1474168</v>
      </c>
      <c r="E25" s="125">
        <f>SUM(E26:E28)</f>
        <v>845999</v>
      </c>
      <c r="F25" s="7"/>
    </row>
    <row r="26" spans="1:9" s="112" customFormat="1" x14ac:dyDescent="0.25">
      <c r="A26" s="110"/>
      <c r="B26" s="111" t="s">
        <v>67</v>
      </c>
      <c r="C26" s="126">
        <f>598428-750</f>
        <v>597678</v>
      </c>
      <c r="D26" s="126"/>
      <c r="E26" s="127">
        <v>585506</v>
      </c>
      <c r="F26" s="114">
        <f>E26/C26*100</f>
        <v>97.963451892155973</v>
      </c>
      <c r="H26" s="113"/>
    </row>
    <row r="27" spans="1:9" s="112" customFormat="1" x14ac:dyDescent="0.25">
      <c r="A27" s="110"/>
      <c r="B27" s="111" t="s">
        <v>69</v>
      </c>
      <c r="C27" s="126">
        <v>819465</v>
      </c>
      <c r="D27" s="126"/>
      <c r="E27" s="127">
        <v>0</v>
      </c>
      <c r="F27" s="114">
        <f>E27/C27*100</f>
        <v>0</v>
      </c>
      <c r="H27" s="113"/>
    </row>
    <row r="28" spans="1:9" s="112" customFormat="1" x14ac:dyDescent="0.25">
      <c r="A28" s="110"/>
      <c r="B28" s="111" t="s">
        <v>68</v>
      </c>
      <c r="C28" s="126">
        <f>212309+750</f>
        <v>213059</v>
      </c>
      <c r="D28" s="126"/>
      <c r="E28" s="127">
        <f>SUM('[4]2011-2015'!$Q$44)</f>
        <v>260493</v>
      </c>
      <c r="F28" s="114">
        <f t="shared" ref="F28" si="2">E28/C28*100</f>
        <v>122.26331673386245</v>
      </c>
      <c r="H28" s="113"/>
    </row>
    <row r="29" spans="1:9" x14ac:dyDescent="0.25">
      <c r="A29" s="8">
        <v>2</v>
      </c>
      <c r="B29" s="9" t="s">
        <v>19</v>
      </c>
      <c r="C29" s="27">
        <f>SUM(C30:C34)</f>
        <v>1465709</v>
      </c>
      <c r="D29" s="93">
        <v>1500900</v>
      </c>
      <c r="E29" s="88">
        <f>SUM(E30:E34)</f>
        <v>2290698</v>
      </c>
      <c r="F29" s="7"/>
      <c r="I29" s="22"/>
    </row>
    <row r="30" spans="1:9" x14ac:dyDescent="0.25">
      <c r="A30" s="4"/>
      <c r="B30" s="109" t="s">
        <v>70</v>
      </c>
      <c r="C30" s="108">
        <f>299376+466+203426+365474+43964+163410+940</f>
        <v>1077056</v>
      </c>
      <c r="D30" s="93"/>
      <c r="E30" s="143">
        <f>900025+30000</f>
        <v>930025</v>
      </c>
      <c r="F30" s="114">
        <f t="shared" ref="F30:F33" si="3">E30/C30*100</f>
        <v>86.348806375898747</v>
      </c>
    </row>
    <row r="31" spans="1:9" x14ac:dyDescent="0.25">
      <c r="A31" s="4"/>
      <c r="B31" s="109" t="s">
        <v>71</v>
      </c>
      <c r="C31" s="108">
        <v>274939</v>
      </c>
      <c r="D31" s="93"/>
      <c r="E31" s="143">
        <v>279537</v>
      </c>
      <c r="F31" s="114">
        <f t="shared" si="3"/>
        <v>101.67237096228618</v>
      </c>
    </row>
    <row r="32" spans="1:9" x14ac:dyDescent="0.25">
      <c r="A32" s="4"/>
      <c r="B32" s="109" t="s">
        <v>72</v>
      </c>
      <c r="C32" s="108">
        <v>103588</v>
      </c>
      <c r="D32" s="93"/>
      <c r="E32" s="143">
        <v>202984</v>
      </c>
      <c r="F32" s="114">
        <f t="shared" si="3"/>
        <v>195.95319921226397</v>
      </c>
    </row>
    <row r="33" spans="1:8" x14ac:dyDescent="0.25">
      <c r="A33" s="4"/>
      <c r="B33" s="109" t="s">
        <v>73</v>
      </c>
      <c r="C33" s="108">
        <v>10126</v>
      </c>
      <c r="D33" s="93"/>
      <c r="E33" s="143">
        <f>550+200+9848</f>
        <v>10598</v>
      </c>
      <c r="F33" s="114">
        <f t="shared" si="3"/>
        <v>104.66126802291132</v>
      </c>
    </row>
    <row r="34" spans="1:8" x14ac:dyDescent="0.25">
      <c r="A34" s="4"/>
      <c r="B34" s="109" t="s">
        <v>84</v>
      </c>
      <c r="C34" s="108"/>
      <c r="D34" s="93"/>
      <c r="E34" s="143">
        <v>867554</v>
      </c>
      <c r="F34" s="114"/>
    </row>
    <row r="35" spans="1:8" x14ac:dyDescent="0.25">
      <c r="A35" s="4">
        <v>3</v>
      </c>
      <c r="B35" s="9" t="s">
        <v>20</v>
      </c>
      <c r="C35" s="27">
        <v>6391</v>
      </c>
      <c r="D35" s="93">
        <v>6391</v>
      </c>
      <c r="E35" s="88">
        <f>SUM(E15)</f>
        <v>6768</v>
      </c>
      <c r="F35" s="7">
        <f t="shared" ref="F35:F44" si="4">E35/C35*100</f>
        <v>105.89892035675167</v>
      </c>
    </row>
    <row r="36" spans="1:8" s="13" customFormat="1" ht="31.5" customHeight="1" x14ac:dyDescent="0.2">
      <c r="A36" s="8">
        <v>4</v>
      </c>
      <c r="B36" s="11" t="s">
        <v>13</v>
      </c>
      <c r="C36" s="29">
        <v>40000</v>
      </c>
      <c r="D36" s="128">
        <v>40000</v>
      </c>
      <c r="E36" s="129">
        <f>SUM(E16)</f>
        <v>40000</v>
      </c>
      <c r="F36" s="7">
        <f t="shared" si="4"/>
        <v>100</v>
      </c>
      <c r="H36" s="96"/>
    </row>
    <row r="37" spans="1:8" s="15" customFormat="1" x14ac:dyDescent="0.25">
      <c r="A37" s="4">
        <v>5</v>
      </c>
      <c r="B37" s="30" t="s">
        <v>21</v>
      </c>
      <c r="C37" s="130">
        <v>30522</v>
      </c>
      <c r="D37" s="128">
        <v>39914</v>
      </c>
      <c r="E37" s="129">
        <v>24657</v>
      </c>
      <c r="F37" s="7">
        <f t="shared" si="4"/>
        <v>80.784352270493414</v>
      </c>
      <c r="H37" s="90"/>
    </row>
    <row r="38" spans="1:8" s="15" customFormat="1" x14ac:dyDescent="0.25">
      <c r="A38" s="8">
        <v>6</v>
      </c>
      <c r="B38" s="30" t="s">
        <v>97</v>
      </c>
      <c r="C38" s="29">
        <f>SUM(C39:C41)</f>
        <v>434581</v>
      </c>
      <c r="D38" s="93">
        <f>979579-27879</f>
        <v>951700</v>
      </c>
      <c r="E38" s="29">
        <f>SUM(E39:E43)</f>
        <v>791819</v>
      </c>
      <c r="F38" s="7">
        <f t="shared" si="4"/>
        <v>182.20285746500653</v>
      </c>
      <c r="H38" s="90"/>
    </row>
    <row r="39" spans="1:8" s="121" customFormat="1" x14ac:dyDescent="0.25">
      <c r="A39" s="4"/>
      <c r="B39" s="132" t="s">
        <v>87</v>
      </c>
      <c r="C39" s="134">
        <v>105992</v>
      </c>
      <c r="D39" s="133"/>
      <c r="E39" s="134">
        <f>SUM([5]Souhrn!$F$25)</f>
        <v>81513</v>
      </c>
      <c r="F39" s="114">
        <f t="shared" si="4"/>
        <v>76.904860744207113</v>
      </c>
      <c r="H39" s="90"/>
    </row>
    <row r="40" spans="1:8" s="121" customFormat="1" x14ac:dyDescent="0.25">
      <c r="A40" s="4"/>
      <c r="B40" s="132" t="s">
        <v>88</v>
      </c>
      <c r="C40" s="134">
        <f>50853+277736</f>
        <v>328589</v>
      </c>
      <c r="D40" s="133"/>
      <c r="E40" s="134">
        <v>325672</v>
      </c>
      <c r="F40" s="114">
        <f t="shared" si="4"/>
        <v>99.112264865835428</v>
      </c>
      <c r="H40" s="90"/>
    </row>
    <row r="41" spans="1:8" s="121" customFormat="1" x14ac:dyDescent="0.25">
      <c r="A41" s="4"/>
      <c r="B41" s="132" t="s">
        <v>89</v>
      </c>
      <c r="C41" s="134">
        <v>0</v>
      </c>
      <c r="D41" s="133"/>
      <c r="E41" s="134">
        <v>297642</v>
      </c>
      <c r="F41" s="114"/>
      <c r="H41" s="90"/>
    </row>
    <row r="42" spans="1:8" s="144" customFormat="1" x14ac:dyDescent="0.25">
      <c r="A42" s="4"/>
      <c r="B42" s="152" t="s">
        <v>99</v>
      </c>
      <c r="C42" s="153"/>
      <c r="D42" s="154"/>
      <c r="E42" s="153">
        <v>1220</v>
      </c>
      <c r="F42" s="114"/>
      <c r="H42" s="90"/>
    </row>
    <row r="43" spans="1:8" s="144" customFormat="1" x14ac:dyDescent="0.25">
      <c r="A43" s="4"/>
      <c r="B43" s="152" t="s">
        <v>122</v>
      </c>
      <c r="C43" s="153"/>
      <c r="D43" s="154"/>
      <c r="E43" s="153">
        <v>85772</v>
      </c>
      <c r="F43" s="114"/>
      <c r="H43" s="90"/>
    </row>
    <row r="44" spans="1:8" s="87" customFormat="1" x14ac:dyDescent="0.25">
      <c r="A44" s="4">
        <v>7</v>
      </c>
      <c r="B44" s="135" t="s">
        <v>23</v>
      </c>
      <c r="C44" s="136">
        <v>57575</v>
      </c>
      <c r="D44" s="137">
        <f>7879+20000</f>
        <v>27879</v>
      </c>
      <c r="E44" s="136">
        <f>SUM([5]Souhrn!$F$28)</f>
        <v>43750</v>
      </c>
      <c r="F44" s="7">
        <f t="shared" si="4"/>
        <v>75.987841945288764</v>
      </c>
      <c r="H44" s="90"/>
    </row>
    <row r="45" spans="1:8" ht="24.75" customHeight="1" x14ac:dyDescent="0.25">
      <c r="A45" s="16">
        <v>8</v>
      </c>
      <c r="B45" s="31" t="s">
        <v>22</v>
      </c>
      <c r="C45" s="32">
        <f>SUM(C25,C29,C35:C38,C44)</f>
        <v>3664980</v>
      </c>
      <c r="D45" s="32">
        <f t="shared" ref="D45" si="5">SUM(D25,D29,D35:D44)</f>
        <v>4040952</v>
      </c>
      <c r="E45" s="32">
        <f>SUM(E25,E29,E35,E36,E37,E38,E44)</f>
        <v>4043691</v>
      </c>
      <c r="F45" s="33">
        <f t="shared" ref="F45:F47" si="6">E45/C45*100</f>
        <v>110.33323510633073</v>
      </c>
    </row>
    <row r="46" spans="1:8" s="20" customFormat="1" ht="14.25" x14ac:dyDescent="0.2">
      <c r="A46" s="16">
        <v>9</v>
      </c>
      <c r="B46" s="34" t="s">
        <v>16</v>
      </c>
      <c r="C46" s="35">
        <v>-6388</v>
      </c>
      <c r="D46" s="94">
        <v>-6388</v>
      </c>
      <c r="E46" s="92">
        <v>-6766</v>
      </c>
      <c r="F46" s="21">
        <f t="shared" si="6"/>
        <v>105.91734502191611</v>
      </c>
      <c r="H46" s="98"/>
    </row>
    <row r="47" spans="1:8" ht="33.75" customHeight="1" thickBot="1" x14ac:dyDescent="0.3">
      <c r="A47" s="67">
        <v>10</v>
      </c>
      <c r="B47" s="68" t="s">
        <v>61</v>
      </c>
      <c r="C47" s="69">
        <f>SUM(C45:C46)</f>
        <v>3658592</v>
      </c>
      <c r="D47" s="139">
        <f t="shared" ref="D47" si="7">SUM(D45:D46)</f>
        <v>4034564</v>
      </c>
      <c r="E47" s="69">
        <f>SUM(E45:E46)</f>
        <v>4036925</v>
      </c>
      <c r="F47" s="70">
        <f t="shared" si="6"/>
        <v>110.34094536914748</v>
      </c>
    </row>
    <row r="48" spans="1:8" ht="15.75" thickTop="1" x14ac:dyDescent="0.25">
      <c r="A48" s="1"/>
    </row>
    <row r="49" spans="1:8" ht="16.5" thickBot="1" x14ac:dyDescent="0.3">
      <c r="A49" s="120" t="s">
        <v>75</v>
      </c>
      <c r="B49" s="24"/>
      <c r="F49" s="2" t="s">
        <v>0</v>
      </c>
    </row>
    <row r="50" spans="1:8" s="25" customFormat="1" ht="33.75" customHeight="1" thickTop="1" thickBot="1" x14ac:dyDescent="0.25">
      <c r="A50" s="106" t="s">
        <v>1</v>
      </c>
      <c r="B50" s="36" t="s">
        <v>17</v>
      </c>
      <c r="C50" s="41" t="s">
        <v>79</v>
      </c>
      <c r="D50" s="41" t="s">
        <v>66</v>
      </c>
      <c r="E50" s="138" t="s">
        <v>80</v>
      </c>
      <c r="F50" s="37" t="s">
        <v>2</v>
      </c>
      <c r="H50" s="101"/>
    </row>
    <row r="51" spans="1:8" s="3" customFormat="1" ht="12.75" thickTop="1" thickBot="1" x14ac:dyDescent="0.25">
      <c r="A51" s="42">
        <v>1</v>
      </c>
      <c r="B51" s="43">
        <v>2</v>
      </c>
      <c r="C51" s="40">
        <v>3</v>
      </c>
      <c r="D51" s="56">
        <v>4</v>
      </c>
      <c r="E51" s="91">
        <v>4</v>
      </c>
      <c r="F51" s="44" t="s">
        <v>96</v>
      </c>
      <c r="H51" s="95"/>
    </row>
    <row r="52" spans="1:8" s="57" customFormat="1" ht="31.5" customHeight="1" thickTop="1" x14ac:dyDescent="0.2">
      <c r="A52" s="103">
        <v>1</v>
      </c>
      <c r="B52" s="60" t="s">
        <v>26</v>
      </c>
      <c r="C52" s="58">
        <v>257333</v>
      </c>
      <c r="D52" s="58">
        <v>0</v>
      </c>
      <c r="E52" s="149">
        <f>SUM([3]Příjmy!$F$77)</f>
        <v>307123</v>
      </c>
      <c r="F52" s="64">
        <f>E52/C52*100</f>
        <v>119.34847065864076</v>
      </c>
      <c r="H52" s="99"/>
    </row>
    <row r="53" spans="1:8" s="57" customFormat="1" ht="17.25" customHeight="1" x14ac:dyDescent="0.2">
      <c r="A53" s="145">
        <v>2</v>
      </c>
      <c r="B53" s="146" t="s">
        <v>98</v>
      </c>
      <c r="C53" s="147">
        <v>0</v>
      </c>
      <c r="D53" s="147"/>
      <c r="E53" s="150">
        <v>200000</v>
      </c>
      <c r="F53" s="148"/>
      <c r="H53" s="99"/>
    </row>
    <row r="54" spans="1:8" s="57" customFormat="1" ht="15" customHeight="1" x14ac:dyDescent="0.2">
      <c r="A54" s="107">
        <v>3</v>
      </c>
      <c r="B54" s="59" t="s">
        <v>25</v>
      </c>
      <c r="C54" s="131">
        <v>-176968</v>
      </c>
      <c r="D54" s="131">
        <v>176968</v>
      </c>
      <c r="E54" s="151">
        <v>-200778</v>
      </c>
      <c r="F54" s="65">
        <f>E54/C54*100</f>
        <v>113.45440983680666</v>
      </c>
      <c r="H54" s="72"/>
    </row>
    <row r="55" spans="1:8" s="63" customFormat="1" ht="21.75" customHeight="1" thickBot="1" x14ac:dyDescent="0.3">
      <c r="A55" s="104">
        <v>3</v>
      </c>
      <c r="B55" s="61" t="s">
        <v>27</v>
      </c>
      <c r="C55" s="62">
        <f>C52+C54</f>
        <v>80365</v>
      </c>
      <c r="D55" s="62">
        <f>SUM(D52:D52)</f>
        <v>0</v>
      </c>
      <c r="E55" s="69">
        <f>SUM(E52:E54)</f>
        <v>306345</v>
      </c>
      <c r="F55" s="66">
        <f>E55/C55*100</f>
        <v>381.19206122068061</v>
      </c>
      <c r="H55" s="100"/>
    </row>
    <row r="56" spans="1:8" ht="16.5" thickTop="1" x14ac:dyDescent="0.25">
      <c r="B56" s="157" t="s">
        <v>81</v>
      </c>
      <c r="C56" s="158">
        <f>SUM(C20,C52)</f>
        <v>3835560</v>
      </c>
      <c r="D56" s="158" t="e">
        <f>SUM(D20,D52,#REF!)</f>
        <v>#REF!</v>
      </c>
      <c r="E56" s="158">
        <f>SUM(E20,E52:E53)</f>
        <v>4237703</v>
      </c>
      <c r="F56" s="159"/>
      <c r="G56" s="159"/>
    </row>
    <row r="57" spans="1:8" ht="15.75" x14ac:dyDescent="0.25">
      <c r="B57" s="157" t="s">
        <v>82</v>
      </c>
      <c r="C57" s="158">
        <f>SUM(C47-C54)</f>
        <v>3835560</v>
      </c>
      <c r="D57" s="158">
        <f>SUM(D47-D54)</f>
        <v>3857596</v>
      </c>
      <c r="E57" s="158">
        <f>SUM(E47-E54)</f>
        <v>4237703</v>
      </c>
      <c r="F57" s="160"/>
      <c r="G57" s="159"/>
    </row>
    <row r="58" spans="1:8" ht="15.75" x14ac:dyDescent="0.25">
      <c r="B58" s="157" t="s">
        <v>83</v>
      </c>
      <c r="C58" s="158">
        <f>C57-C56</f>
        <v>0</v>
      </c>
      <c r="D58" s="158" t="e">
        <f t="shared" ref="D58" si="8">D57-D56</f>
        <v>#REF!</v>
      </c>
      <c r="E58" s="158">
        <f>E56-E57</f>
        <v>0</v>
      </c>
      <c r="F58" s="160"/>
      <c r="G58" s="159"/>
    </row>
    <row r="59" spans="1:8" x14ac:dyDescent="0.25">
      <c r="A59" s="1"/>
      <c r="B59" s="160"/>
      <c r="C59" s="161"/>
      <c r="D59" s="161"/>
      <c r="E59" s="156"/>
      <c r="F59" s="160"/>
      <c r="G59" s="159"/>
      <c r="H59" s="1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69" firstPageNumber="9" orientation="portrait" useFirstPageNumber="1" r:id="rId1"/>
  <headerFooter>
    <oddFooter>&amp;L&amp;"Arial,Kurzíva"Zastupitelstvo Olomouckého kraje 12-12-2014
6. - Rozpočet Olomouckého kraje 2015 - návrh rozpočtu
Příloha. 1 - Bilance příjmů, výdajů a financování Olomouckého kraje&amp;R&amp;"Arial,Kurzíva"Strana &amp;P (celkem 127)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</vt:lpstr>
      <vt:lpstr>bilance!Oblast_tisku</vt:lpstr>
      <vt:lpstr>stránky!Oblast_tisku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2014-11-27T07:18:11Z</cp:lastPrinted>
  <dcterms:created xsi:type="dcterms:W3CDTF">2012-11-29T09:19:31Z</dcterms:created>
  <dcterms:modified xsi:type="dcterms:W3CDTF">2014-11-27T07:18:13Z</dcterms:modified>
</cp:coreProperties>
</file>