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3\Zastupitelstvo\ZOK 11.12.2023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B57" i="5" l="1"/>
  <c r="B56" i="5"/>
  <c r="C53" i="5"/>
  <c r="B53" i="5"/>
  <c r="C51" i="5"/>
  <c r="B48" i="5"/>
  <c r="C47" i="5"/>
  <c r="C46" i="5"/>
  <c r="C48" i="5" s="1"/>
  <c r="C57" i="5" s="1"/>
  <c r="B46" i="5"/>
  <c r="C45" i="5"/>
  <c r="C44" i="5"/>
  <c r="C43" i="5"/>
  <c r="C40" i="5"/>
  <c r="C35" i="5"/>
  <c r="C34" i="5"/>
  <c r="C33" i="5"/>
  <c r="C31" i="5"/>
  <c r="B28" i="5"/>
  <c r="C27" i="5"/>
  <c r="C26" i="5"/>
  <c r="C28" i="5" s="1"/>
  <c r="C56" i="5" s="1"/>
  <c r="B26" i="5"/>
  <c r="C25" i="5"/>
  <c r="C22" i="5"/>
  <c r="C21" i="5"/>
  <c r="C16" i="5"/>
  <c r="C15" i="5"/>
  <c r="C14" i="5"/>
  <c r="C11" i="5"/>
  <c r="C10" i="5"/>
  <c r="C9" i="5"/>
  <c r="C8" i="5"/>
  <c r="C6" i="5"/>
</calcChain>
</file>

<file path=xl/comments1.xml><?xml version="1.0" encoding="utf-8"?>
<comments xmlns="http://schemas.openxmlformats.org/spreadsheetml/2006/main">
  <authors>
    <author>Franková Romana</author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283+17659
</t>
        </r>
      </text>
    </comment>
    <comment ref="C6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589+42
621+1995
626+3424
628-577
637+2594
683+1163
676-1531
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44+2
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387+58
434+447
675+1650
676+10822
</t>
        </r>
      </text>
    </comment>
    <comment ref="C9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13+5
14+9
35+892
36+160
43+3
88+148
137+86
138+145
203+263
204+895
225+1
233+54
271+62
272+3
284+54
315+90
316+47
331+1
329+520
330+223
372+18
373+296
274+240
422+14
460+54
467+20
470+20
507+588
508+7
509+36
510+12
511+20
522+65
523+4
536+250
540-12
541+4607
573+153
604-65
611+357
651+78
652+9
673-130
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435+6500
674+891
</t>
        </r>
      </text>
    </comment>
    <comment ref="C11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469+243
678+134
</t>
        </r>
      </text>
    </comment>
    <comment ref="C12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468+20000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66+2883
191+12
313+150
676-9291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266+10
352+855
354+276
363+120
413+1443
414+220
499+234
500+2538
537+105
645+165
</t>
        </r>
      </text>
    </comment>
    <comment ref="C16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96+6430
187+177300
214+422
215+476
267+1569
307+368
364+173500
367+1145
415+346
419+144
420+96
565+16520
566+183800
567+3136
574-3
606+982
607+447
646+109
655-112
656-1612
657-15000
658-70
659-2772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62+14000
81+1939419
181+3000
184+3000
268+205
455+2000
610+1500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95+893
189+712
263+1041
264+1667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134+465
186+1338
353+427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205+542125
362+229752
</t>
        </r>
      </text>
    </comment>
    <comment ref="C21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91+21402
127+22252
131+24736
182+1695
185+15
227+28036
269+872
273+24513
304+500
355+27066
368+1758
386+27137
454+25564
498+23875
569+7191
644+9841
</t>
        </r>
      </text>
    </comment>
    <comment ref="C22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11+31430
31+4059
63+495
64+33194
65+5271
76+21827
94+156
97+230
128+21468
129+9248
130+2548
132+42134
133+55612
135+15146
177+1008
178+28
179+23437
180+1900
183+818
188+14206
190+1600
202+19763
226+19580
228+10856
229+13744
261+40997
262+4687
265+14875
270+4000
303+15708
305+1326
306+26151
308+10270
309+156
310+556
311+346
312+602
328+77306
361+2896
365+18337
366+8566
416+11059
417+5101
418+1658
456+3654
457+9095
458+48225
459+973
501+20016
502+18067
503+4953
504+7698
505+903
506+768
538+1
568+1228
570+4257
571+66112
605-480
608+24749
609+620
647+483
653+237
</t>
        </r>
      </text>
    </comment>
    <comment ref="C23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257+64
402+29
</t>
        </r>
      </text>
    </comment>
    <comment ref="C24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5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59+14344 (celkem 15694)
77+23627
100+76
101+40
102+1
123+20920
136+154
149+20164
192+4
231+87
232+5
252+3333
358+71175 (celkem 345 759 př)
369+59
370+13
371+26
389+5225
421+268
479+1091
535+173
539+20
550+5029
572+106
648+79
649+8
650+387
</t>
        </r>
      </text>
    </comment>
    <comment ref="C27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257-64 SF
402-29 SF
</t>
        </r>
      </text>
    </comment>
    <comment ref="C31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2+68
12+90501
13+5
14+9
28-90501
43+3
88+148
98+55770
128+43
130+929
131+19736
134+465
137+86
177+1008
204+895
225+1
230+40352
233+54
271+62
272+3
283+17659
284+54
305+1326
308+10270
309+156
311+346
313+150
330+223
353+427
358+345759
372+18
387+58
422+14
434+447
435+6500
454+25564
460+54
467+20
468+20000
470+20
507+588
508+7
509+36
510+12
511+20
536+250
540-12
652+9
654-93535
673-130
674+891
675+1650
678+134</t>
        </r>
      </text>
    </comment>
    <comment ref="C33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35+892
36+160
138+145
149+20164
252+3333
315+90
329+520
373+296
274+240
479+1091
535+173
541+4607
573+153
589+42
611+357
621+1995
626+3424
628-577
637+2594
683+1163
651+78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266+10
352+855
354+276
363+120
413+1443
414+220
499+234
500+2538
537+105
645+165
</t>
        </r>
      </text>
    </comment>
    <comment ref="C35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96+6430
187+177300
214+422
215+476
267+1569
307+368
364+173500
367+1145
415+346
419+144
420+96
565+16520
566+183800
567+3136
574-3
606+982
607+447
646+109
655-112
656-1612
657-15000
658-70
659-2772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62+14000
81+1939419
268+205
455+2000
610+1500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95+893
189+712
263+1041
264+1667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186+1338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205+542125
362+229752</t>
        </r>
      </text>
    </comment>
    <comment ref="C40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91+21402
127+22252
131+5000
182+1695
185+15
227+28036
269+872
273+24513
304+500
355+27066
368+1758
386+27137
498+23875
569+7191
644+9841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257+64
359+6363
402+29
</t>
        </r>
      </text>
    </comment>
    <comment ref="C42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360+32428
</t>
        </r>
      </text>
    </comment>
    <comment ref="C43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1+524
3+43244
4+435
5+547
6+29
7+59990
8+3741
9+1954
10+3157
11+31430
31+4059
63+495
64+33194
65+5271
94+156
97+230
133+55612
178+28
179+23437
180+1900
183+818
188+14206
190+1600
202+19763
226+19580
229+13744
261+40997
262+4687
265+14875
270+4000
306+26151
310+556
312+602
361+2896
365+18337
366+8566
416+11059
417+5101
418+1658
458+48225
459+973
501+20016
502+18067
505+903
506+768
538+1
568+1228
605-480
608+24749
609+620
653+237
</t>
        </r>
      </text>
    </comment>
    <comment ref="C44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32+3926
33+1862
34+273
44+2
66+2883
98+120852
191+12
203+263
193-436
230+56285
316+47
331+1
522+65
523+4
604-65
647+483
</t>
        </r>
      </text>
    </comment>
    <comment ref="C45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59+15694
77+23627
99+980
100+76
101+40
102+1
123+20920
136+154
192+4
231+87
232+5
369+59
370+13
371+26
389+5225
421+268
539+20
550+5029
572+106
648+79
649+8
650+387
</t>
        </r>
      </text>
    </comment>
    <comment ref="C47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257-64 SF
402-29 SF
</t>
        </r>
      </text>
    </comment>
    <comment ref="C51" authorId="1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1+524
2+68
3+43244
4+435
5+547
6+29
7+59990
8+3741
9+1954
10+3157
12+90501
28-90501
32+3926
33+1862
34+273
59+1350 (celkem 15694)
98+176622
99+980
103+326000
193-436
230+96637
358+272584 (celkem 345 759 př)
359+6363 SF
360+32428 Fond ŽP
654-93535
677+-700
</t>
        </r>
      </text>
    </comment>
    <comment ref="C52" authorId="1" shapeId="0">
      <text>
        <r>
          <rPr>
            <b/>
            <sz val="8"/>
            <color indexed="81"/>
            <rFont val="Tahoma"/>
            <family val="2"/>
            <charset val="238"/>
          </rPr>
          <t>N</t>
        </r>
        <r>
          <rPr>
            <b/>
            <sz val="9"/>
            <color indexed="81"/>
            <rFont val="Tahoma"/>
            <family val="2"/>
            <charset val="238"/>
          </rPr>
          <t>avrátilová Lenka: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8114, 8118, 8124, 8224</t>
        </r>
        <r>
          <rPr>
            <sz val="9"/>
            <color indexed="81"/>
            <rFont val="Tahoma"/>
            <family val="2"/>
            <charset val="238"/>
          </rPr>
          <t xml:space="preserve">
76+21827
103+326000
128+21425
129+9248
130+1619
132+42134
135+15146
181+3000
184+3000
228+10856
303+15708
328+77306
456+3654
457+9095
503+4953
504+7698
570+4257
571+66112
</t>
        </r>
      </text>
    </comment>
  </commentList>
</comments>
</file>

<file path=xl/sharedStrings.xml><?xml version="1.0" encoding="utf-8"?>
<sst xmlns="http://schemas.openxmlformats.org/spreadsheetml/2006/main" count="57" uniqueCount="43">
  <si>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</si>
  <si>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</si>
  <si>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</si>
  <si>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</si>
  <si>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</si>
  <si>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</si>
  <si>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</si>
  <si>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</si>
  <si>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</si>
  <si>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</si>
  <si>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</si>
  <si>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</si>
  <si>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</si>
  <si>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</si>
  <si>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</si>
  <si>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</si>
  <si>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</si>
  <si>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</si>
  <si>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</si>
  <si>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</si>
  <si>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</si>
  <si>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</si>
  <si>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</si>
  <si>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</si>
  <si>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</si>
  <si>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</si>
  <si>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</si>
  <si>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</si>
  <si>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</si>
  <si>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</si>
  <si>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</si>
  <si>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</si>
  <si>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>Dotace do oblasti školství</t>
  </si>
  <si>
    <t>Splátky půjček</t>
  </si>
  <si>
    <t>Investiční a neinvestiční transfery od obcí a krajů</t>
  </si>
  <si>
    <t>Dotace pro Krajský úřad</t>
  </si>
  <si>
    <t>Dotace do oblasti kultury</t>
  </si>
  <si>
    <t>Dotace do oblasti sociální</t>
  </si>
  <si>
    <t>Dotace do oblasti zdravotnictví</t>
  </si>
  <si>
    <t>Dotace do oblasti životního prostředí a zemědělství</t>
  </si>
  <si>
    <t>Dotace do oblasti dopravy</t>
  </si>
  <si>
    <t>Zapojení finančního vypořádání, depozita</t>
  </si>
  <si>
    <t>IROP, OPPMP, OPVVV, OPZ, OPŽP, OPJAK, OPPIK, NPO, FBV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</si>
</sst>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4"/>
  <sheetViews>
    <sheetView showGridLines="0" tabSelected="1" topLeftCell="A2" zoomScale="92" zoomScaleNormal="92" zoomScaleSheetLayoutView="92" workbookViewId="0">
      <selection activeCell="A2" sqref="A2"/>
    </sheetView>
  </sheetViews>
  <sheetFormatPr defaultColWidth="9.140625" defaultRowHeight="12.75" x14ac:dyDescent="0.2"/>
  <cols>
    <col min="1" max="1" width="52.42578125" style="1" customWidth="1"/>
    <col min="2" max="2" width="17.140625" style="2" customWidth="1"/>
    <col min="3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18">
        <v>6500000</v>
      </c>
      <c r="C3" s="7">
        <v>6517659</v>
      </c>
    </row>
    <row r="4" spans="1:3" ht="14.25" customHeight="1" x14ac:dyDescent="0.2">
      <c r="A4" s="6" t="s">
        <v>4</v>
      </c>
      <c r="B4" s="18">
        <v>1190</v>
      </c>
      <c r="C4" s="7">
        <v>1190</v>
      </c>
    </row>
    <row r="5" spans="1:3" ht="14.25" customHeight="1" x14ac:dyDescent="0.2">
      <c r="A5" s="6" t="s">
        <v>23</v>
      </c>
      <c r="B5" s="18">
        <v>1630</v>
      </c>
      <c r="C5" s="7">
        <v>1630</v>
      </c>
    </row>
    <row r="6" spans="1:3" ht="14.25" customHeight="1" x14ac:dyDescent="0.2">
      <c r="A6" s="8" t="s">
        <v>30</v>
      </c>
      <c r="B6" s="18">
        <v>254083</v>
      </c>
      <c r="C6" s="7">
        <f>261561+1163-1531</f>
        <v>261193</v>
      </c>
    </row>
    <row r="7" spans="1:3" ht="14.25" customHeight="1" x14ac:dyDescent="0.2">
      <c r="A7" s="6" t="s">
        <v>5</v>
      </c>
      <c r="B7" s="18">
        <v>38089.300000000003</v>
      </c>
      <c r="C7" s="7">
        <v>38091.300000000003</v>
      </c>
    </row>
    <row r="8" spans="1:3" ht="14.25" customHeight="1" x14ac:dyDescent="0.2">
      <c r="A8" s="6" t="s">
        <v>6</v>
      </c>
      <c r="B8" s="18">
        <v>3610.3</v>
      </c>
      <c r="C8" s="7">
        <f>4115.3+1650+10822</f>
        <v>16587.3</v>
      </c>
    </row>
    <row r="9" spans="1:3" ht="14.25" customHeight="1" x14ac:dyDescent="0.2">
      <c r="A9" s="6" t="s">
        <v>29</v>
      </c>
      <c r="B9" s="18">
        <v>811.3</v>
      </c>
      <c r="C9" s="7">
        <f>11156+78+9-130</f>
        <v>11113</v>
      </c>
    </row>
    <row r="10" spans="1:3" ht="14.25" customHeight="1" x14ac:dyDescent="0.2">
      <c r="A10" s="6" t="s">
        <v>33</v>
      </c>
      <c r="B10" s="18">
        <v>1293</v>
      </c>
      <c r="C10" s="7">
        <f>7793+891</f>
        <v>8684</v>
      </c>
    </row>
    <row r="11" spans="1:3" ht="14.25" customHeight="1" x14ac:dyDescent="0.2">
      <c r="A11" s="6" t="s">
        <v>7</v>
      </c>
      <c r="B11" s="18">
        <v>10030</v>
      </c>
      <c r="C11" s="7">
        <f>10273+134</f>
        <v>10407</v>
      </c>
    </row>
    <row r="12" spans="1:3" ht="14.25" customHeight="1" x14ac:dyDescent="0.2">
      <c r="A12" s="6" t="s">
        <v>8</v>
      </c>
      <c r="B12" s="18">
        <v>29697.5</v>
      </c>
      <c r="C12" s="7">
        <v>49697.5</v>
      </c>
    </row>
    <row r="13" spans="1:3" ht="14.25" customHeight="1" x14ac:dyDescent="0.2">
      <c r="A13" s="6" t="s">
        <v>31</v>
      </c>
      <c r="B13" s="18">
        <v>140403.6</v>
      </c>
      <c r="C13" s="7">
        <v>140403.6</v>
      </c>
    </row>
    <row r="14" spans="1:3" ht="14.25" customHeight="1" x14ac:dyDescent="0.2">
      <c r="A14" s="6" t="s">
        <v>34</v>
      </c>
      <c r="B14" s="18">
        <v>200000</v>
      </c>
      <c r="C14" s="7">
        <f>203045-9291</f>
        <v>193754</v>
      </c>
    </row>
    <row r="15" spans="1:3" ht="14.25" customHeight="1" x14ac:dyDescent="0.2">
      <c r="A15" s="6" t="s">
        <v>36</v>
      </c>
      <c r="B15" s="18">
        <v>0</v>
      </c>
      <c r="C15" s="7">
        <f>5801+165</f>
        <v>5966</v>
      </c>
    </row>
    <row r="16" spans="1:3" ht="14.25" customHeight="1" x14ac:dyDescent="0.2">
      <c r="A16" s="6" t="s">
        <v>32</v>
      </c>
      <c r="B16" s="18">
        <v>0</v>
      </c>
      <c r="C16" s="7">
        <f>12210422+109-112-1612-15000-70-2772</f>
        <v>12190965</v>
      </c>
    </row>
    <row r="17" spans="1:3" ht="14.25" customHeight="1" x14ac:dyDescent="0.2">
      <c r="A17" s="6" t="s">
        <v>37</v>
      </c>
      <c r="B17" s="18">
        <v>0</v>
      </c>
      <c r="C17" s="7">
        <v>1963124</v>
      </c>
    </row>
    <row r="18" spans="1:3" ht="14.25" customHeight="1" x14ac:dyDescent="0.2">
      <c r="A18" s="6" t="s">
        <v>38</v>
      </c>
      <c r="B18" s="18">
        <v>0</v>
      </c>
      <c r="C18" s="7">
        <v>4313</v>
      </c>
    </row>
    <row r="19" spans="1:3" ht="14.25" customHeight="1" x14ac:dyDescent="0.2">
      <c r="A19" s="6" t="s">
        <v>39</v>
      </c>
      <c r="B19" s="18">
        <v>0</v>
      </c>
      <c r="C19" s="7">
        <v>2230</v>
      </c>
    </row>
    <row r="20" spans="1:3" ht="14.25" customHeight="1" x14ac:dyDescent="0.2">
      <c r="A20" s="6" t="s">
        <v>40</v>
      </c>
      <c r="B20" s="18">
        <v>0</v>
      </c>
      <c r="C20" s="7">
        <v>771877</v>
      </c>
    </row>
    <row r="21" spans="1:3" ht="14.25" customHeight="1" x14ac:dyDescent="0.2">
      <c r="A21" s="6" t="s">
        <v>35</v>
      </c>
      <c r="B21" s="18">
        <v>0</v>
      </c>
      <c r="C21" s="7">
        <f>237427+9841</f>
        <v>247268</v>
      </c>
    </row>
    <row r="22" spans="1:3" ht="14.25" customHeight="1" x14ac:dyDescent="0.2">
      <c r="A22" s="6" t="s">
        <v>42</v>
      </c>
      <c r="B22" s="18">
        <v>0</v>
      </c>
      <c r="C22" s="7">
        <f>805194+483+237</f>
        <v>805914</v>
      </c>
    </row>
    <row r="23" spans="1:3" ht="14.25" customHeight="1" x14ac:dyDescent="0.2">
      <c r="A23" s="10" t="s">
        <v>17</v>
      </c>
      <c r="B23" s="19">
        <v>11790</v>
      </c>
      <c r="C23" s="11">
        <v>11883</v>
      </c>
    </row>
    <row r="24" spans="1:3" ht="14.25" customHeight="1" x14ac:dyDescent="0.2">
      <c r="A24" s="10" t="s">
        <v>9</v>
      </c>
      <c r="B24" s="19">
        <v>34000</v>
      </c>
      <c r="C24" s="11">
        <v>34000</v>
      </c>
    </row>
    <row r="25" spans="1:3" ht="14.25" customHeight="1" x14ac:dyDescent="0.2">
      <c r="A25" s="10" t="s">
        <v>41</v>
      </c>
      <c r="B25" s="19">
        <v>0</v>
      </c>
      <c r="C25" s="11">
        <f>174796+79+8+387</f>
        <v>175270</v>
      </c>
    </row>
    <row r="26" spans="1:3" ht="14.25" customHeight="1" x14ac:dyDescent="0.25">
      <c r="A26" s="4" t="s">
        <v>10</v>
      </c>
      <c r="B26" s="20">
        <f>SUM(B3:B25)</f>
        <v>7226627.9999999991</v>
      </c>
      <c r="C26" s="12">
        <f>SUM(C3:C25)+1</f>
        <v>23463220.699999999</v>
      </c>
    </row>
    <row r="27" spans="1:3" ht="14.25" customHeight="1" x14ac:dyDescent="0.2">
      <c r="A27" s="13" t="s">
        <v>11</v>
      </c>
      <c r="B27" s="24">
        <v>-11679</v>
      </c>
      <c r="C27" s="24">
        <f>-11743-29</f>
        <v>-11772</v>
      </c>
    </row>
    <row r="28" spans="1:3" ht="15.75" thickBot="1" x14ac:dyDescent="0.3">
      <c r="A28" s="14" t="s">
        <v>12</v>
      </c>
      <c r="B28" s="15">
        <f>B26+B27</f>
        <v>7214948.9999999991</v>
      </c>
      <c r="C28" s="15">
        <f>C26+C27</f>
        <v>23451448.699999999</v>
      </c>
    </row>
    <row r="29" spans="1:3" ht="13.5" thickTop="1" x14ac:dyDescent="0.2">
      <c r="A29" s="16"/>
      <c r="B29" s="21"/>
    </row>
    <row r="30" spans="1:3" ht="15.75" customHeight="1" x14ac:dyDescent="0.25">
      <c r="A30" s="4" t="s">
        <v>14</v>
      </c>
      <c r="B30" s="22" t="s">
        <v>2</v>
      </c>
      <c r="C30" s="5" t="s">
        <v>3</v>
      </c>
    </row>
    <row r="31" spans="1:3" ht="14.25" x14ac:dyDescent="0.2">
      <c r="A31" s="8" t="s">
        <v>25</v>
      </c>
      <c r="B31" s="23">
        <v>1223710</v>
      </c>
      <c r="C31" s="25">
        <f>1773556+9-93535-130+891+1650+134</f>
        <v>1682575</v>
      </c>
    </row>
    <row r="32" spans="1:3" ht="14.25" x14ac:dyDescent="0.2">
      <c r="A32" s="8" t="s">
        <v>26</v>
      </c>
      <c r="B32" s="23">
        <v>456503</v>
      </c>
      <c r="C32" s="25">
        <v>456503</v>
      </c>
    </row>
    <row r="33" spans="1:3" ht="14.25" x14ac:dyDescent="0.2">
      <c r="A33" s="8" t="s">
        <v>27</v>
      </c>
      <c r="B33" s="23">
        <v>4535038</v>
      </c>
      <c r="C33" s="25">
        <f>4574737+1163+78</f>
        <v>4575978</v>
      </c>
    </row>
    <row r="34" spans="1:3" ht="14.25" x14ac:dyDescent="0.2">
      <c r="A34" s="8" t="s">
        <v>36</v>
      </c>
      <c r="B34" s="23">
        <v>0</v>
      </c>
      <c r="C34" s="25">
        <f>5801+165</f>
        <v>5966</v>
      </c>
    </row>
    <row r="35" spans="1:3" ht="14.25" x14ac:dyDescent="0.2">
      <c r="A35" s="8" t="s">
        <v>32</v>
      </c>
      <c r="B35" s="23">
        <v>0</v>
      </c>
      <c r="C35" s="25">
        <f>12210422+109-112-1612-15000-70-2772</f>
        <v>12190965</v>
      </c>
    </row>
    <row r="36" spans="1:3" ht="14.25" x14ac:dyDescent="0.2">
      <c r="A36" s="8" t="s">
        <v>37</v>
      </c>
      <c r="B36" s="23">
        <v>0</v>
      </c>
      <c r="C36" s="25">
        <v>1957124</v>
      </c>
    </row>
    <row r="37" spans="1:3" ht="14.25" x14ac:dyDescent="0.2">
      <c r="A37" s="8" t="s">
        <v>38</v>
      </c>
      <c r="B37" s="23">
        <v>0</v>
      </c>
      <c r="C37" s="25">
        <v>4313</v>
      </c>
    </row>
    <row r="38" spans="1:3" ht="14.25" x14ac:dyDescent="0.2">
      <c r="A38" s="8" t="s">
        <v>39</v>
      </c>
      <c r="B38" s="23">
        <v>0</v>
      </c>
      <c r="C38" s="25">
        <v>1338</v>
      </c>
    </row>
    <row r="39" spans="1:3" ht="14.25" x14ac:dyDescent="0.2">
      <c r="A39" s="8" t="s">
        <v>40</v>
      </c>
      <c r="B39" s="23">
        <v>0</v>
      </c>
      <c r="C39" s="25">
        <v>771877</v>
      </c>
    </row>
    <row r="40" spans="1:3" ht="14.25" x14ac:dyDescent="0.2">
      <c r="A40" s="6" t="s">
        <v>35</v>
      </c>
      <c r="B40" s="23">
        <v>0</v>
      </c>
      <c r="C40" s="25">
        <f>192127+9841</f>
        <v>201968</v>
      </c>
    </row>
    <row r="41" spans="1:3" ht="14.25" x14ac:dyDescent="0.2">
      <c r="A41" s="10" t="s">
        <v>17</v>
      </c>
      <c r="B41" s="23">
        <v>11790</v>
      </c>
      <c r="C41" s="25">
        <v>18246</v>
      </c>
    </row>
    <row r="42" spans="1:3" ht="14.25" x14ac:dyDescent="0.2">
      <c r="A42" s="10" t="s">
        <v>9</v>
      </c>
      <c r="B42" s="23">
        <v>34000</v>
      </c>
      <c r="C42" s="25">
        <v>66428</v>
      </c>
    </row>
    <row r="43" spans="1:3" ht="14.25" x14ac:dyDescent="0.2">
      <c r="A43" s="10" t="s">
        <v>42</v>
      </c>
      <c r="B43" s="23">
        <v>0</v>
      </c>
      <c r="C43" s="25">
        <f>593699+237</f>
        <v>593936</v>
      </c>
    </row>
    <row r="44" spans="1:3" ht="14.25" x14ac:dyDescent="0.2">
      <c r="A44" s="10" t="s">
        <v>28</v>
      </c>
      <c r="B44" s="23">
        <v>1538246</v>
      </c>
      <c r="C44" s="25">
        <f>1724220+483</f>
        <v>1724703</v>
      </c>
    </row>
    <row r="45" spans="1:3" ht="14.25" x14ac:dyDescent="0.2">
      <c r="A45" s="10" t="s">
        <v>41</v>
      </c>
      <c r="B45" s="23">
        <v>0</v>
      </c>
      <c r="C45" s="25">
        <f>79190+79+8+387</f>
        <v>79664</v>
      </c>
    </row>
    <row r="46" spans="1:3" ht="14.25" customHeight="1" x14ac:dyDescent="0.25">
      <c r="A46" s="4" t="s">
        <v>15</v>
      </c>
      <c r="B46" s="20">
        <f>SUM(B31:B45)</f>
        <v>7799287</v>
      </c>
      <c r="C46" s="12">
        <f>SUM(C31:C45)</f>
        <v>24331584</v>
      </c>
    </row>
    <row r="47" spans="1:3" ht="14.25" x14ac:dyDescent="0.2">
      <c r="A47" s="13" t="s">
        <v>11</v>
      </c>
      <c r="B47" s="24">
        <v>-11679</v>
      </c>
      <c r="C47" s="24">
        <f>-11743-29</f>
        <v>-11772</v>
      </c>
    </row>
    <row r="48" spans="1:3" ht="15.75" thickBot="1" x14ac:dyDescent="0.3">
      <c r="A48" s="14" t="s">
        <v>16</v>
      </c>
      <c r="B48" s="15">
        <f>+B46+B47</f>
        <v>7787608</v>
      </c>
      <c r="C48" s="15">
        <f>+C46+C47</f>
        <v>24319812</v>
      </c>
    </row>
    <row r="49" spans="1:3" ht="13.5" thickTop="1" x14ac:dyDescent="0.2">
      <c r="A49" s="16" t="s">
        <v>13</v>
      </c>
      <c r="B49" s="21"/>
    </row>
    <row r="50" spans="1:3" ht="14.25" x14ac:dyDescent="0.2">
      <c r="B50" s="1"/>
      <c r="C50" s="9"/>
    </row>
    <row r="51" spans="1:3" ht="14.25" x14ac:dyDescent="0.2">
      <c r="A51" s="10" t="s">
        <v>19</v>
      </c>
      <c r="B51" s="19">
        <v>844000</v>
      </c>
      <c r="C51" s="11">
        <f>1876277-93535</f>
        <v>1782742</v>
      </c>
    </row>
    <row r="52" spans="1:3" ht="14.25" x14ac:dyDescent="0.2">
      <c r="A52" s="26" t="s">
        <v>18</v>
      </c>
      <c r="B52" s="27">
        <v>271341</v>
      </c>
      <c r="C52" s="28">
        <v>914379</v>
      </c>
    </row>
    <row r="53" spans="1:3" ht="15.75" thickBot="1" x14ac:dyDescent="0.3">
      <c r="A53" s="14" t="s">
        <v>20</v>
      </c>
      <c r="B53" s="15">
        <f>+B51-B52</f>
        <v>572659</v>
      </c>
      <c r="C53" s="15">
        <f>+C51-C52</f>
        <v>868363</v>
      </c>
    </row>
    <row r="54" spans="1:3" ht="15" thickTop="1" x14ac:dyDescent="0.2">
      <c r="A54" s="10"/>
      <c r="B54" s="29"/>
      <c r="C54" s="30"/>
    </row>
    <row r="55" spans="1:3" ht="15" thickBot="1" x14ac:dyDescent="0.25">
      <c r="A55" s="10"/>
      <c r="B55" s="29"/>
      <c r="C55" s="30"/>
    </row>
    <row r="56" spans="1:3" ht="15.75" thickBot="1" x14ac:dyDescent="0.3">
      <c r="A56" s="31" t="s">
        <v>21</v>
      </c>
      <c r="B56" s="32">
        <f>+B28+B51</f>
        <v>8058948.9999999991</v>
      </c>
      <c r="C56" s="32">
        <f>+C28+C51</f>
        <v>25234190.699999999</v>
      </c>
    </row>
    <row r="57" spans="1:3" ht="15.75" thickBot="1" x14ac:dyDescent="0.3">
      <c r="A57" s="31" t="s">
        <v>22</v>
      </c>
      <c r="B57" s="32">
        <f>+B48+B52</f>
        <v>8058949</v>
      </c>
      <c r="C57" s="32">
        <f>+C48+C52</f>
        <v>25234191</v>
      </c>
    </row>
    <row r="58" spans="1:3" x14ac:dyDescent="0.2">
      <c r="B58" s="1"/>
    </row>
    <row r="59" spans="1:3" ht="14.25" x14ac:dyDescent="0.2">
      <c r="B59" s="1"/>
      <c r="C59" s="17"/>
    </row>
    <row r="60" spans="1:3" ht="14.25" x14ac:dyDescent="0.2">
      <c r="B60" s="1"/>
      <c r="C60" s="17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4" spans="1:3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29" orientation="portrait" useFirstPageNumber="1" r:id="rId1"/>
  <headerFooter alignWithMargins="0">
    <oddHeader>&amp;C&amp;"Arial,Kurzíva"Příloha č.1 DZ - Upravený rozpočet Olomouckého kraje na rok 2023 po schválení rozpočtových změn</oddHeader>
    <oddFooter xml:space="preserve">&amp;L&amp;"Arial,Kurzíva"Zastupitelstvo OK 11.12.2023
3.1.1. - Rozpočet Olomouckého kraje 2023 - rozpočtové změny 
Příloha č.1 DZ: Upravený rozpočet OK na rok 2023 po schválení rozpočtových změn&amp;R&amp;"Arial,Kurzíva"Strana &amp;P (celkem 29)&amp;"Arial,Obyčejné"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2023-12-04T14:41:28Z</cp:lastPrinted>
  <dcterms:created xsi:type="dcterms:W3CDTF">2007-02-21T09:44:06Z</dcterms:created>
  <dcterms:modified xsi:type="dcterms:W3CDTF">2023-12-04T14:41:31Z</dcterms:modified>
</cp:coreProperties>
</file>