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J:\OdRF\Rozpočet Olomouckého kraje\2024\ZOK 11.12.2023\"/>
    </mc:Choice>
  </mc:AlternateContent>
  <xr:revisionPtr revIDLastSave="0" documentId="13_ncr:1_{F287323E-FC79-425B-B167-0A35D7547B0E}" xr6:coauthVersionLast="47" xr6:coauthVersionMax="47" xr10:uidLastSave="{00000000-0000-0000-0000-000000000000}"/>
  <bookViews>
    <workbookView xWindow="-108" yWindow="-108" windowWidth="23256" windowHeight="12576" firstSheet="5" activeTab="9" xr2:uid="{00000000-000D-0000-FFFF-FFFF00000000}"/>
  </bookViews>
  <sheets>
    <sheet name="Rekapitulace - Energetika" sheetId="30" r:id="rId1"/>
    <sheet name="Energetické služby - ORJ 08" sheetId="37" r:id="rId2"/>
    <sheet name="Oblast KOTELNY - ORJ 17 " sheetId="33" r:id="rId3"/>
    <sheet name="Oblast KOTELNY - ORJ 13" sheetId="20" r:id="rId4"/>
    <sheet name="Oblast REÚO - ORJ 17 " sheetId="28" r:id="rId5"/>
    <sheet name="Oblast REÚO - ORJ 13" sheetId="35" r:id="rId6"/>
    <sheet name="Oblast OKNA - ORJ 10" sheetId="36" r:id="rId7"/>
    <sheet name="Oblast FVE - ORJ 52 " sheetId="29" r:id="rId8"/>
    <sheet name="Oblast FVE - ORJ 10" sheetId="31" r:id="rId9"/>
    <sheet name="Oblast FVE - ORJ 14" sheetId="32" r:id="rId10"/>
  </sheets>
  <definedNames>
    <definedName name="_xlnm._FilterDatabase" localSheetId="3" hidden="1">'Oblast KOTELNY - ORJ 13'!$H$7:$W$16</definedName>
    <definedName name="_xlnm._FilterDatabase" localSheetId="2" hidden="1">'Oblast KOTELNY - ORJ 17 '!$H$7:$W$32</definedName>
    <definedName name="_xlnm._FilterDatabase" localSheetId="6" hidden="1">'Oblast OKNA - ORJ 10'!$H$7:$W$16</definedName>
    <definedName name="_xlnm._FilterDatabase" localSheetId="5" hidden="1">'Oblast REÚO - ORJ 13'!$H$7:$W$11</definedName>
    <definedName name="_xlnm._FilterDatabase" localSheetId="4" hidden="1">'Oblast REÚO - ORJ 17 '!$H$7:$W$29</definedName>
    <definedName name="_xlnm.Print_Titles" localSheetId="1">'Energetické služby - ORJ 08'!$1:$7</definedName>
    <definedName name="_xlnm.Print_Titles" localSheetId="8">'Oblast FVE - ORJ 10'!$1:$7</definedName>
    <definedName name="_xlnm.Print_Titles" localSheetId="7">'Oblast FVE - ORJ 52 '!$1:$7</definedName>
    <definedName name="_xlnm.Print_Titles" localSheetId="3">'Oblast KOTELNY - ORJ 13'!$1:$7</definedName>
    <definedName name="_xlnm.Print_Titles" localSheetId="2">'Oblast KOTELNY - ORJ 17 '!$1:$7</definedName>
    <definedName name="_xlnm.Print_Titles" localSheetId="6">'Oblast OKNA - ORJ 10'!$1:$7</definedName>
    <definedName name="_xlnm.Print_Titles" localSheetId="5">'Oblast REÚO - ORJ 13'!$1:$7</definedName>
    <definedName name="_xlnm.Print_Titles" localSheetId="4">'Oblast REÚO - ORJ 17 '!$1:$7</definedName>
    <definedName name="_xlnm.Print_Area" localSheetId="1">'Energetické služby - ORJ 08'!$A$1:$V$24</definedName>
    <definedName name="_xlnm.Print_Area" localSheetId="8">'Oblast FVE - ORJ 10'!$A$1:$AB$14</definedName>
    <definedName name="_xlnm.Print_Area" localSheetId="9">'Oblast FVE - ORJ 14'!$A$1:$AB$10</definedName>
    <definedName name="_xlnm.Print_Area" localSheetId="7">'Oblast FVE - ORJ 52 '!$A$1:$Z$34</definedName>
    <definedName name="_xlnm.Print_Area" localSheetId="3">'Oblast KOTELNY - ORJ 13'!$A$1:$V$16</definedName>
    <definedName name="_xlnm.Print_Area" localSheetId="2">'Oblast KOTELNY - ORJ 17 '!$A$1:$V$32</definedName>
    <definedName name="_xlnm.Print_Area" localSheetId="6">'Oblast OKNA - ORJ 10'!$A$1:$V$16</definedName>
    <definedName name="_xlnm.Print_Area" localSheetId="5">'Oblast REÚO - ORJ 13'!$A$1:$V$11</definedName>
    <definedName name="_xlnm.Print_Area" localSheetId="4">'Oblast REÚO - ORJ 17 '!$A$1:$V$29</definedName>
    <definedName name="_xlnm.Print_Area" localSheetId="0">'Rekapitulace - Energetika'!$A$1:$G$39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35" i="33" l="1"/>
  <c r="U35" i="33"/>
  <c r="Q26" i="33" l="1"/>
  <c r="V26" i="33" s="1"/>
  <c r="U16" i="37" l="1"/>
  <c r="U16" i="33" l="1"/>
  <c r="U8" i="33"/>
  <c r="T35" i="33" l="1"/>
  <c r="S35" i="33"/>
  <c r="R35" i="33"/>
  <c r="Q11" i="33" l="1"/>
  <c r="V11" i="33" s="1"/>
  <c r="M37" i="29" l="1"/>
  <c r="P37" i="29"/>
  <c r="T37" i="29"/>
  <c r="U37" i="29"/>
  <c r="V37" i="29"/>
  <c r="X37" i="29"/>
  <c r="Y37" i="29"/>
  <c r="M38" i="29"/>
  <c r="P38" i="29"/>
  <c r="S38" i="29"/>
  <c r="T38" i="29"/>
  <c r="T39" i="29" s="1"/>
  <c r="U38" i="29"/>
  <c r="V38" i="29"/>
  <c r="V39" i="29" s="1"/>
  <c r="X38" i="29"/>
  <c r="Y38" i="29"/>
  <c r="M39" i="29"/>
  <c r="P39" i="29"/>
  <c r="U39" i="29"/>
  <c r="L39" i="29"/>
  <c r="L38" i="29"/>
  <c r="L37" i="29"/>
  <c r="R32" i="28"/>
  <c r="R35" i="28" s="1"/>
  <c r="S32" i="28"/>
  <c r="S35" i="28" s="1"/>
  <c r="T32" i="28"/>
  <c r="U32" i="28"/>
  <c r="R33" i="28"/>
  <c r="S33" i="28"/>
  <c r="T33" i="28"/>
  <c r="U33" i="28"/>
  <c r="R34" i="28"/>
  <c r="S34" i="28"/>
  <c r="T34" i="28"/>
  <c r="U34" i="28"/>
  <c r="T35" i="28"/>
  <c r="U37" i="33"/>
  <c r="T37" i="33"/>
  <c r="S37" i="33"/>
  <c r="R37" i="33"/>
  <c r="U36" i="33"/>
  <c r="U38" i="33" s="1"/>
  <c r="T36" i="33"/>
  <c r="T38" i="33" s="1"/>
  <c r="S36" i="33"/>
  <c r="S38" i="33" s="1"/>
  <c r="R36" i="33"/>
  <c r="N36" i="33"/>
  <c r="N37" i="33"/>
  <c r="Y39" i="29" l="1"/>
  <c r="X39" i="29"/>
  <c r="U35" i="28"/>
  <c r="R38" i="33"/>
  <c r="V9" i="32"/>
  <c r="U22" i="28"/>
  <c r="T22" i="28"/>
  <c r="S22" i="28"/>
  <c r="R22" i="28"/>
  <c r="U8" i="28"/>
  <c r="U29" i="28" s="1"/>
  <c r="P22" i="28"/>
  <c r="P8" i="28"/>
  <c r="N22" i="28"/>
  <c r="N8" i="28"/>
  <c r="N29" i="28" s="1"/>
  <c r="U32" i="33" l="1"/>
  <c r="T16" i="33" l="1"/>
  <c r="S16" i="33"/>
  <c r="R16" i="33"/>
  <c r="P16" i="33"/>
  <c r="P32" i="33" s="1"/>
  <c r="N16" i="33"/>
  <c r="T8" i="33"/>
  <c r="S8" i="33"/>
  <c r="R8" i="33"/>
  <c r="P8" i="33"/>
  <c r="N8" i="33"/>
  <c r="Q10" i="33"/>
  <c r="V10" i="33" s="1"/>
  <c r="R32" i="33" l="1"/>
  <c r="S32" i="33"/>
  <c r="N32" i="33"/>
  <c r="T32" i="33"/>
  <c r="N8" i="37"/>
  <c r="N24" i="37" s="1"/>
  <c r="E11" i="30"/>
  <c r="U28" i="37"/>
  <c r="E10" i="30" s="1"/>
  <c r="F10" i="30" s="1"/>
  <c r="U29" i="37"/>
  <c r="U30" i="37"/>
  <c r="E12" i="30" s="1"/>
  <c r="F12" i="30" s="1"/>
  <c r="F17" i="30"/>
  <c r="F16" i="30"/>
  <c r="F15" i="30"/>
  <c r="F14" i="30"/>
  <c r="F13" i="30"/>
  <c r="F11" i="30"/>
  <c r="U31" i="37" l="1"/>
  <c r="U8" i="37"/>
  <c r="U24" i="37" s="1"/>
  <c r="V22" i="37"/>
  <c r="V17" i="37"/>
  <c r="V16" i="37"/>
  <c r="Q23" i="37" l="1"/>
  <c r="V23" i="37" s="1"/>
  <c r="V21" i="37"/>
  <c r="V20" i="37"/>
  <c r="V19" i="37"/>
  <c r="V18" i="37"/>
  <c r="V15" i="37"/>
  <c r="V14" i="37"/>
  <c r="V13" i="37"/>
  <c r="V11" i="37"/>
  <c r="V10" i="37"/>
  <c r="V9" i="37"/>
  <c r="T8" i="37"/>
  <c r="T24" i="37" s="1"/>
  <c r="S8" i="37"/>
  <c r="S24" i="37" s="1"/>
  <c r="R8" i="37"/>
  <c r="R24" i="37" s="1"/>
  <c r="P8" i="37"/>
  <c r="P24" i="37" s="1"/>
  <c r="V8" i="37" l="1"/>
  <c r="V24" i="37" s="1"/>
  <c r="Q8" i="37"/>
  <c r="Q24" i="37" s="1"/>
  <c r="S10" i="29"/>
  <c r="S11" i="29"/>
  <c r="S12" i="29"/>
  <c r="S9" i="29"/>
  <c r="S37" i="29" l="1"/>
  <c r="S39" i="29" s="1"/>
  <c r="Q15" i="36"/>
  <c r="V15" i="36" s="1"/>
  <c r="Q14" i="36"/>
  <c r="V14" i="36" s="1"/>
  <c r="Q13" i="36"/>
  <c r="V13" i="36" s="1"/>
  <c r="Q12" i="36"/>
  <c r="V12" i="36" s="1"/>
  <c r="Q11" i="36"/>
  <c r="V11" i="36" s="1"/>
  <c r="Q10" i="36"/>
  <c r="V10" i="36" s="1"/>
  <c r="Q9" i="36"/>
  <c r="V9" i="36" s="1"/>
  <c r="U8" i="36"/>
  <c r="U16" i="36" s="1"/>
  <c r="E29" i="30" s="1"/>
  <c r="F29" i="30" s="1"/>
  <c r="T8" i="36"/>
  <c r="T16" i="36" s="1"/>
  <c r="S8" i="36"/>
  <c r="S16" i="36" s="1"/>
  <c r="R8" i="36"/>
  <c r="R16" i="36" s="1"/>
  <c r="P8" i="36"/>
  <c r="P16" i="36" s="1"/>
  <c r="N8" i="36"/>
  <c r="N16" i="36" s="1"/>
  <c r="T8" i="28"/>
  <c r="T29" i="28" s="1"/>
  <c r="S8" i="28"/>
  <c r="S29" i="28" s="1"/>
  <c r="R8" i="28"/>
  <c r="R29" i="28" s="1"/>
  <c r="F34" i="30"/>
  <c r="F33" i="30"/>
  <c r="E28" i="30"/>
  <c r="F28" i="30" s="1"/>
  <c r="Q10" i="35"/>
  <c r="V10" i="35" s="1"/>
  <c r="Q9" i="35"/>
  <c r="V9" i="35" s="1"/>
  <c r="U8" i="35"/>
  <c r="U11" i="35" s="1"/>
  <c r="T8" i="35"/>
  <c r="T11" i="35" s="1"/>
  <c r="S8" i="35"/>
  <c r="S11" i="35" s="1"/>
  <c r="R8" i="35"/>
  <c r="R11" i="35" s="1"/>
  <c r="Q8" i="35"/>
  <c r="Q11" i="35" s="1"/>
  <c r="P8" i="35"/>
  <c r="P11" i="35" s="1"/>
  <c r="N8" i="35"/>
  <c r="N11" i="35" s="1"/>
  <c r="Q8" i="36" l="1"/>
  <c r="Q16" i="36" s="1"/>
  <c r="V8" i="36"/>
  <c r="V16" i="36" s="1"/>
  <c r="V8" i="35"/>
  <c r="V11" i="35" s="1"/>
  <c r="Q31" i="33" l="1"/>
  <c r="V31" i="33" s="1"/>
  <c r="Q30" i="33"/>
  <c r="V30" i="33" s="1"/>
  <c r="Q29" i="33"/>
  <c r="V29" i="33" s="1"/>
  <c r="Q28" i="33"/>
  <c r="V28" i="33" s="1"/>
  <c r="Q27" i="33"/>
  <c r="V27" i="33" s="1"/>
  <c r="Q15" i="33"/>
  <c r="Q25" i="33"/>
  <c r="V25" i="33" s="1"/>
  <c r="Q14" i="33"/>
  <c r="V14" i="33" s="1"/>
  <c r="Q13" i="33"/>
  <c r="Q24" i="33"/>
  <c r="V24" i="33" s="1"/>
  <c r="Q23" i="33"/>
  <c r="V23" i="33" s="1"/>
  <c r="Q12" i="33"/>
  <c r="V12" i="33" s="1"/>
  <c r="Q22" i="33"/>
  <c r="V22" i="33" s="1"/>
  <c r="Q21" i="33"/>
  <c r="V21" i="33" s="1"/>
  <c r="Q20" i="33"/>
  <c r="V20" i="33" s="1"/>
  <c r="Q19" i="33"/>
  <c r="V19" i="33" s="1"/>
  <c r="Q18" i="33"/>
  <c r="Q9" i="33"/>
  <c r="Q17" i="33"/>
  <c r="Q35" i="33" l="1"/>
  <c r="V15" i="33"/>
  <c r="V37" i="33" s="1"/>
  <c r="Q37" i="33"/>
  <c r="Q38" i="33"/>
  <c r="V13" i="33"/>
  <c r="V36" i="33" s="1"/>
  <c r="Q36" i="33"/>
  <c r="V9" i="33"/>
  <c r="Q8" i="33"/>
  <c r="V17" i="33"/>
  <c r="Q16" i="33"/>
  <c r="V18" i="33"/>
  <c r="E32" i="30"/>
  <c r="M8" i="32"/>
  <c r="N8" i="32"/>
  <c r="N10" i="32" s="1"/>
  <c r="Q8" i="32"/>
  <c r="Q10" i="32" s="1"/>
  <c r="T8" i="32"/>
  <c r="T10" i="32" s="1"/>
  <c r="U8" i="32"/>
  <c r="W8" i="32"/>
  <c r="X8" i="32"/>
  <c r="Y8" i="32"/>
  <c r="Y10" i="32" s="1"/>
  <c r="Z8" i="32"/>
  <c r="AA8" i="32"/>
  <c r="AB8" i="32"/>
  <c r="O9" i="32"/>
  <c r="O8" i="32" s="1"/>
  <c r="O10" i="32" s="1"/>
  <c r="S9" i="32"/>
  <c r="R9" i="32" s="1"/>
  <c r="R8" i="32" s="1"/>
  <c r="R10" i="32" s="1"/>
  <c r="V8" i="32"/>
  <c r="V10" i="32" s="1"/>
  <c r="M10" i="32"/>
  <c r="P10" i="32"/>
  <c r="U10" i="32"/>
  <c r="W10" i="32"/>
  <c r="X10" i="32"/>
  <c r="Z10" i="32"/>
  <c r="AA10" i="32"/>
  <c r="AB10" i="32"/>
  <c r="G35" i="30"/>
  <c r="Y13" i="31"/>
  <c r="Y12" i="31" s="1"/>
  <c r="T13" i="31"/>
  <c r="P13" i="31"/>
  <c r="P12" i="31" s="1"/>
  <c r="AA12" i="31"/>
  <c r="Z12" i="31"/>
  <c r="X12" i="31"/>
  <c r="W12" i="31"/>
  <c r="V12" i="31"/>
  <c r="U12" i="31"/>
  <c r="R12" i="31"/>
  <c r="O12" i="31"/>
  <c r="N12" i="31"/>
  <c r="Y11" i="31"/>
  <c r="T11" i="31"/>
  <c r="D31" i="30" s="1"/>
  <c r="P11" i="31"/>
  <c r="Y10" i="31"/>
  <c r="T10" i="31"/>
  <c r="Y9" i="31"/>
  <c r="T9" i="31"/>
  <c r="P9" i="31"/>
  <c r="AA8" i="31"/>
  <c r="Z8" i="31"/>
  <c r="X8" i="31"/>
  <c r="W8" i="31"/>
  <c r="V8" i="31"/>
  <c r="U8" i="31"/>
  <c r="R8" i="31"/>
  <c r="N8" i="31"/>
  <c r="N14" i="31" s="1"/>
  <c r="G34" i="30"/>
  <c r="G18" i="30"/>
  <c r="V35" i="33" l="1"/>
  <c r="Q32" i="33"/>
  <c r="V38" i="33"/>
  <c r="V8" i="33"/>
  <c r="Z14" i="31"/>
  <c r="V16" i="33"/>
  <c r="W14" i="31"/>
  <c r="X14" i="31"/>
  <c r="R14" i="31"/>
  <c r="U14" i="31"/>
  <c r="V14" i="31"/>
  <c r="AA14" i="31"/>
  <c r="S13" i="31"/>
  <c r="S12" i="31" s="1"/>
  <c r="G17" i="30"/>
  <c r="S8" i="32"/>
  <c r="S10" i="32" s="1"/>
  <c r="D32" i="30" s="1"/>
  <c r="F32" i="30" s="1"/>
  <c r="S11" i="31"/>
  <c r="AB11" i="31" s="1"/>
  <c r="S9" i="31"/>
  <c r="AB9" i="31" s="1"/>
  <c r="O8" i="31"/>
  <c r="O14" i="31" s="1"/>
  <c r="P8" i="31"/>
  <c r="P14" i="31" s="1"/>
  <c r="T8" i="31"/>
  <c r="S10" i="31"/>
  <c r="AB10" i="31" s="1"/>
  <c r="AB13" i="31"/>
  <c r="AB12" i="31" s="1"/>
  <c r="Y8" i="31"/>
  <c r="Y14" i="31" s="1"/>
  <c r="E31" i="30" s="1"/>
  <c r="F31" i="30" s="1"/>
  <c r="T12" i="31"/>
  <c r="T14" i="31" s="1"/>
  <c r="D19" i="30"/>
  <c r="E19" i="30"/>
  <c r="G14" i="30"/>
  <c r="G16" i="30"/>
  <c r="V32" i="33" l="1"/>
  <c r="AB8" i="31"/>
  <c r="AB14" i="31" s="1"/>
  <c r="S8" i="31"/>
  <c r="S14" i="31" s="1"/>
  <c r="F19" i="30"/>
  <c r="W21" i="29" l="1"/>
  <c r="R21" i="29"/>
  <c r="Q21" i="29" s="1"/>
  <c r="Z21" i="29" s="1"/>
  <c r="N21" i="29"/>
  <c r="W20" i="29"/>
  <c r="R20" i="29"/>
  <c r="Q20" i="29" s="1"/>
  <c r="Z20" i="29" s="1"/>
  <c r="N20" i="29"/>
  <c r="W19" i="29"/>
  <c r="R19" i="29"/>
  <c r="N19" i="29"/>
  <c r="W18" i="29"/>
  <c r="R18" i="29"/>
  <c r="N18" i="29"/>
  <c r="W17" i="29"/>
  <c r="R17" i="29"/>
  <c r="N17" i="29"/>
  <c r="W16" i="29"/>
  <c r="R16" i="29"/>
  <c r="N16" i="29"/>
  <c r="W15" i="29"/>
  <c r="R15" i="29"/>
  <c r="N15" i="29"/>
  <c r="W14" i="29"/>
  <c r="R14" i="29"/>
  <c r="Q14" i="29" s="1"/>
  <c r="Z14" i="29" s="1"/>
  <c r="N14" i="29"/>
  <c r="W13" i="29"/>
  <c r="R13" i="29"/>
  <c r="N13" i="29"/>
  <c r="W12" i="29"/>
  <c r="R12" i="29"/>
  <c r="N12" i="29"/>
  <c r="W11" i="29"/>
  <c r="R11" i="29"/>
  <c r="N11" i="29"/>
  <c r="W10" i="29"/>
  <c r="R10" i="29"/>
  <c r="N10" i="29"/>
  <c r="W9" i="29"/>
  <c r="R9" i="29"/>
  <c r="W33" i="29"/>
  <c r="W32" i="29" s="1"/>
  <c r="R33" i="29"/>
  <c r="N33" i="29"/>
  <c r="Y32" i="29"/>
  <c r="X32" i="29"/>
  <c r="V32" i="29"/>
  <c r="U32" i="29"/>
  <c r="T32" i="29"/>
  <c r="S32" i="29"/>
  <c r="P32" i="29"/>
  <c r="M32" i="29"/>
  <c r="L32" i="29"/>
  <c r="W31" i="29"/>
  <c r="R31" i="29"/>
  <c r="N31" i="29"/>
  <c r="W30" i="29"/>
  <c r="R30" i="29"/>
  <c r="N30" i="29"/>
  <c r="W29" i="29"/>
  <c r="R29" i="29"/>
  <c r="N29" i="29"/>
  <c r="W28" i="29"/>
  <c r="R28" i="29"/>
  <c r="Q28" i="29" s="1"/>
  <c r="Z28" i="29" s="1"/>
  <c r="N28" i="29"/>
  <c r="W27" i="29"/>
  <c r="R27" i="29"/>
  <c r="N27" i="29"/>
  <c r="W26" i="29"/>
  <c r="R26" i="29"/>
  <c r="Q26" i="29" s="1"/>
  <c r="Z26" i="29" s="1"/>
  <c r="N26" i="29"/>
  <c r="W25" i="29"/>
  <c r="R25" i="29"/>
  <c r="N25" i="29"/>
  <c r="N38" i="29" s="1"/>
  <c r="W24" i="29"/>
  <c r="R24" i="29"/>
  <c r="Q24" i="29" s="1"/>
  <c r="Z24" i="29" s="1"/>
  <c r="N24" i="29"/>
  <c r="W23" i="29"/>
  <c r="R23" i="29"/>
  <c r="N23" i="29"/>
  <c r="W22" i="29"/>
  <c r="R22" i="29"/>
  <c r="P8" i="29"/>
  <c r="N22" i="29"/>
  <c r="Y8" i="29"/>
  <c r="Y34" i="29" s="1"/>
  <c r="X8" i="29"/>
  <c r="X34" i="29" s="1"/>
  <c r="V8" i="29"/>
  <c r="V34" i="29" s="1"/>
  <c r="U8" i="29"/>
  <c r="U34" i="29" s="1"/>
  <c r="T8" i="29"/>
  <c r="T34" i="29" s="1"/>
  <c r="S8" i="29"/>
  <c r="S34" i="29" s="1"/>
  <c r="L8" i="29"/>
  <c r="R38" i="29" l="1"/>
  <c r="Q13" i="29"/>
  <c r="R37" i="29"/>
  <c r="Q18" i="29"/>
  <c r="Z18" i="29" s="1"/>
  <c r="W38" i="29"/>
  <c r="W37" i="29"/>
  <c r="W39" i="29" s="1"/>
  <c r="Q17" i="29"/>
  <c r="Z17" i="29" s="1"/>
  <c r="Q12" i="29"/>
  <c r="Z12" i="29" s="1"/>
  <c r="Q10" i="29"/>
  <c r="Z10" i="29" s="1"/>
  <c r="Q15" i="29"/>
  <c r="Z15" i="29" s="1"/>
  <c r="Q25" i="29"/>
  <c r="Q9" i="29"/>
  <c r="Z9" i="29" s="1"/>
  <c r="Q16" i="29"/>
  <c r="Z16" i="29" s="1"/>
  <c r="Q19" i="29"/>
  <c r="Z19" i="29" s="1"/>
  <c r="P34" i="29"/>
  <c r="Q11" i="29"/>
  <c r="Z11" i="29" s="1"/>
  <c r="Q31" i="29"/>
  <c r="Z31" i="29" s="1"/>
  <c r="Q29" i="29"/>
  <c r="Z29" i="29" s="1"/>
  <c r="N32" i="29"/>
  <c r="Q27" i="29"/>
  <c r="Z27" i="29" s="1"/>
  <c r="M8" i="29"/>
  <c r="M34" i="29" s="1"/>
  <c r="Q22" i="29"/>
  <c r="Z22" i="29" s="1"/>
  <c r="L34" i="29"/>
  <c r="Q23" i="29"/>
  <c r="Z23" i="29" s="1"/>
  <c r="Q30" i="29"/>
  <c r="Z30" i="29" s="1"/>
  <c r="Q33" i="29"/>
  <c r="Q32" i="29" s="1"/>
  <c r="N9" i="29"/>
  <c r="N8" i="29" s="1"/>
  <c r="W8" i="29"/>
  <c r="W34" i="29" s="1"/>
  <c r="E30" i="30" s="1"/>
  <c r="R8" i="29"/>
  <c r="R32" i="29"/>
  <c r="N37" i="29" l="1"/>
  <c r="N39" i="29" s="1"/>
  <c r="Z25" i="29"/>
  <c r="Z38" i="29" s="1"/>
  <c r="Q38" i="29"/>
  <c r="Z13" i="29"/>
  <c r="Z37" i="29" s="1"/>
  <c r="Q37" i="29"/>
  <c r="R39" i="29"/>
  <c r="Z33" i="29"/>
  <c r="Z32" i="29" s="1"/>
  <c r="N34" i="29"/>
  <c r="Q8" i="29"/>
  <c r="Q34" i="29" s="1"/>
  <c r="R34" i="29"/>
  <c r="D30" i="30" s="1"/>
  <c r="D36" i="30" s="1"/>
  <c r="D38" i="30" s="1"/>
  <c r="Z39" i="29" l="1"/>
  <c r="Z8" i="29"/>
  <c r="Z34" i="29" s="1"/>
  <c r="Q39" i="29"/>
  <c r="F30" i="30"/>
  <c r="Q16" i="28"/>
  <c r="V16" i="28" s="1"/>
  <c r="Q17" i="28"/>
  <c r="V17" i="28" s="1"/>
  <c r="Q24" i="28"/>
  <c r="V24" i="28" s="1"/>
  <c r="Q19" i="28"/>
  <c r="V19" i="28" s="1"/>
  <c r="Q23" i="28"/>
  <c r="Q25" i="28"/>
  <c r="V25" i="28" s="1"/>
  <c r="Q15" i="28"/>
  <c r="V15" i="28" s="1"/>
  <c r="Q9" i="20"/>
  <c r="V9" i="20" s="1"/>
  <c r="Q12" i="20"/>
  <c r="V12" i="20" s="1"/>
  <c r="Q11" i="20"/>
  <c r="V11" i="20" s="1"/>
  <c r="Q13" i="20"/>
  <c r="V13" i="20" s="1"/>
  <c r="Q10" i="20"/>
  <c r="V10" i="20" s="1"/>
  <c r="Q14" i="20"/>
  <c r="V14" i="20" s="1"/>
  <c r="V23" i="28" l="1"/>
  <c r="Q28" i="28"/>
  <c r="V28" i="28" s="1"/>
  <c r="Q21" i="28"/>
  <c r="V21" i="28" s="1"/>
  <c r="Q26" i="28"/>
  <c r="Q20" i="28"/>
  <c r="Q27" i="28"/>
  <c r="V27" i="28" s="1"/>
  <c r="Q18" i="28"/>
  <c r="V18" i="28" s="1"/>
  <c r="Q14" i="28"/>
  <c r="V14" i="28" s="1"/>
  <c r="Q13" i="28"/>
  <c r="V13" i="28" s="1"/>
  <c r="Q12" i="28"/>
  <c r="V12" i="28" s="1"/>
  <c r="Q11" i="28"/>
  <c r="V11" i="28" s="1"/>
  <c r="Q10" i="28"/>
  <c r="V10" i="28" s="1"/>
  <c r="Q9" i="28"/>
  <c r="E27" i="30"/>
  <c r="F27" i="30" s="1"/>
  <c r="Q15" i="20"/>
  <c r="V15" i="20" s="1"/>
  <c r="V26" i="28" l="1"/>
  <c r="V34" i="28" s="1"/>
  <c r="Q34" i="28"/>
  <c r="Q32" i="28"/>
  <c r="Q35" i="28" s="1"/>
  <c r="V20" i="28"/>
  <c r="V33" i="28" s="1"/>
  <c r="Q33" i="28"/>
  <c r="V22" i="28"/>
  <c r="Q8" i="28"/>
  <c r="Q22" i="28"/>
  <c r="Q29" i="28" s="1"/>
  <c r="V9" i="28"/>
  <c r="V8" i="28" l="1"/>
  <c r="V29" i="28" s="1"/>
  <c r="V32" i="28"/>
  <c r="V35" i="28" s="1"/>
  <c r="V8" i="20"/>
  <c r="V16" i="20" s="1"/>
  <c r="U8" i="20"/>
  <c r="U16" i="20" s="1"/>
  <c r="T8" i="20"/>
  <c r="T16" i="20" s="1"/>
  <c r="S8" i="20"/>
  <c r="S16" i="20" s="1"/>
  <c r="R8" i="20"/>
  <c r="R16" i="20" s="1"/>
  <c r="Q8" i="20"/>
  <c r="Q16" i="20" s="1"/>
  <c r="P8" i="20"/>
  <c r="P16" i="20" s="1"/>
  <c r="N8" i="20"/>
  <c r="N16" i="20" s="1"/>
  <c r="E26" i="30" l="1"/>
  <c r="F26" i="30" s="1"/>
  <c r="E25" i="30"/>
  <c r="E36" i="30" l="1"/>
  <c r="E38" i="30" s="1"/>
  <c r="F25" i="30"/>
  <c r="F36" i="30" l="1"/>
  <c r="F38" i="30" s="1"/>
  <c r="P29" i="28"/>
</calcChain>
</file>

<file path=xl/sharedStrings.xml><?xml version="1.0" encoding="utf-8"?>
<sst xmlns="http://schemas.openxmlformats.org/spreadsheetml/2006/main" count="792" uniqueCount="370">
  <si>
    <t>Správce:</t>
  </si>
  <si>
    <t>Ing. Miroslav Kubín</t>
  </si>
  <si>
    <t>ORJ 17</t>
  </si>
  <si>
    <t>vedoucí odboru</t>
  </si>
  <si>
    <t>v tis. Kč</t>
  </si>
  <si>
    <t>Poř. číslo</t>
  </si>
  <si>
    <t>Oblast</t>
  </si>
  <si>
    <t>§</t>
  </si>
  <si>
    <t>pol.</t>
  </si>
  <si>
    <t>Sesk. pol.</t>
  </si>
  <si>
    <t>UZ</t>
  </si>
  <si>
    <t>ORG</t>
  </si>
  <si>
    <t>Název akce:</t>
  </si>
  <si>
    <t>Popis:</t>
  </si>
  <si>
    <t>Stávající dokumentace</t>
  </si>
  <si>
    <t>K zajištění</t>
  </si>
  <si>
    <t xml:space="preserve">Celkové náklady s DPH v tis. Kč           </t>
  </si>
  <si>
    <t>Termín realizace</t>
  </si>
  <si>
    <t>poznámka</t>
  </si>
  <si>
    <t xml:space="preserve">Celkem               v tis. Kč    </t>
  </si>
  <si>
    <t>z toho spolufinan. PO z FI</t>
  </si>
  <si>
    <t>z toho rozpočet OK</t>
  </si>
  <si>
    <t>Realizace</t>
  </si>
  <si>
    <t>OL</t>
  </si>
  <si>
    <t>SU</t>
  </si>
  <si>
    <t>z toho jiné zdroje</t>
  </si>
  <si>
    <t>z toho rezervní fond</t>
  </si>
  <si>
    <t>Správa kód</t>
  </si>
  <si>
    <t>Kód investiční žádanky</t>
  </si>
  <si>
    <t>ORJ 14</t>
  </si>
  <si>
    <t>Ing. Bohuslav Kolář, MBA, LL.M.</t>
  </si>
  <si>
    <t>PV</t>
  </si>
  <si>
    <t>PR</t>
  </si>
  <si>
    <t xml:space="preserve">Odbor investic                                                                                                                                        </t>
  </si>
  <si>
    <t>Vynaloženo k 31. 12. 2023 v tis. Kč</t>
  </si>
  <si>
    <t>Návrh na rok 2024</t>
  </si>
  <si>
    <t>2024-2025</t>
  </si>
  <si>
    <t>Pokračování v roce 2025 a dalších</t>
  </si>
  <si>
    <t>2023/00471</t>
  </si>
  <si>
    <t>1653</t>
  </si>
  <si>
    <t xml:space="preserve">Výměna stávajících 4 kotlů a potřebné další práce (projektová dokumentace, demontáž stávajících kotlů, montáž a připojení nových kotlů, možná bude i nutná úprava komínu). </t>
  </si>
  <si>
    <t>2022/00723</t>
  </si>
  <si>
    <t>1658</t>
  </si>
  <si>
    <t>2022/00724</t>
  </si>
  <si>
    <t>2022/00569</t>
  </si>
  <si>
    <t>1654</t>
  </si>
  <si>
    <t>ORJ 17 - Oblast Energetika - KOTELNY</t>
  </si>
  <si>
    <t>2023/00191</t>
  </si>
  <si>
    <t>1201</t>
  </si>
  <si>
    <t>Sigmundova střední škola strojírenská, Lutín - Rekonstrukce kotelny - teoretické vyučování</t>
  </si>
  <si>
    <t>2023/00396</t>
  </si>
  <si>
    <t>1140</t>
  </si>
  <si>
    <t>Střední škola řemesel, Šumperk - Rekonstrukce kotelny SŠŘ Šumperk - OP 08 Rapotín</t>
  </si>
  <si>
    <t xml:space="preserve">Rekonstrukce - výměna / modernizace. Vzhledem k optimálnímu řešení budou nově instalovány 2 kotle po 102,8 kW. </t>
  </si>
  <si>
    <t>1208</t>
  </si>
  <si>
    <t>Jedná se o celkovou rekonstrukci plynové kotelny v budově školy s ředitelstvím, na adrese Opavská 8, Šternberk. Stávající plynová kotelna z roku 1982, je již po 41 letech provozu dožilá. Kotle jsou dle sdělení provozovatele až neúměrně často v poruše. Jejich opravy jsou problematické, nejsou náhradní díly.</t>
  </si>
  <si>
    <t>1103</t>
  </si>
  <si>
    <t>2023/00618</t>
  </si>
  <si>
    <t>Současná kotelna na budově C je v havarijním stavu a hrozí velké ekonomické škody na vybavení budovy. V rámci opravy budou instalovány dva nové kotle, automatické doplňování, průtokový ohřívač vody, řídící jednotka. Pro splnění nových technických norem je nezbytné provést také nové vyvložkování komínů. Tato investice významně zlepší tepelné hospodaření budovy při dosažení energické úspory a splnění nových technických norem.</t>
  </si>
  <si>
    <t>2023/00482</t>
  </si>
  <si>
    <t>1127</t>
  </si>
  <si>
    <t>Švehlova střední škola polytechnická Prostějov - Rekonstrukce kotelny - Dílny odborného výcviku</t>
  </si>
  <si>
    <t>Na základě doporučení revizní zprávy ze dne 24.3.2023, kterou přikládáme v připojené dokumentaci.</t>
  </si>
  <si>
    <t>2023/00517</t>
  </si>
  <si>
    <t>1017</t>
  </si>
  <si>
    <t>Dětský domov a Školní jídelna Prostějov - Kotelna Tetín 3</t>
  </si>
  <si>
    <t>Při této akci žádáme o výměnu stávajících kotlů a rekonstrukci veškeré technologie stávajícího zdroje tepla. Je nutné vyřešit nový systém přípravy teplé vody. Dále je nutné řešit nový systém automatizačního a řídícího systému budovy. Součástí této opravy by mělo být také technologie pro úpravu topné vody . Současně s tím by bylo třeba řešit nové napojení jednotlivých okruhů rozvodů tepla, podle současných trendů a potřeb budovy.</t>
  </si>
  <si>
    <t>2023/00586</t>
  </si>
  <si>
    <t>1171</t>
  </si>
  <si>
    <t>Střední škola elektrotechnická, Lipník nad Bečvou, Tyršova 781 - Rekonstrukce plynové kotelny budovy školy Tyršova 781</t>
  </si>
  <si>
    <t>Dle vypracované projektové dokumentace nová plynová kotelna bude osazena 3 ks závěsných kondenzačních plynových kotlů (každý 80 kW), zapojených do kaskády. Součástí rekonstrukce bude  demontáž stávající kotelny, zajištění přívodu vzduchu pro spalování, odkouření a komín, nové přívody zemního plynu k objektu kotelny, vzduchotechnika a elektroinstalace.
Pro požadovanou rekonstrukci je již nyní vypracován kompletní prováděcí projekt, jehož rozpočtová část je součástí této žádanky.</t>
  </si>
  <si>
    <t>2022/00453</t>
  </si>
  <si>
    <t>1015</t>
  </si>
  <si>
    <t>Střední škola, Základní škola a Mateřská škola prof. V. Vejdovského Olomouc - Hejčín - Rekonstrukce plynové kotelny na budově Domova mládeže Gorazdovo</t>
  </si>
  <si>
    <t>Celková rekonstrukce plynové kotelny ( viz. přiložený rozpočet ).</t>
  </si>
  <si>
    <t>Projektová příprava</t>
  </si>
  <si>
    <t>Střední odborná škola lesnická a strojírenská Šternberk - Rekonstrukce kotelny, Opavská</t>
  </si>
  <si>
    <t>Celkem za ORJ 17 - Oblast Energetika - KOTELNY</t>
  </si>
  <si>
    <t>Gymnázium, Olomouc - Hejčín, Tomkova 45 - Kotelna na budově C</t>
  </si>
  <si>
    <t>2022/00178</t>
  </si>
  <si>
    <t>1108</t>
  </si>
  <si>
    <t>Projekt na provedení komplexní opravy a rekonstrukce přístavby I., propojené s historickou budovou (přístavba I. = budova těocvičny v 1. NP včetně nástavby z r. 1978 - učeben v 2. NP). Komplexní oprava a rekonstrukce zahrnuje zateplení a opravu fasády, rekonstrukci zastřešení, výměnu dřevěných oken a klempířský prvků.</t>
  </si>
  <si>
    <t>2022/00296</t>
  </si>
  <si>
    <t>1105</t>
  </si>
  <si>
    <t>Gymnázium, Uničov, Gymnazijní 257 - Zateplení sportovní haly</t>
  </si>
  <si>
    <t xml:space="preserve">Cílem investiční akce je zefektivnění provozu haly zamezením energetických ztrát. Situaci je nutné vyřešit komplexně - zateplit plášť, nahradit plastová okna novými s trojskly, splňujícími současná energetická kritéria, a zateplit strop nástřikem PUR izolační pěny zevnitř haly. Pouhé zateplení pláště by nebylo úplně hospodárné a situaci by zlepšilo jen částečně - docházelo by nadále k velkým únikům energie zejména stropem budovy. 
</t>
  </si>
  <si>
    <t>2022/00414</t>
  </si>
  <si>
    <t>1204</t>
  </si>
  <si>
    <t>Střední škola polytechnická, Olomouc, Rooseveltova 79 - Zateplení budov OV</t>
  </si>
  <si>
    <t>Zateplení objektů dílen OV, školní jídelny a technického zázemí.</t>
  </si>
  <si>
    <t>2022/00561</t>
  </si>
  <si>
    <t>1173</t>
  </si>
  <si>
    <t>Střední škola technická, Přerov, Kouřílkova 8 - Energeticky úsporná opatření - pracoviště 9. května 194</t>
  </si>
  <si>
    <t>1300</t>
  </si>
  <si>
    <t>2022/00852</t>
  </si>
  <si>
    <t>1226</t>
  </si>
  <si>
    <t>2023/00192</t>
  </si>
  <si>
    <t>1134</t>
  </si>
  <si>
    <t>2022/00720</t>
  </si>
  <si>
    <t>1644</t>
  </si>
  <si>
    <t>Zateplení, nová fasáda štítu budovy Na Vozovce 26, Olomouc. Původně bylo součástí akce Fasáda a zateplení, která již proběhla, ale nepodařilo se sehnat souhlas všech vlastníků sousedního domu. Po odstěhování problémového nájemníka, máme vedením SVJ přislíben 100% souhlas.</t>
  </si>
  <si>
    <t>2023/00494</t>
  </si>
  <si>
    <t>2023/00495</t>
  </si>
  <si>
    <t>Centrum sociálních služeb Prostějov - Stacionární plynový kondenzační dvojkotel - SO-03</t>
  </si>
  <si>
    <t>Centrum sociálních služeb Prostějov - Stacionární plynový kondenzační kotel 9K - SO-09</t>
  </si>
  <si>
    <t>2023/00591</t>
  </si>
  <si>
    <t>Vincentinum - poskytovatel sociálních služeb Šternberk - Modernizace plynové kotelny - Sadová</t>
  </si>
  <si>
    <t>Výroba tepla a teplé vody je v naší organizace zabezpečována dvěma kotelnami. Jedna z nich je v budově 3C - SO-03 (budova domova pro seniory), další je v budově 9K - SO-09 (budova stravovacího provozu). Obě kotelny jsou vybaveny plynovými kotly, které jsou po celou dobu od roku 2005 v provozu. Je na nich prováděna údržba, prozatím jsou funkční, avšak jejich výměna je nezbytná, protože náhradní díly jsou velmi těžko dostupné. Ke kalkulované ceně jsou připoč. nákl. na projektovou dok., inflace, atd.</t>
  </si>
  <si>
    <t xml:space="preserve">Jedná se o stávající plynovou kotelnu pro objekt na ulici Sadová postavenou v r. 2001, kterou je nutné vzhledem k jejímu stáří a doporučení z interního energetického auditu provedeného v roce 2021.  Technologie stávající plynové kotelny je již na hranici své životnosti a je doporučená její modernizace. </t>
  </si>
  <si>
    <t>2022/00067</t>
  </si>
  <si>
    <t xml:space="preserve">Rekonstrukce strojní části plynové kotelny včetně zařízení pro měření a regulaci. Strojní část kotelny je zastaralá, dochází k častým poruchám. Rekonstrukce je požadována v závěrech z energetického auditu z roku 2022. Přiložená cenová nabídka z roku 2021 byla na základě konzultace s firmou navýšena na 500 tis. Kč. </t>
  </si>
  <si>
    <t xml:space="preserve">Vědecká knihovna v Olomouci - Rekonstrukce strojní části plynové kotelny Ostružnická </t>
  </si>
  <si>
    <t>2022/00504</t>
  </si>
  <si>
    <t>výměna zařízení na měření a regulaci kotelny. stávající zařízení je na hranici své životnost, tzn. klesá spolehlivost regulačních prvků a možnost jejich opravy, protože stávající typ se již nevyrábí</t>
  </si>
  <si>
    <t>Vědecká knihovna v Olomouci - Výměna zařízení na měření a regulaci kotelny Bezručova</t>
  </si>
  <si>
    <t>Nákup nových kotlů z důvodu současných zcela nebo částečně nefunkčních</t>
  </si>
  <si>
    <t>2022/00614</t>
  </si>
  <si>
    <t>2023/00485</t>
  </si>
  <si>
    <t>1606</t>
  </si>
  <si>
    <t xml:space="preserve">Budova nemá č. p., stojí na pozemku parcel. č. 3431/1 v k. ú. Přerov. Jedná se o výměnu oken a vstupních dveří a zateplení fasády budovy. </t>
  </si>
  <si>
    <t>2023/00600</t>
  </si>
  <si>
    <t>1602</t>
  </si>
  <si>
    <t>Vlastivědné muzeum v Olomouci - energetická úspora tepla - zajištění schodiť půda</t>
  </si>
  <si>
    <t xml:space="preserve">Žádáme o investiční prostředky pro sádrokartonovou vestavbu okolo dveří a tepelnou izolaci, která výrazně zmenší tepelné ztráty celé budovy na náměstí Republiky a sníží výskyt komínového efektu v budově.
</t>
  </si>
  <si>
    <t>2022/00223</t>
  </si>
  <si>
    <t>2022/00519</t>
  </si>
  <si>
    <t>2022/00541</t>
  </si>
  <si>
    <t>2023/00172</t>
  </si>
  <si>
    <t>2023/00207</t>
  </si>
  <si>
    <t>Střední zdravotnická škola a Vyšší odborná škola zdravotnická Emanuela Pöttinga a Jazyková škola s právem státní jazykové zkoušky Olomouc - Zateplení půdy historické budovy</t>
  </si>
  <si>
    <t>2022/00361</t>
  </si>
  <si>
    <t>2022/00634</t>
  </si>
  <si>
    <t>Domov pro seniory Radkova Lhota - Zateplení jižní fasády na hlavní budově</t>
  </si>
  <si>
    <t>Střední škola elektrotechnická, Lipník nad Bečvou, Tyršova 781 - REÚO těloctvičny</t>
  </si>
  <si>
    <t>Centrum sociálních služeb Prostějov - FVE - objekt D</t>
  </si>
  <si>
    <t>Domov pro seniory Radkova Lhota - FVE - NP nový pavilon</t>
  </si>
  <si>
    <t>Centrum Dominika Kokory - FVE - hlavní budova</t>
  </si>
  <si>
    <t>Centrum Dominika Kokory - FVE - Dřevohostice</t>
  </si>
  <si>
    <t>Domov Alfreda Skeneho, Pavlovice u Přerova - FVE - budova Marie</t>
  </si>
  <si>
    <t>Domov pro seniory Tovačov - budova A, B, C</t>
  </si>
  <si>
    <t>Domov Hrubá Voda - FVE - budova A</t>
  </si>
  <si>
    <t>Domov pro seniory Červenka - FVE - Litovel objekt DD</t>
  </si>
  <si>
    <t>Dům seniorů FRANTIŠEK Náměšť na Hané - FVE - Domov František</t>
  </si>
  <si>
    <t>ZZS OK - FVE - Hněvotínská</t>
  </si>
  <si>
    <t>ZZS OK - FVE - budova Šumperk</t>
  </si>
  <si>
    <t>ZZS OK - FVE - budova Uničov</t>
  </si>
  <si>
    <t>ZZS OK - FVE - budova Konice</t>
  </si>
  <si>
    <t>ZZS OK - FVE - budova Přerov</t>
  </si>
  <si>
    <t>ZZS OK - FVE - budova Hranice</t>
  </si>
  <si>
    <t>Domov pro seniory Javorník - FVE - hlavní budova</t>
  </si>
  <si>
    <t>Odbor investic</t>
  </si>
  <si>
    <t>ORJ 52</t>
  </si>
  <si>
    <t>Dotace</t>
  </si>
  <si>
    <t>Podíl OK</t>
  </si>
  <si>
    <t>Termín realizace od - do (měsíc/ rok)</t>
  </si>
  <si>
    <t>Očekávaná skutečnost 
 31. 12. 2023</t>
  </si>
  <si>
    <r>
      <t xml:space="preserve">Celkem v roce 2024 </t>
    </r>
    <r>
      <rPr>
        <b/>
        <sz val="9"/>
        <rFont val="Arial"/>
        <family val="2"/>
        <charset val="238"/>
      </rPr>
      <t xml:space="preserve">(předfinancování +  podíl OK + neuznatené náklady)              </t>
    </r>
  </si>
  <si>
    <t xml:space="preserve">Předfinancování celkem 2022                             (EU + SR) </t>
  </si>
  <si>
    <t>z toho:</t>
  </si>
  <si>
    <r>
      <rPr>
        <b/>
        <sz val="12"/>
        <rFont val="Arial"/>
        <family val="2"/>
        <charset val="238"/>
      </rPr>
      <t>Návrh rozpočtu 2024</t>
    </r>
    <r>
      <rPr>
        <b/>
        <sz val="10"/>
        <rFont val="Arial"/>
        <family val="2"/>
        <charset val="238"/>
      </rPr>
      <t xml:space="preserve">
(podíl OK + neuznatelné náklady)</t>
    </r>
  </si>
  <si>
    <t xml:space="preserve">Návrh rozpočtu - předfinancování - část EU </t>
  </si>
  <si>
    <t xml:space="preserve">Návrh rozpočtu - předfinancování - část SR </t>
  </si>
  <si>
    <t>Návrh rozpočtu - předfinancování - část EU z rozpočtu</t>
  </si>
  <si>
    <t>Návrh rozpočtu - předfinancování - část SR rozpočtu</t>
  </si>
  <si>
    <t>podíl OK (uznatelné náklady)</t>
  </si>
  <si>
    <t>Podíl OK (neuznatelné náklady)</t>
  </si>
  <si>
    <t>realizace</t>
  </si>
  <si>
    <t>Sociální služby pro seniory Šumperk - FVE</t>
  </si>
  <si>
    <r>
      <t>OPŽP nebo Modernizační fond</t>
    </r>
    <r>
      <rPr>
        <sz val="12"/>
        <color rgb="FFFF0000"/>
        <rFont val="Arial"/>
        <family val="2"/>
        <charset val="238"/>
      </rPr>
      <t xml:space="preserve">      </t>
    </r>
    <r>
      <rPr>
        <sz val="12"/>
        <color theme="1"/>
        <rFont val="Arial"/>
        <family val="2"/>
        <charset val="238"/>
      </rPr>
      <t xml:space="preserve">                                                                           výstavba FVE na budovách domova</t>
    </r>
  </si>
  <si>
    <t>PD, realizace</t>
  </si>
  <si>
    <t>předpoklad podání12/2023 - 02/2024</t>
  </si>
  <si>
    <t>Domov seniorů Prostějov - FVE</t>
  </si>
  <si>
    <r>
      <t xml:space="preserve">OPŽP nebo Modernizační fond  </t>
    </r>
    <r>
      <rPr>
        <sz val="12"/>
        <color rgb="FFFF0000"/>
        <rFont val="Arial"/>
        <family val="2"/>
        <charset val="238"/>
      </rPr>
      <t xml:space="preserve">        </t>
    </r>
    <r>
      <rPr>
        <sz val="12"/>
        <color theme="1"/>
        <rFont val="Arial"/>
        <family val="2"/>
        <charset val="238"/>
      </rPr>
      <t xml:space="preserve">                                                                           výstavba FVE na budovách domova</t>
    </r>
  </si>
  <si>
    <t>Sociální služby pro seniory Olomouc - FVE</t>
  </si>
  <si>
    <r>
      <t xml:space="preserve">OPŽP nebo Modernizační fond  </t>
    </r>
    <r>
      <rPr>
        <sz val="12"/>
        <color rgb="FFFF0000"/>
        <rFont val="Arial"/>
        <family val="2"/>
        <charset val="238"/>
      </rPr>
      <t xml:space="preserve">       </t>
    </r>
    <r>
      <rPr>
        <sz val="12"/>
        <color theme="1"/>
        <rFont val="Arial"/>
        <family val="2"/>
        <charset val="238"/>
      </rPr>
      <t xml:space="preserve">                                                                           výstavba FVE na budovách domova</t>
    </r>
  </si>
  <si>
    <t>Domov seniorů POHODA Chválkovice - FVE</t>
  </si>
  <si>
    <t>Projektová dokumentace</t>
  </si>
  <si>
    <t>OPŽP nebo Modernizační fond instalace fotovoltaických panelů na střechu budovy</t>
  </si>
  <si>
    <t>ORJ 52 - Oblast Energetika - FVE</t>
  </si>
  <si>
    <t>Celkem za ORJ 52 - Oblast Energetika - FVE</t>
  </si>
  <si>
    <t>Rezerva</t>
  </si>
  <si>
    <t>rezerva na projektové dokumentace pro další FVE</t>
  </si>
  <si>
    <t>60002XXXXXX</t>
  </si>
  <si>
    <t>60005XXXXXX</t>
  </si>
  <si>
    <t>v tis.Kč</t>
  </si>
  <si>
    <t>seskupení položek</t>
  </si>
  <si>
    <t>Název seskupení položek</t>
  </si>
  <si>
    <t>%</t>
  </si>
  <si>
    <t>7=6/4</t>
  </si>
  <si>
    <t>Celkem</t>
  </si>
  <si>
    <t>ORJ 17 - oblast KOTELNY (viz přiložený list s rozpisem akcí)</t>
  </si>
  <si>
    <t>ORJ 17 - oblast REÚO (viz přiložený list s rozpisem akcí)</t>
  </si>
  <si>
    <t>ORJ 52 - oblast FVE (viz přiložený list s rozpisem akcí)</t>
  </si>
  <si>
    <t>Předfinancování</t>
  </si>
  <si>
    <t>Investiční výdaje</t>
  </si>
  <si>
    <t>ORJ 10 - oblast FVE (viz přiložený list s rozpisem akcí)</t>
  </si>
  <si>
    <t>Střední průmyslová škola Jeseník - Fotovoltaika SPŠ Jeseník</t>
  </si>
  <si>
    <t>žádanka</t>
  </si>
  <si>
    <t>2023/00667</t>
  </si>
  <si>
    <t>žádanky</t>
  </si>
  <si>
    <t>Střední škola polytechnická, Olomouc, Rooseveltova 79 - FVE</t>
  </si>
  <si>
    <t>studie</t>
  </si>
  <si>
    <t>Studie proveditelnosti bude vyhotovena pro vybudování FVE na budově domova mládeže. Záměrem je snížit energetickou náročnost provozu domova mládeže, včetně přilehlé školní jídelny. Vedlejším cílem bude využití elektrárny pro výuku žáků elektrotechnických oborů. Studie proveditelnosti bude zahrnovat výpočet optimálního výkonu FVE, který bude eliminovat přetoky do distribuční sítě. Zpracovatelem studie je  AXEN, s.r.o. Italská 2581/67, 120 00 Praha.</t>
  </si>
  <si>
    <t>Střední škola elektrotechnická, Lipník nad Bečvou, Tyršova 781 - FVE - budova DM</t>
  </si>
  <si>
    <t>realizační náklady zatím nelze dohadnout, až ze studie, kterou OSR nechává zpracovávat s termínem do 30.9.2023</t>
  </si>
  <si>
    <t>2023/00535</t>
  </si>
  <si>
    <t>ORG organizace</t>
  </si>
  <si>
    <t>JE</t>
  </si>
  <si>
    <r>
      <t xml:space="preserve">Realizace projektu v roce 2023 (předpoklad, že bude projekt hotový), samotná realizace v roce 2024.
Spolufinancování kraje ve výši 4,015 mil. Kč, </t>
    </r>
    <r>
      <rPr>
        <sz val="10"/>
        <color rgb="FFFF0000"/>
        <rFont val="Arial"/>
        <family val="2"/>
        <charset val="238"/>
      </rPr>
      <t>předfinancování dotace bude ze strany PO zajištěno úvěrem ve výši 3,285 mil. Kč</t>
    </r>
  </si>
  <si>
    <t>PD</t>
  </si>
  <si>
    <t>OLÚ Paseka chce využít vyhlášený dotační program OPŽP, Opatření 1.2.1. Výstavba a rekonstrukce obnovitelných zdrojů energie pro veřejné budovy.</t>
  </si>
  <si>
    <t>Odborný léčebný ústav, Paseka  - Realizace FVE na pracovišti Paseka</t>
  </si>
  <si>
    <t>Podíl OK (neuznatelné náklady)                                   UZ 884</t>
  </si>
  <si>
    <t>podíl OK (neuznatelné náklady - nájemné SMN)  UZ 17</t>
  </si>
  <si>
    <t>podíl OK (DPH)                                                                                                                         UZ 23</t>
  </si>
  <si>
    <t>podíl OK (uznatelné náklady - nájemné SMN)  UZ 15</t>
  </si>
  <si>
    <t>podíl OK (uznatelné náklady)              UZ 880</t>
  </si>
  <si>
    <t xml:space="preserve">Předfinancování celkem 2024                             (EU + SR) </t>
  </si>
  <si>
    <t>Odbor zdravotnictví</t>
  </si>
  <si>
    <t>ORJ 14 - oblast FVE (viz přiložený list s rozpisem akcí)</t>
  </si>
  <si>
    <t>Neinvestiční výdaje</t>
  </si>
  <si>
    <t xml:space="preserve">Realizace energeticky úsporných opatření spočívající v zateplení objektu, výměně oken, výměně střechy objektu dílen pracoviště 9. května 194. </t>
  </si>
  <si>
    <t>Střední škola zemědělská, Přerov, Osmek 47 - zateplení budovy institutu</t>
  </si>
  <si>
    <t>Budova z hlediska energetických úspor zcela nevyhovuje současným požadavkům a jsou zde velké úniky tepla. Budova v současné době slouží jako dílny, učebny, kanceláře a šatny se sociálním zázemím pro žáky i učitele na odborném výcviku.</t>
  </si>
  <si>
    <t>2022/00798 + 2022/00799</t>
  </si>
  <si>
    <t xml:space="preserve">Zateplení budovy a rekonstrukce střechy na základě doporučení energetického specialisty Ing. Tomáše Kindla, firma E-resources, s.r.o.
Zateplením by nedošlo jenom k výraznému snížení  spotřeby energie, ale zvýšilo by to rovněž kvalitu vzdělávání v tanečním a hudebním oboru, jelikož aktuálně dochází k rychlému ochlazení nebo přehřátí pláště budovy. </t>
  </si>
  <si>
    <t>Základní umělecká škola  Iši Krejčího Olomouc, Na Vozovce 32 - Zateplení budovy Na Vozovce 32, Olomouc</t>
  </si>
  <si>
    <t>2025-2030</t>
  </si>
  <si>
    <t>Střední škola gastronomie, farmářství a služeb Jeseník - REÚO odloučené pracoviště Horní Heřmanice</t>
  </si>
  <si>
    <t>Výměna oken, dveří a oprava fasády se zateplením  na budově institutu, kde se nacházejí učebny, odborné učebny a kabinety pedagogických pracovníků školy.</t>
  </si>
  <si>
    <t>Zateplení budovy a oprava fasády, především z důvodu vysokých úniků tepla a nižších teplot v místnostech především ve vyšších patrech budovy</t>
  </si>
  <si>
    <t>Základní škola a Mateřská škola Jeseník, Fučíkova 312 - REÚO objekt Rudná</t>
  </si>
  <si>
    <t>Penetrace a nátěr fasády, omytí fasády, zednické lokální zapravení, výměny klempířských výrobků, zateplení hladké fasády, výměna izolace.</t>
  </si>
  <si>
    <t>Stávající opláštění budovy bylo provedeno v r. 1984 a již nesplňuje energetické normy. V r. 2021 došlo k destrukci vnějšího skleněného opláštění budovy na chodník. Toto bylo opraveno, ale při zhoršených povětrnostních podmínkách trvá stále nebezpečí pádu opláštění. Zateplení celé budovy zamezí velkým tepeným ztrátám.  Výměna oken, které jsou nefunkční, zamezí velkému úniku tepla.</t>
  </si>
  <si>
    <t>Stávající skladba posledního stropu nad 3.NP, dnes nevyhovuje platné tepelné normě. V rámci energetických úspor navrhuje investor zateplit tuto půdu, tuhou tepelně izolační,
nehořlavou, akustickou deskou STEPROCK HD tl. 3 x 50 mm..</t>
  </si>
  <si>
    <t>Domov Alfreda Skeneho Pavlovice u Přerova, příspěvková organizace - Zateplení budovy Elišky a Marie</t>
  </si>
  <si>
    <t>Zateplení jižní strany hlavní budovy za účelem snížení tepelných ztrát.</t>
  </si>
  <si>
    <t xml:space="preserve">Fasáda budovy z Žižkovy ulice opadává po celé délce, kolem oken i dveří jsou pukliny, budova je nevzhledná a dochází k jejímu chátrání. Dále je nutné provést dodatečné zateplení obvodového zdiva celé budovy (2130 m2) z důvodu výrazných tepelných ztrát. Doporučeno vstupní analýzou pro vhodnost metody EPC, provedenou  na pokyn zřizovatele firmou Loyd Group na jaře r. 2023. Bude provedeno kontaktní zateplení obvodových stěn pomocí EPS nebo minerální vaty v takové tloušťce, aby byl splněn požadavek tepelně technické normy. Finální úprava je v omítce v barevném řešení podobném současnému stavu. </t>
  </si>
  <si>
    <t>předpoklad dotace</t>
  </si>
  <si>
    <t>nelze dotace</t>
  </si>
  <si>
    <t>2022/00048</t>
  </si>
  <si>
    <t>1135</t>
  </si>
  <si>
    <t>Vyšší odborná škola a Střední průmyslová škola, Šumperk, Gen. Krátkého 1   - Výměna oken na budově šaten hlavní budovy</t>
  </si>
  <si>
    <t>Výměna dřevěných oken na budově šaten hlavní budovy školy. Cena byla stanovena jako kvalifikovaný odhad firmou.</t>
  </si>
  <si>
    <t>2022/00050</t>
  </si>
  <si>
    <t>Vyšší odborná škola a Střední průmyslová škola, Šumperk, Gen. Krátkého 1   - Výměna oken a dveří schodiště budovy na Gen. Krátkého 1</t>
  </si>
  <si>
    <t>Výměna oken a dveří schodiště budovy na Gen. Krátkého 1. Jedná se o výměnu dřevěných schodišťových oken. Cena je stanovena kvalifikovaným odhladem firmy.</t>
  </si>
  <si>
    <t>2022/00514</t>
  </si>
  <si>
    <t>1311</t>
  </si>
  <si>
    <t>Základní umělecká škola, Mohelnice, Náměstí Svobody 15 - Výměna obloukových oken v přední části budovy</t>
  </si>
  <si>
    <t xml:space="preserve">Stávající  dvě oblouková okna jsou již bez nátěru a trouchniví. Při výměně budou také dána trojskla, aby bylo zabráněno úniku tepla a také dojde k  odhlučnění třídy. </t>
  </si>
  <si>
    <t>2023/00415</t>
  </si>
  <si>
    <t>Vyšší odborná škola a Střední průmyslová škola, Šumperk, Gen. Krátkého 1   - Výměna oken nové budovy</t>
  </si>
  <si>
    <t>Jedná se o výměnu stávajících dřevěných oken, která jsou energeticky neúsporná, opotřebovaná a  vykazují vady v dřevěných konstrukcích (s některými nelze bezpečně manipulovat, nedovírají a hrozí jejich vypadnutí z rámů). Cena je stanovena jako kvalifikovaný odhad odborné firmy.</t>
  </si>
  <si>
    <t>2023/00501</t>
  </si>
  <si>
    <t>1350</t>
  </si>
  <si>
    <t>Dům dětí a mládeže Olomouc - výměna části oken</t>
  </si>
  <si>
    <t>výměna zastaralých netěsnících okenních rámů (hliník) za nové, plastové, navazuje na částečně výměny v předchozích letech - dle finančních možností organizace. Rozpočtováno bude až dle konkrétního zaměření, částka stanovena jako maximální.</t>
  </si>
  <si>
    <t xml:space="preserve">Odbor sportu, kultury a památkové péče                                                                                                                                        </t>
  </si>
  <si>
    <t>Ing. Petr Flora</t>
  </si>
  <si>
    <t>ORJ 13</t>
  </si>
  <si>
    <t>ORJ 13 - oblast KOTELNY (viz přiložený list s rozpisem akcí)</t>
  </si>
  <si>
    <t>Celkem za ORJ 13 - Oblast Energetika - KOTELNY</t>
  </si>
  <si>
    <t>ORJ 13 - Oblast Energetika - KOTELNY</t>
  </si>
  <si>
    <t>Celkem za ORJ 10 - Oblast Energetika - OKNA</t>
  </si>
  <si>
    <t>ORJ 10</t>
  </si>
  <si>
    <t xml:space="preserve">Odbor školství a mládeže                                                                                                                                       </t>
  </si>
  <si>
    <t>Ing. Miroslav Gajdůšek, MBA</t>
  </si>
  <si>
    <t>ORJ 10 - Oblast Energetika - FVE</t>
  </si>
  <si>
    <t>Odbor školství a mládeže</t>
  </si>
  <si>
    <t>asi nelze na dotaci vzhledem k velikosti projektu?</t>
  </si>
  <si>
    <t>Celkem za ORJ 10 - Oblast Energetika - FVE</t>
  </si>
  <si>
    <t>Celkem za ORJ 14  - Oblast Energetika - FVE</t>
  </si>
  <si>
    <t>ORJ 13 - oblast REÚO (viz přiložený list s rozpisem akcí)</t>
  </si>
  <si>
    <t xml:space="preserve">Odbor strategického rozvoje kraje                                                                                                                                     </t>
  </si>
  <si>
    <t>Ing. Radek Dosoudil</t>
  </si>
  <si>
    <t>ORJ 08</t>
  </si>
  <si>
    <t>ORJ 08 - Oblast Energetika - Energetické služby</t>
  </si>
  <si>
    <t>Zajištění energetických služeb 2024</t>
  </si>
  <si>
    <t>Zpracování PENB, energetických posudků, ZVA, poradenství k EPC, stanoviska apod. na základě rámcové smlouvy dle aktuálních potřeb</t>
  </si>
  <si>
    <t>Aktualizace PENB v roce 2024</t>
  </si>
  <si>
    <t>Aktualizace PENB v roce 2024 vycházející ze zákona č. 406/2000 Sb. V roce 2014 bylo pořízeno velké množství PENB na základě novelizace vyhlášky, kterým končí platnost. Bude se jednat o hromadnou aktualizaci cca 300 - 400 PENB z roku 2014, případně starších.</t>
  </si>
  <si>
    <t>Zajištění provozu trafostanic v majetku OK 2023 - 2026</t>
  </si>
  <si>
    <t>Provádění pravidelných prohlídek trafostanic bez vypnutí a revizí trafostanic – rámcová smlouva ČEZ Energetické služby, 2022/04729/OSR/DSM,</t>
  </si>
  <si>
    <t>Systém energetického managementu dle ISO 50001</t>
  </si>
  <si>
    <t>Náklady na udržení systému energetického managementu dle ČSN ISO 50001 a plnění požadavků daných touto normou. Zajištění externích, interních auditů a provoz systému Energy Broker, vzdělávání, konzultační služby</t>
  </si>
  <si>
    <t>2024-2026</t>
  </si>
  <si>
    <t>Zajištění služeb v procesu provádění energetického managementu dle ISO 50001</t>
  </si>
  <si>
    <t>Rozšíření systému Energy Broker o aplikaci Dispečer vytápění. Doplnění dat souvisejících se zavedením EnPi na vyloučení vlivu počasí a přepočtem hodnot na standardní klimatická data, včetně sběru dat o velikosti energeticky vztažné plochy z PENB a další</t>
  </si>
  <si>
    <t>Setkání podnikatelů a veřejné správy k implementaci ÚEK</t>
  </si>
  <si>
    <t>Uskutečnění setkání pracovní skupiny za účelem prodiskutování aktuálních informací z oblasti energetiky</t>
  </si>
  <si>
    <t>Akce z oblasti osvěty, vzdělávání a propagace</t>
  </si>
  <si>
    <t>Školení PO a další osvětové akce</t>
  </si>
  <si>
    <t>Příspěvek na energeticky úsporná opatření 2024</t>
  </si>
  <si>
    <t>Příspěvek na energeticky úsporná opatření realizovaná PO na budovách, ve vlastnictví OK</t>
  </si>
  <si>
    <t>Analýza potenciálu instalace FVE na budovách v majetku OK - budovy a areály OŠM s rozšířenými službami</t>
  </si>
  <si>
    <t>Zpracování vyhledávací studie pro přípravu investic – FV panelů na 30 objektů z oblasti školství s provozem 24/7
_určení výše smysluplného instalovaného výkonu, včetně rozmístění panelů na střeše
_možnost napojení do veřejné sítě pro využití případných
_statický posudek (krovů, případně plochých střech, jejich uzlových míst, atd.)
_místní šetření, mykologický posudek krovů
_místní šetření, rámcové požárně/bezpečnostní teze</t>
  </si>
  <si>
    <t>FVE realizované příspěvkovými organizacemi 2024</t>
  </si>
  <si>
    <t>Financování projektové přípravy a realizace FVE přímo příspěvkovými organizacemi (projekty do 0,5 mil. Kč)</t>
  </si>
  <si>
    <t>Realizace projektů EPC</t>
  </si>
  <si>
    <t>ELENA I – realizace EPC dle doporučení firmy LOYD a na základě probíhající veřejné zakázky</t>
  </si>
  <si>
    <t>2024-2034</t>
  </si>
  <si>
    <t>Příprava projektů EPC – II.</t>
  </si>
  <si>
    <t>Expertní analýza možné realizace dalších projektů EPC</t>
  </si>
  <si>
    <t xml:space="preserve">Fungování krajské energetické agentury
Spolupráce na zpracování projektů na energetické úspory
Zapojování do komunitní energetiky atd.
</t>
  </si>
  <si>
    <t>Analýza potenciálu instalace FVE na zapojení do komunitní energetiky</t>
  </si>
  <si>
    <t>Analýza potenciálu instalace fotovoltaických elektráren na budovách v majetku Olomouckého kraje a zhodnocení modelu podpory a vzniku energetických komunit</t>
  </si>
  <si>
    <t>2023-2024</t>
  </si>
  <si>
    <t>OSR doporučuje řešit finančními příspěvky přímo PO či VPO s PO.</t>
  </si>
  <si>
    <t>OSR doporučuje řešit  OI.</t>
  </si>
  <si>
    <t>Financování vzniku a provozu krajské energetické agentury</t>
  </si>
  <si>
    <t>Uvažuje se o podání projektu do programu LIFE, který by mohl pokrýt až 22 mil. Kč pro příští tři roky. Na ORJ 74 má OSR 1,25 mil. Kč na  kofinancování a 10 mil Kč na předfinancování dotace EU.</t>
  </si>
  <si>
    <t>v návrhu provozního rozpočtu OSR je částka 3 mil Kč.</t>
  </si>
  <si>
    <t>Oproti návrhu rozpočtu v BAR, ORJ-8 je nárůst o 7 mil Kč.</t>
  </si>
  <si>
    <t>Celkem investice a neinvestice</t>
  </si>
  <si>
    <t>ORJ 08 - neinvestiční nákupy a související výdaje</t>
  </si>
  <si>
    <t>ORJ 08 - neinvestiční transfery soukromoprávnm subjektům</t>
  </si>
  <si>
    <t>ORJ 08 - ostatní neinvestiční výdaje</t>
  </si>
  <si>
    <t>Celkem za ORJ 08 - Oblast Energetika - oblast energetické služby</t>
  </si>
  <si>
    <t>ORJ 17 - Oblast Energetika - Realizace energeticky úsporných opatření</t>
  </si>
  <si>
    <t>Celkem za ORJ 17 - Oblast Energetika - Realizace energeticky úsporných opatření</t>
  </si>
  <si>
    <t>ORJ 13 - Oblast Energetika - Realizace energeticky úsporných opatření</t>
  </si>
  <si>
    <t>Celkem za ORJ 13 - Oblast Energetika - Realizace energeticky úsporných opatření</t>
  </si>
  <si>
    <t>Fotovoltaika bude umístěna na střechách školy a domova mládeže - Dukelská 1240. Akce počítá s fotovoltaickou elektrárnou o velikosti 73,80 kWp. Bude dosaženo roční produkce 58,2 MWh elektrické energie pro vlastní spotřebu areálu s přetoky do dostribuční sítě na úrovni 10,2 %. S bateriemi se nepočítá z důvodů nízkých energetických a finančních přínosů.</t>
  </si>
  <si>
    <t>hotová studie, potřeba cca 400 tis. Kč na PD           na předfinancování ve výši 1 167 Kč si PO vezme úvěr</t>
  </si>
  <si>
    <t>Vlastivědné muzeum v Olomouci - Rekonstrukce kotelny v ČpK</t>
  </si>
  <si>
    <t>má být součástí 8. etapy rekonstrukce zámku</t>
  </si>
  <si>
    <t>Jedná se o domov Eliška a Marie. Po zateplení objektů dojde ke snížení energetické náročnosti při zajištění vytápění objektů včetně kotelny</t>
  </si>
  <si>
    <t>Domov "Na Zámku“ - Rekonstrukce hlavní kotelny</t>
  </si>
  <si>
    <t>Domov Alfreda Skeneho Pavlovice u Přerova - Rekonstrukce kotelny v budově Zámku</t>
  </si>
  <si>
    <t>Domov pro seniory Jesenec - Rekonstrukce kotelny</t>
  </si>
  <si>
    <t>Muzeum Komenského v Přerově - Zateplení provozní budovy, nábř. Dr. Edvarda Beneše Přerov</t>
  </si>
  <si>
    <t>Středisko sociální prevence Olomouc - Rekonstrukce fasády štítu budovy Na Vozovce 26</t>
  </si>
  <si>
    <t>Střední škola zemědělská, Přerov, Osmek 47 - REÚO budovy OV</t>
  </si>
  <si>
    <t>Domov pro seniory Tovačov - Rekonstrukce fasády včetně zateplení</t>
  </si>
  <si>
    <t>Domov Štíty-Jedlí - FVE - DZR Jedlí</t>
  </si>
  <si>
    <t xml:space="preserve">Domov u Třebůvky Loštice - FVE </t>
  </si>
  <si>
    <t xml:space="preserve">Stávající kotelna je vybavena dvěma atmosférickými plynovými kotly VIADRUS G100 ECO GLADIATOR 160 kW. Oba kotly jsou na hranici životnosti - instalovány byly 2002, jejich výkon byl dimenzován a nezateplenou budovu. Předpokládaná úspora při přechodu na kondenzační kotle a úpravou jejich výkonu na nyní potřebný výkon je minimálně 10 % spotřeby.
</t>
  </si>
  <si>
    <t xml:space="preserve">V Domově Alfreda Skeneho Pavlovice u Přerova máme dvě plynové kotelny, které byly v roce 1997 rekonstruovány z původních kotelen na pevná paliva. Na základě vyjádření revizního technika nám bylo důrazně doporučeno zajistit výměnu plynových kotlů za jiný typ. Důvodem je nedostatek náhradních dílů na stávající kotle značky BUDERUS. </t>
  </si>
  <si>
    <t>Střední škola elektrotechnická, Lipník nad Bečvou, Tyršova 781 - REÚO budovy DM včetně přístavby</t>
  </si>
  <si>
    <t>v objektu školy budou garážovány elektromobily p.o. Sociální služby pro seniory Olomouc + napojení DM, kde je celroroční provoz</t>
  </si>
  <si>
    <t>2023/00700</t>
  </si>
  <si>
    <t>2023/00701</t>
  </si>
  <si>
    <t>2023/00702</t>
  </si>
  <si>
    <t>Stávající objekt tělocvičny je energeticky velmi neúsporný (PENB kategorie G). Jedná se o původní stav ze 70. let minulého století. Přes tento fakt je tělocvična využívána pro výuku tělesné výchovy žáků školy (od 1. 9. 2023 cca 340) a  je pro realizaci školních vzdělávacích programů všech oborů nezbytná.
Realizace energeticky úsporných opatření zahrnuje výměnu části opláštění budovy, zateplení a výměnu dřevěných oken.</t>
  </si>
  <si>
    <t>V současnosti je realizována REÚO hlavní pětipodlažní budovy domova mládeže (srpen - listopad 2023).
Neoddělitelnou součástí celého objektu je přednáškový sál a školní jídelna, které nebyly zahrnuty do první etapy zateplení. Energetická náročnost obou přístaveb je tedy nadále vysoká.
Požadovaná REÚO zahrnuje zateplení pláště a střech obou objektů.</t>
  </si>
  <si>
    <t>oblast školství</t>
  </si>
  <si>
    <t>oblast kultury</t>
  </si>
  <si>
    <t>oblast sociální</t>
  </si>
  <si>
    <t>oblast zdravotnictví</t>
  </si>
  <si>
    <t>vyhledávací studie a projektová dokumentace</t>
  </si>
  <si>
    <t>Gymnázium Jakuba Škody, Přerov, Komenského 29 - Zateplení a oprava přístavby I.</t>
  </si>
  <si>
    <t>Střední škola sociální péče a služeb, Zábřeh, nám. 8. května 2 - REÚO budovy školy Bezručova 2a</t>
  </si>
  <si>
    <t>Základní škola Šternberk, Olomoucká 76 - Rekonstrukce topení a MaR</t>
  </si>
  <si>
    <t>Po ukončení akce "Základní škola Šternberk, Olomoucká 76 - Zateplení budovy a instalace řízeného větrání" je nutné provést rekonstrukci otopné soustavy a MaR.</t>
  </si>
  <si>
    <t>ORJ 10 - oblast OKNA (viz přiložený list s rozpisem akcí)</t>
  </si>
  <si>
    <r>
      <t>Usnesením Rady Olomouckého kraje č. UR/14/15/2023 ze dne 24.4.2023 byla schválena alokace finančních protředků v oblasti Energetiky ve výši 56 285 mil Kč,  Usnesením Rady Olomouckého kraje č. UR/15/7/2023 ze dne 19. 6. 2023 byla schválena alokace finančních protředků v oblasti Energetiky ve výši 146 115 mil Kč, tj. celkem 202 400 mil Kč na rok 2023 a přislíbena další alokace na rok 2024 ve výši 100 mil Kč.                                                                                                                                                                                   V roce 2024 bude zapojena do rozpočtu Olomouckého kraje částka ve výši 100 mil</t>
    </r>
    <r>
      <rPr>
        <sz val="12"/>
        <color rgb="FFFF0000"/>
        <rFont val="Arial"/>
        <family val="2"/>
        <charset val="238"/>
      </rPr>
      <t xml:space="preserve"> </t>
    </r>
    <r>
      <rPr>
        <sz val="12"/>
        <rFont val="Arial"/>
        <family val="2"/>
        <charset val="238"/>
      </rPr>
      <t xml:space="preserve">Kč + zbytek nevyčerpaných finančních prostředků z roku 2023 ve výši 100 mil Kč, tj. celkem xy mil Kč a to na odboru strategického rozvoje kraje, odboru investic případně na věcně příslušných odborech.                                                                                                                                                                                                                              Tyto finanční prostředky budou sledovány pod UZ 315 pro PO a UZ 18 pro odbory KÚOK a budou použity pro investiční i neinvestiční výdaje.                                                                                                                                                                                                  Správcem finančních prostředků je OSR, realizátoři projektů budou OSR, OI a VPO.      </t>
    </r>
  </si>
  <si>
    <t>60001101680+F17:G19</t>
  </si>
  <si>
    <t>Gymnázium, Zábřeh, náměstí Osvobození 20 - Fasáda včetně zateplení</t>
  </si>
  <si>
    <t>podíl OK (uznatelné náklady)                     UZ 18</t>
  </si>
  <si>
    <t xml:space="preserve">ORJ 10 - Oblast Energetika - OKNA </t>
  </si>
  <si>
    <t>akce je zařazena do EPC na OSR</t>
  </si>
  <si>
    <t>Předmětem tohoto projektu je vybudování nové plynové kotelny přímo v objektu Domova mládeže – a to konkrétně v místnosti č.136  (místnost původní malé kotelny pro kuchyň a jídelnu). V nové plynové kotelně Domova mládeže budou nově instalovány 2 ks závěsných kondenzačních plynových kotlů » typ VITODENS 200 W  (ä 20,0 – 80,0 kW) » zapojené do kaskády. Stávající plynové zdroje jsou  morálně a technicky zastaralé, vykazují v dnešní době nedostatečnou účinnost, jsou velmi poruchové.  PD zpracována.</t>
  </si>
  <si>
    <t>2023/00341</t>
  </si>
  <si>
    <t>Střední průmyslová škola stavební, Lipník nad Bečvou - Vybudování nové kotelny na DM</t>
  </si>
  <si>
    <t>h) oblast ENERGETIKA</t>
  </si>
  <si>
    <t>5. Návrh rozpočtu na rok 2024</t>
  </si>
  <si>
    <t>Rekonstrukce hlavní plynové kotelny spočívá ve výměně stávajících čtyř plynových kotlů, výměně potrubí rozvodu topné vody, deskového výměníku pro ohřev vody a zásobníku teplé užitkové vody. Dále je třeba provést systémové odkouření, rozdělovač a sběrač. Tato rekonstrukce souvisí s rozvodem potrubí, armatury, včetně montážních prací.</t>
  </si>
  <si>
    <t>Zateplení fasády a střech 4 objektů školy včetně výměny výplní otvorů - škola, domov mládeže a školní jídelna, hala odborného výcviku oboru opravář zemědělských strojů a pracoviště oboru výrobce kožedělného zboží (sedlář).</t>
  </si>
  <si>
    <t>ORJ 14 - Oblast Energetika - FVE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</si>
</sst>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0.00;[Red]0.00"/>
    <numFmt numFmtId="165" formatCode="#,##0;[Red]#,##0"/>
    <numFmt numFmtId="166" formatCode="_-* #,##0_-;\-* #,##0_-;_-* &quot;-&quot;??_-;_-@_-"/>
  </numFmts>
  <fonts count="40" x14ac:knownFonts="1">
    <font>
      <sz val="10"/>
      <name val="Arial"/>
      <family val="2"/>
      <charset val="238"/>
    </font>
    <font>
      <sz val="11"/>
      <color theme="1"/>
      <name val="Calibri"/>
      <family val="2"/>
      <charset val="238"/>
      <scheme val="minor"/>
    </font>
    <font>
      <sz val="10"/>
      <name val="Arial"/>
      <family val="2"/>
      <charset val="238"/>
    </font>
    <font>
      <b/>
      <sz val="16"/>
      <name val="Arial"/>
      <family val="2"/>
      <charset val="238"/>
    </font>
    <font>
      <b/>
      <sz val="10"/>
      <name val="Arial"/>
      <family val="2"/>
      <charset val="238"/>
    </font>
    <font>
      <sz val="11"/>
      <name val="Arial"/>
      <family val="2"/>
      <charset val="238"/>
    </font>
    <font>
      <sz val="12"/>
      <name val="Arial"/>
      <family val="2"/>
      <charset val="238"/>
    </font>
    <font>
      <b/>
      <sz val="12"/>
      <name val="Arial"/>
      <family val="2"/>
      <charset val="238"/>
    </font>
    <font>
      <sz val="12"/>
      <color rgb="FF000000"/>
      <name val="Arial"/>
      <family val="2"/>
      <charset val="238"/>
    </font>
    <font>
      <b/>
      <sz val="18"/>
      <name val="Arial"/>
      <family val="2"/>
      <charset val="238"/>
    </font>
    <font>
      <b/>
      <sz val="14"/>
      <name val="Arial"/>
      <family val="2"/>
      <charset val="238"/>
    </font>
    <font>
      <b/>
      <i/>
      <sz val="16"/>
      <name val="Arial"/>
      <family val="2"/>
      <charset val="238"/>
    </font>
    <font>
      <i/>
      <sz val="16"/>
      <name val="Arial"/>
      <family val="2"/>
      <charset val="238"/>
    </font>
    <font>
      <sz val="11"/>
      <name val="Calibri"/>
      <family val="2"/>
      <charset val="238"/>
    </font>
    <font>
      <sz val="14"/>
      <name val="Calibri"/>
      <family val="2"/>
      <charset val="238"/>
    </font>
    <font>
      <b/>
      <sz val="11"/>
      <name val="Calibri"/>
      <family val="2"/>
      <charset val="238"/>
    </font>
    <font>
      <sz val="12"/>
      <name val="Calibri"/>
      <family val="2"/>
      <charset val="238"/>
    </font>
    <font>
      <sz val="10"/>
      <color rgb="FFFF0000"/>
      <name val="Arial"/>
      <family val="2"/>
      <charset val="238"/>
    </font>
    <font>
      <sz val="10"/>
      <color theme="1"/>
      <name val="Arial"/>
      <family val="2"/>
      <charset val="238"/>
    </font>
    <font>
      <sz val="12"/>
      <color rgb="FFFF0000"/>
      <name val="Arial"/>
      <family val="2"/>
      <charset val="238"/>
    </font>
    <font>
      <sz val="12"/>
      <color theme="1"/>
      <name val="Arial"/>
      <family val="2"/>
      <charset val="238"/>
    </font>
    <font>
      <b/>
      <sz val="12"/>
      <color rgb="FF000000"/>
      <name val="Arial"/>
      <family val="2"/>
      <charset val="238"/>
    </font>
    <font>
      <b/>
      <sz val="9"/>
      <name val="Arial"/>
      <family val="2"/>
      <charset val="238"/>
    </font>
    <font>
      <sz val="12"/>
      <name val="Arial CE"/>
      <family val="2"/>
      <charset val="238"/>
    </font>
    <font>
      <sz val="10"/>
      <name val="Arial CE"/>
      <family val="2"/>
      <charset val="238"/>
    </font>
    <font>
      <sz val="11"/>
      <color theme="1"/>
      <name val="Arial"/>
      <family val="2"/>
      <charset val="238"/>
    </font>
    <font>
      <b/>
      <i/>
      <sz val="14"/>
      <name val="Arial"/>
      <family val="2"/>
      <charset val="238"/>
    </font>
    <font>
      <b/>
      <i/>
      <sz val="10"/>
      <name val="Arial"/>
      <family val="2"/>
      <charset val="238"/>
    </font>
    <font>
      <sz val="8"/>
      <name val="Arial CE"/>
      <family val="2"/>
      <charset val="238"/>
    </font>
    <font>
      <sz val="14"/>
      <color rgb="FFFF0000"/>
      <name val="Arial"/>
      <family val="2"/>
      <charset val="238"/>
    </font>
    <font>
      <sz val="11"/>
      <name val="Calibri"/>
      <family val="2"/>
      <charset val="238"/>
      <scheme val="minor"/>
    </font>
    <font>
      <sz val="8"/>
      <name val="Arial"/>
      <family val="2"/>
      <charset val="238"/>
    </font>
    <font>
      <b/>
      <sz val="11"/>
      <name val="Arial"/>
      <family val="2"/>
      <charset val="238"/>
    </font>
    <font>
      <sz val="11"/>
      <color rgb="FFFF0000"/>
      <name val="Arial"/>
      <family val="2"/>
      <charset val="238"/>
    </font>
    <font>
      <sz val="14"/>
      <name val="Arial"/>
      <family val="2"/>
      <charset val="238"/>
    </font>
    <font>
      <b/>
      <sz val="12"/>
      <name val="Arial CE"/>
      <charset val="238"/>
    </font>
    <font>
      <b/>
      <sz val="12"/>
      <color rgb="FFFF0000"/>
      <name val="Arial"/>
      <family val="2"/>
      <charset val="238"/>
    </font>
    <font>
      <strike/>
      <sz val="10"/>
      <color rgb="FFFF0000"/>
      <name val="Arial"/>
      <family val="2"/>
      <charset val="238"/>
    </font>
    <font>
      <strike/>
      <sz val="12"/>
      <color rgb="FFFF0000"/>
      <name val="Arial"/>
      <family val="2"/>
      <charset val="238"/>
    </font>
    <font>
      <b/>
      <strike/>
      <sz val="12"/>
      <color rgb="FFFF0000"/>
      <name val="Arial"/>
      <family val="2"/>
      <charset val="238"/>
    </font>
  </fonts>
  <fills count="9">
    <fill>
      <patternFill patternType="none"/>
    </fill>
    <fill>
      <patternFill patternType="gray125"/>
    </fill>
    <fill>
      <patternFill patternType="solid">
        <fgColor theme="0" tint="-0.249977111117893"/>
        <bgColor indexed="64"/>
      </patternFill>
    </fill>
    <fill>
      <patternFill patternType="solid">
        <fgColor rgb="FFCCFFFF"/>
        <bgColor indexed="64"/>
      </patternFill>
    </fill>
    <fill>
      <patternFill patternType="solid">
        <fgColor theme="0" tint="-0.14999847407452621"/>
        <bgColor indexed="64"/>
      </patternFill>
    </fill>
    <fill>
      <patternFill patternType="solid">
        <fgColor rgb="FFFFFF00"/>
        <bgColor indexed="64"/>
      </patternFill>
    </fill>
    <fill>
      <patternFill patternType="solid">
        <fgColor theme="2" tint="-9.9978637043366805E-2"/>
        <bgColor indexed="64"/>
      </patternFill>
    </fill>
    <fill>
      <patternFill patternType="solid">
        <fgColor theme="5" tint="0.79998168889431442"/>
        <bgColor indexed="64"/>
      </patternFill>
    </fill>
    <fill>
      <patternFill patternType="solid">
        <fgColor theme="0"/>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ouble">
        <color auto="1"/>
      </left>
      <right style="thin">
        <color auto="1"/>
      </right>
      <top style="double">
        <color auto="1"/>
      </top>
      <bottom style="double">
        <color auto="1"/>
      </bottom>
      <diagonal/>
    </border>
    <border>
      <left style="thin">
        <color auto="1"/>
      </left>
      <right style="thin">
        <color auto="1"/>
      </right>
      <top style="double">
        <color auto="1"/>
      </top>
      <bottom style="double">
        <color auto="1"/>
      </bottom>
      <diagonal/>
    </border>
    <border>
      <left style="thin">
        <color auto="1"/>
      </left>
      <right style="double">
        <color auto="1"/>
      </right>
      <top style="double">
        <color auto="1"/>
      </top>
      <bottom style="double">
        <color auto="1"/>
      </bottom>
      <diagonal/>
    </border>
    <border>
      <left style="double">
        <color auto="1"/>
      </left>
      <right style="thin">
        <color auto="1"/>
      </right>
      <top/>
      <bottom/>
      <diagonal/>
    </border>
    <border>
      <left style="thin">
        <color auto="1"/>
      </left>
      <right style="thin">
        <color auto="1"/>
      </right>
      <top/>
      <bottom/>
      <diagonal/>
    </border>
    <border>
      <left style="thin">
        <color auto="1"/>
      </left>
      <right style="double">
        <color auto="1"/>
      </right>
      <top/>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thin">
        <color auto="1"/>
      </right>
      <top style="double">
        <color auto="1"/>
      </top>
      <bottom style="double">
        <color auto="1"/>
      </bottom>
      <diagonal/>
    </border>
  </borders>
  <cellStyleXfs count="15">
    <xf numFmtId="0" fontId="0" fillId="0" borderId="0"/>
    <xf numFmtId="0" fontId="2" fillId="0" borderId="0"/>
    <xf numFmtId="0" fontId="2" fillId="0" borderId="0"/>
    <xf numFmtId="0" fontId="2" fillId="0" borderId="0"/>
    <xf numFmtId="0" fontId="2" fillId="0" borderId="0"/>
    <xf numFmtId="0" fontId="2" fillId="0" borderId="0"/>
    <xf numFmtId="0" fontId="2" fillId="0" borderId="0">
      <alignment wrapText="1"/>
    </xf>
    <xf numFmtId="0" fontId="13" fillId="0" borderId="0"/>
    <xf numFmtId="0" fontId="2" fillId="0" borderId="0"/>
    <xf numFmtId="0" fontId="13" fillId="0" borderId="0"/>
    <xf numFmtId="0" fontId="2" fillId="0" borderId="0">
      <alignment wrapText="1"/>
    </xf>
    <xf numFmtId="0" fontId="1" fillId="0" borderId="0"/>
    <xf numFmtId="0" fontId="2" fillId="0" borderId="0"/>
    <xf numFmtId="0" fontId="1" fillId="0" borderId="0"/>
    <xf numFmtId="43" fontId="2" fillId="0" borderId="0" applyFont="0" applyFill="0" applyBorder="0" applyAlignment="0" applyProtection="0"/>
  </cellStyleXfs>
  <cellXfs count="339">
    <xf numFmtId="0" fontId="0" fillId="0" borderId="0" xfId="0"/>
    <xf numFmtId="0" fontId="3" fillId="0" borderId="0" xfId="1" applyFont="1" applyFill="1"/>
    <xf numFmtId="0" fontId="2" fillId="0" borderId="0" xfId="1" applyFill="1"/>
    <xf numFmtId="3" fontId="2" fillId="0" borderId="0" xfId="1" applyNumberFormat="1" applyFill="1"/>
    <xf numFmtId="3" fontId="2" fillId="0" borderId="0" xfId="1" applyNumberFormat="1" applyFill="1" applyAlignment="1">
      <alignment horizontal="center" vertical="center"/>
    </xf>
    <xf numFmtId="3" fontId="2" fillId="0" borderId="0" xfId="1" applyNumberFormat="1" applyFill="1" applyAlignment="1">
      <alignment horizontal="right" vertical="center"/>
    </xf>
    <xf numFmtId="3" fontId="0" fillId="0" borderId="0" xfId="1" applyNumberFormat="1" applyFont="1" applyFill="1" applyAlignment="1">
      <alignment horizontal="right" vertical="center"/>
    </xf>
    <xf numFmtId="0" fontId="2" fillId="0" borderId="0" xfId="1" applyFill="1" applyAlignment="1">
      <alignment vertical="center" wrapText="1"/>
    </xf>
    <xf numFmtId="0" fontId="5" fillId="0" borderId="0" xfId="2" applyFont="1" applyFill="1"/>
    <xf numFmtId="0" fontId="6" fillId="0" borderId="0" xfId="2" applyFont="1" applyFill="1"/>
    <xf numFmtId="0" fontId="7" fillId="0" borderId="0" xfId="2" applyFont="1" applyFill="1" applyAlignment="1">
      <alignment horizontal="right"/>
    </xf>
    <xf numFmtId="3" fontId="5" fillId="0" borderId="0" xfId="2" applyNumberFormat="1" applyFont="1" applyFill="1" applyAlignment="1">
      <alignment horizontal="center" vertical="center"/>
    </xf>
    <xf numFmtId="3" fontId="5" fillId="0" borderId="0" xfId="2" applyNumberFormat="1" applyFont="1" applyFill="1" applyAlignment="1">
      <alignment horizontal="right" vertical="center"/>
    </xf>
    <xf numFmtId="0" fontId="5" fillId="0" borderId="0" xfId="2" applyFont="1" applyFill="1" applyAlignment="1">
      <alignment vertical="center" wrapText="1"/>
    </xf>
    <xf numFmtId="3" fontId="6" fillId="0" borderId="0" xfId="2" applyNumberFormat="1" applyFont="1" applyFill="1"/>
    <xf numFmtId="3" fontId="5" fillId="0" borderId="0" xfId="2" applyNumberFormat="1" applyFont="1" applyFill="1"/>
    <xf numFmtId="3" fontId="4" fillId="3" borderId="1" xfId="5" applyNumberFormat="1" applyFont="1" applyFill="1" applyBorder="1" applyAlignment="1">
      <alignment horizontal="center" vertical="center" wrapText="1"/>
    </xf>
    <xf numFmtId="0" fontId="11" fillId="4" borderId="1" xfId="4" applyFont="1" applyFill="1" applyBorder="1" applyAlignment="1">
      <alignment vertical="center"/>
    </xf>
    <xf numFmtId="3" fontId="11" fillId="4" borderId="1" xfId="4" applyNumberFormat="1" applyFont="1" applyFill="1" applyBorder="1" applyAlignment="1">
      <alignment horizontal="right" vertical="center" wrapText="1"/>
    </xf>
    <xf numFmtId="0" fontId="11" fillId="4" borderId="1" xfId="5" applyFont="1" applyFill="1" applyBorder="1" applyAlignment="1">
      <alignment horizontal="center" vertical="center" wrapText="1"/>
    </xf>
    <xf numFmtId="0" fontId="9" fillId="4" borderId="1" xfId="4" applyFont="1" applyFill="1" applyBorder="1" applyAlignment="1">
      <alignment vertical="center"/>
    </xf>
    <xf numFmtId="0" fontId="13" fillId="0" borderId="0" xfId="7"/>
    <xf numFmtId="0" fontId="13" fillId="0" borderId="0" xfId="7" applyBorder="1" applyAlignment="1">
      <alignment vertical="center"/>
    </xf>
    <xf numFmtId="0" fontId="14" fillId="0" borderId="0" xfId="7" applyFont="1"/>
    <xf numFmtId="3" fontId="10" fillId="4" borderId="1" xfId="4" applyNumberFormat="1" applyFont="1" applyFill="1" applyBorder="1" applyAlignment="1">
      <alignment vertical="center"/>
    </xf>
    <xf numFmtId="0" fontId="14" fillId="4" borderId="2" xfId="7" applyFont="1" applyFill="1" applyBorder="1"/>
    <xf numFmtId="0" fontId="10" fillId="4" borderId="1" xfId="4" applyFont="1" applyFill="1" applyBorder="1" applyAlignment="1">
      <alignment vertical="center"/>
    </xf>
    <xf numFmtId="0" fontId="13" fillId="0" borderId="0" xfId="7" applyAlignment="1">
      <alignment vertical="center"/>
    </xf>
    <xf numFmtId="0" fontId="13" fillId="0" borderId="0" xfId="7" applyAlignment="1">
      <alignment wrapText="1"/>
    </xf>
    <xf numFmtId="0" fontId="13" fillId="0" borderId="0" xfId="7" applyFill="1"/>
    <xf numFmtId="0" fontId="13" fillId="2" borderId="7" xfId="7" applyFill="1" applyBorder="1"/>
    <xf numFmtId="0" fontId="13" fillId="2" borderId="2" xfId="7" applyFill="1" applyBorder="1"/>
    <xf numFmtId="0" fontId="13" fillId="2" borderId="2" xfId="7" applyFill="1" applyBorder="1" applyAlignment="1">
      <alignment vertical="center" wrapText="1"/>
    </xf>
    <xf numFmtId="0" fontId="4" fillId="0" borderId="0" xfId="7" applyFont="1" applyFill="1" applyAlignment="1">
      <alignment horizontal="center"/>
    </xf>
    <xf numFmtId="3" fontId="13" fillId="0" borderId="0" xfId="7" applyNumberFormat="1" applyFill="1" applyAlignment="1">
      <alignment horizontal="right" vertical="center"/>
    </xf>
    <xf numFmtId="0" fontId="13" fillId="0" borderId="0" xfId="7" applyFill="1" applyAlignment="1">
      <alignment wrapText="1"/>
    </xf>
    <xf numFmtId="0" fontId="6" fillId="0" borderId="0" xfId="7" applyFont="1" applyFill="1"/>
    <xf numFmtId="0" fontId="0" fillId="0" borderId="0" xfId="1" applyFont="1" applyFill="1" applyAlignment="1"/>
    <xf numFmtId="0" fontId="0" fillId="0" borderId="0" xfId="0" applyAlignment="1">
      <alignment wrapText="1"/>
    </xf>
    <xf numFmtId="0" fontId="4" fillId="6" borderId="4" xfId="4" applyFont="1" applyFill="1" applyBorder="1" applyAlignment="1">
      <alignment horizontal="center" vertical="center" textRotation="90" wrapText="1"/>
    </xf>
    <xf numFmtId="0" fontId="4" fillId="6" borderId="4" xfId="4" applyFont="1" applyFill="1" applyBorder="1" applyAlignment="1">
      <alignment horizontal="center" vertical="center" wrapText="1"/>
    </xf>
    <xf numFmtId="0" fontId="15" fillId="6" borderId="1" xfId="0" applyFont="1" applyFill="1" applyBorder="1" applyAlignment="1">
      <alignment horizontal="center" wrapText="1"/>
    </xf>
    <xf numFmtId="164" fontId="4" fillId="6" borderId="4" xfId="4" applyNumberFormat="1" applyFont="1" applyFill="1" applyBorder="1" applyAlignment="1">
      <alignment horizontal="center" vertical="center" wrapText="1"/>
    </xf>
    <xf numFmtId="164" fontId="4" fillId="6" borderId="1" xfId="4" applyNumberFormat="1" applyFont="1" applyFill="1" applyBorder="1" applyAlignment="1">
      <alignment horizontal="center" vertical="center" textRotation="90" wrapText="1"/>
    </xf>
    <xf numFmtId="164" fontId="4" fillId="6" borderId="3" xfId="4" applyNumberFormat="1" applyFont="1" applyFill="1" applyBorder="1" applyAlignment="1">
      <alignment horizontal="center" vertical="center" wrapText="1"/>
    </xf>
    <xf numFmtId="164" fontId="4" fillId="6" borderId="1" xfId="4" applyNumberFormat="1" applyFont="1" applyFill="1" applyBorder="1" applyAlignment="1">
      <alignment horizontal="center" vertical="center" wrapText="1"/>
    </xf>
    <xf numFmtId="3" fontId="4" fillId="6" borderId="1" xfId="4" applyNumberFormat="1" applyFont="1" applyFill="1" applyBorder="1" applyAlignment="1">
      <alignment horizontal="center" vertical="center" wrapText="1"/>
    </xf>
    <xf numFmtId="165" fontId="7" fillId="6" borderId="1" xfId="4" applyNumberFormat="1" applyFont="1" applyFill="1" applyBorder="1" applyAlignment="1">
      <alignment horizontal="right" vertical="center" wrapText="1"/>
    </xf>
    <xf numFmtId="3" fontId="7" fillId="6" borderId="1" xfId="4" applyNumberFormat="1" applyFont="1" applyFill="1" applyBorder="1" applyAlignment="1">
      <alignment horizontal="right" vertical="center" wrapText="1"/>
    </xf>
    <xf numFmtId="3" fontId="7" fillId="6" borderId="1" xfId="5" applyNumberFormat="1" applyFont="1" applyFill="1" applyBorder="1" applyAlignment="1">
      <alignment horizontal="right" vertical="center" wrapText="1"/>
    </xf>
    <xf numFmtId="0" fontId="7" fillId="0" borderId="1" xfId="7" applyFont="1" applyFill="1" applyBorder="1" applyAlignment="1">
      <alignment vertical="center" wrapText="1"/>
    </xf>
    <xf numFmtId="3" fontId="9" fillId="4" borderId="1" xfId="4" applyNumberFormat="1" applyFont="1" applyFill="1" applyBorder="1" applyAlignment="1">
      <alignment vertical="center"/>
    </xf>
    <xf numFmtId="0" fontId="6" fillId="0" borderId="1" xfId="7" applyFont="1" applyFill="1" applyBorder="1" applyAlignment="1">
      <alignment vertical="center" wrapText="1"/>
    </xf>
    <xf numFmtId="0" fontId="6" fillId="0" borderId="1" xfId="7" applyFont="1" applyFill="1" applyBorder="1" applyAlignment="1">
      <alignment vertical="center"/>
    </xf>
    <xf numFmtId="3" fontId="6" fillId="0" borderId="1" xfId="7" applyNumberFormat="1" applyFont="1" applyFill="1" applyBorder="1" applyAlignment="1">
      <alignment vertical="center"/>
    </xf>
    <xf numFmtId="3" fontId="7" fillId="0" borderId="1" xfId="7" applyNumberFormat="1" applyFont="1" applyFill="1" applyBorder="1" applyAlignment="1">
      <alignment vertical="center"/>
    </xf>
    <xf numFmtId="0" fontId="6" fillId="0" borderId="1" xfId="7" applyFont="1" applyBorder="1" applyAlignment="1">
      <alignment horizontal="center" vertical="center"/>
    </xf>
    <xf numFmtId="0" fontId="2" fillId="0" borderId="1" xfId="7" applyFont="1" applyFill="1" applyBorder="1" applyAlignment="1">
      <alignment horizontal="center" vertical="center"/>
    </xf>
    <xf numFmtId="3" fontId="2" fillId="0" borderId="1" xfId="7" applyNumberFormat="1" applyFont="1" applyBorder="1" applyAlignment="1">
      <alignment vertical="center" wrapText="1"/>
    </xf>
    <xf numFmtId="0" fontId="6" fillId="0" borderId="1" xfId="7" applyFont="1" applyBorder="1" applyAlignment="1">
      <alignment vertical="center" wrapText="1"/>
    </xf>
    <xf numFmtId="3" fontId="6" fillId="0" borderId="1" xfId="7" applyNumberFormat="1" applyFont="1" applyBorder="1" applyAlignment="1">
      <alignment vertical="center"/>
    </xf>
    <xf numFmtId="0" fontId="6" fillId="0" borderId="1" xfId="7" applyFont="1" applyBorder="1" applyAlignment="1">
      <alignment vertical="center"/>
    </xf>
    <xf numFmtId="3" fontId="7" fillId="0" borderId="1" xfId="7" applyNumberFormat="1" applyFont="1" applyBorder="1" applyAlignment="1">
      <alignment vertical="center"/>
    </xf>
    <xf numFmtId="3" fontId="7" fillId="4" borderId="1" xfId="7" applyNumberFormat="1" applyFont="1" applyFill="1" applyBorder="1" applyAlignment="1">
      <alignment vertical="center"/>
    </xf>
    <xf numFmtId="3" fontId="13" fillId="0" borderId="0" xfId="7" applyNumberFormat="1" applyAlignment="1">
      <alignment vertical="center"/>
    </xf>
    <xf numFmtId="0" fontId="9" fillId="4" borderId="1" xfId="4" applyFont="1" applyFill="1" applyBorder="1" applyAlignment="1">
      <alignment vertical="center"/>
    </xf>
    <xf numFmtId="0" fontId="10" fillId="4" borderId="1" xfId="4" applyFont="1" applyFill="1" applyBorder="1" applyAlignment="1">
      <alignment vertical="center"/>
    </xf>
    <xf numFmtId="0" fontId="14" fillId="4" borderId="2" xfId="7" applyFont="1" applyFill="1" applyBorder="1"/>
    <xf numFmtId="3" fontId="9" fillId="4" borderId="1" xfId="4" applyNumberFormat="1" applyFont="1" applyFill="1" applyBorder="1" applyAlignment="1">
      <alignment vertical="center"/>
    </xf>
    <xf numFmtId="0" fontId="14" fillId="0" borderId="0" xfId="7" applyFont="1"/>
    <xf numFmtId="0" fontId="6" fillId="0" borderId="1" xfId="7" applyFont="1" applyFill="1" applyBorder="1" applyAlignment="1">
      <alignment horizontal="center" vertical="center"/>
    </xf>
    <xf numFmtId="3" fontId="13" fillId="7" borderId="0" xfId="7" applyNumberFormat="1" applyFont="1" applyFill="1" applyAlignment="1">
      <alignment vertical="center"/>
    </xf>
    <xf numFmtId="0" fontId="13" fillId="7" borderId="0" xfId="7" applyFont="1" applyFill="1" applyAlignment="1">
      <alignment vertical="center"/>
    </xf>
    <xf numFmtId="0" fontId="16" fillId="0" borderId="1" xfId="7" applyFont="1" applyBorder="1" applyAlignment="1">
      <alignment vertical="center"/>
    </xf>
    <xf numFmtId="3" fontId="6" fillId="0" borderId="1" xfId="7" applyNumberFormat="1" applyFont="1" applyFill="1" applyBorder="1" applyAlignment="1">
      <alignment horizontal="center" vertical="center"/>
    </xf>
    <xf numFmtId="3" fontId="6" fillId="0" borderId="1" xfId="7" applyNumberFormat="1" applyFont="1" applyBorder="1" applyAlignment="1">
      <alignment horizontal="center" vertical="center"/>
    </xf>
    <xf numFmtId="0" fontId="8" fillId="0" borderId="0" xfId="7" applyFont="1" applyAlignment="1">
      <alignment horizontal="right" vertical="center" wrapText="1"/>
    </xf>
    <xf numFmtId="0" fontId="6" fillId="5" borderId="1" xfId="7" applyFont="1" applyFill="1" applyBorder="1" applyAlignment="1">
      <alignment horizontal="center" vertical="center"/>
    </xf>
    <xf numFmtId="0" fontId="0" fillId="0" borderId="1" xfId="7" applyFont="1" applyBorder="1" applyAlignment="1">
      <alignment horizontal="center" vertical="center"/>
    </xf>
    <xf numFmtId="0" fontId="0" fillId="0" borderId="1" xfId="7" applyFont="1" applyFill="1" applyBorder="1" applyAlignment="1">
      <alignment horizontal="center" vertical="center"/>
    </xf>
    <xf numFmtId="0" fontId="16" fillId="0" borderId="1" xfId="7" applyFont="1" applyFill="1" applyBorder="1" applyAlignment="1">
      <alignment vertical="center"/>
    </xf>
    <xf numFmtId="3" fontId="19" fillId="0" borderId="1" xfId="7" applyNumberFormat="1" applyFont="1" applyFill="1" applyBorder="1" applyAlignment="1">
      <alignment vertical="center"/>
    </xf>
    <xf numFmtId="0" fontId="2" fillId="0" borderId="0" xfId="1" applyFill="1" applyAlignment="1">
      <alignment horizontal="center"/>
    </xf>
    <xf numFmtId="0" fontId="2" fillId="0" borderId="0" xfId="1" applyFill="1" applyAlignment="1"/>
    <xf numFmtId="0" fontId="1" fillId="0" borderId="0" xfId="11" applyFill="1" applyAlignment="1">
      <alignment wrapText="1"/>
    </xf>
    <xf numFmtId="3" fontId="1" fillId="0" borderId="0" xfId="11" applyNumberFormat="1" applyFill="1" applyAlignment="1">
      <alignment horizontal="center" vertical="center"/>
    </xf>
    <xf numFmtId="3" fontId="1" fillId="0" borderId="0" xfId="11" applyNumberFormat="1" applyFill="1" applyAlignment="1">
      <alignment horizontal="right" vertical="center"/>
    </xf>
    <xf numFmtId="0" fontId="4" fillId="0" borderId="0" xfId="11" applyFont="1" applyFill="1" applyAlignment="1">
      <alignment horizontal="center"/>
    </xf>
    <xf numFmtId="0" fontId="1" fillId="0" borderId="0" xfId="11" applyFill="1"/>
    <xf numFmtId="0" fontId="20" fillId="8" borderId="0" xfId="1" applyFont="1" applyFill="1"/>
    <xf numFmtId="0" fontId="20" fillId="0" borderId="0" xfId="11" applyFont="1" applyFill="1"/>
    <xf numFmtId="0" fontId="6" fillId="0" borderId="0" xfId="2" applyFont="1" applyFill="1" applyAlignment="1">
      <alignment horizontal="center"/>
    </xf>
    <xf numFmtId="0" fontId="6" fillId="0" borderId="0" xfId="2" applyFont="1" applyFill="1" applyAlignment="1">
      <alignment horizontal="left"/>
    </xf>
    <xf numFmtId="0" fontId="7" fillId="0" borderId="0" xfId="2" applyFont="1" applyFill="1" applyAlignment="1">
      <alignment horizontal="center"/>
    </xf>
    <xf numFmtId="0" fontId="6" fillId="8" borderId="0" xfId="1" applyFont="1" applyFill="1"/>
    <xf numFmtId="3" fontId="7" fillId="0" borderId="0" xfId="2" applyNumberFormat="1" applyFont="1" applyFill="1"/>
    <xf numFmtId="0" fontId="21" fillId="0" borderId="0" xfId="11" applyFont="1" applyAlignment="1">
      <alignment horizontal="left" vertical="center" wrapText="1"/>
    </xf>
    <xf numFmtId="0" fontId="21" fillId="0" borderId="0" xfId="11" applyFont="1" applyAlignment="1">
      <alignment horizontal="center" vertical="center" wrapText="1"/>
    </xf>
    <xf numFmtId="0" fontId="8" fillId="0" borderId="0" xfId="11" applyFont="1" applyAlignment="1">
      <alignment horizontal="right" vertical="center" wrapText="1"/>
    </xf>
    <xf numFmtId="0" fontId="1" fillId="2" borderId="1" xfId="11" applyFill="1" applyBorder="1" applyAlignment="1">
      <alignment vertical="center" wrapText="1"/>
    </xf>
    <xf numFmtId="3" fontId="4" fillId="3" borderId="7" xfId="5" applyNumberFormat="1" applyFont="1" applyFill="1" applyBorder="1" applyAlignment="1">
      <alignment horizontal="center" vertical="center" wrapText="1"/>
    </xf>
    <xf numFmtId="0" fontId="11" fillId="4" borderId="8" xfId="4" applyFont="1" applyFill="1" applyBorder="1" applyAlignment="1">
      <alignment vertical="center"/>
    </xf>
    <xf numFmtId="0" fontId="11" fillId="4" borderId="2" xfId="4" applyFont="1" applyFill="1" applyBorder="1" applyAlignment="1">
      <alignment vertical="center"/>
    </xf>
    <xf numFmtId="3" fontId="11" fillId="4" borderId="1" xfId="5" applyNumberFormat="1" applyFont="1" applyFill="1" applyBorder="1" applyAlignment="1">
      <alignment horizontal="right" vertical="center" wrapText="1"/>
    </xf>
    <xf numFmtId="0" fontId="12" fillId="0" borderId="0" xfId="11" applyFont="1" applyFill="1"/>
    <xf numFmtId="0" fontId="23" fillId="0" borderId="1" xfId="11" applyFont="1" applyFill="1" applyBorder="1" applyAlignment="1">
      <alignment horizontal="center" vertical="center" wrapText="1"/>
    </xf>
    <xf numFmtId="0" fontId="23" fillId="0" borderId="6" xfId="11" applyFont="1" applyFill="1" applyBorder="1" applyAlignment="1">
      <alignment horizontal="center" vertical="center" wrapText="1"/>
    </xf>
    <xf numFmtId="0" fontId="6" fillId="0" borderId="6" xfId="1" applyFont="1" applyFill="1" applyBorder="1" applyAlignment="1">
      <alignment horizontal="center" vertical="center"/>
    </xf>
    <xf numFmtId="0" fontId="6" fillId="0" borderId="6" xfId="11" applyFont="1" applyFill="1" applyBorder="1" applyAlignment="1">
      <alignment horizontal="center" vertical="center" wrapText="1" shrinkToFit="1"/>
    </xf>
    <xf numFmtId="0" fontId="7" fillId="0" borderId="1" xfId="11" applyFont="1" applyFill="1" applyBorder="1" applyAlignment="1">
      <alignment vertical="center" wrapText="1"/>
    </xf>
    <xf numFmtId="0" fontId="6" fillId="0" borderId="6" xfId="12" applyFont="1" applyFill="1" applyBorder="1" applyAlignment="1" applyProtection="1">
      <alignment horizontal="left" vertical="center" wrapText="1"/>
      <protection locked="0"/>
    </xf>
    <xf numFmtId="0" fontId="0" fillId="0" borderId="6" xfId="1" applyFont="1" applyFill="1" applyBorder="1" applyAlignment="1">
      <alignment horizontal="center" vertical="center" wrapText="1"/>
    </xf>
    <xf numFmtId="0" fontId="24" fillId="0" borderId="6" xfId="11" applyFont="1" applyFill="1" applyBorder="1" applyAlignment="1">
      <alignment horizontal="center" vertical="center" wrapText="1"/>
    </xf>
    <xf numFmtId="3" fontId="6" fillId="0" borderId="6" xfId="12" applyNumberFormat="1" applyFont="1" applyFill="1" applyBorder="1" applyAlignment="1">
      <alignment horizontal="right" vertical="center" indent="1"/>
    </xf>
    <xf numFmtId="0" fontId="1" fillId="0" borderId="1" xfId="11" applyNumberFormat="1" applyFont="1" applyFill="1" applyBorder="1" applyAlignment="1">
      <alignment horizontal="center" vertical="center"/>
    </xf>
    <xf numFmtId="3" fontId="23" fillId="0" borderId="1" xfId="11" applyNumberFormat="1" applyFont="1" applyFill="1" applyBorder="1" applyAlignment="1">
      <alignment horizontal="right" vertical="center" indent="1"/>
    </xf>
    <xf numFmtId="3" fontId="7" fillId="0" borderId="1" xfId="11" applyNumberFormat="1" applyFont="1" applyFill="1" applyBorder="1" applyAlignment="1">
      <alignment horizontal="right" vertical="center" indent="1"/>
    </xf>
    <xf numFmtId="3" fontId="23" fillId="4" borderId="1" xfId="11" applyNumberFormat="1" applyFont="1" applyFill="1" applyBorder="1" applyAlignment="1">
      <alignment horizontal="right" vertical="center" indent="1"/>
    </xf>
    <xf numFmtId="3" fontId="6" fillId="4" borderId="1" xfId="11" applyNumberFormat="1" applyFont="1" applyFill="1" applyBorder="1" applyAlignment="1">
      <alignment horizontal="right" vertical="center" indent="1"/>
    </xf>
    <xf numFmtId="3" fontId="6" fillId="0" borderId="1" xfId="11" applyNumberFormat="1" applyFont="1" applyFill="1" applyBorder="1" applyAlignment="1">
      <alignment horizontal="right" vertical="center" indent="1"/>
    </xf>
    <xf numFmtId="3" fontId="2" fillId="0" borderId="1" xfId="11" applyNumberFormat="1" applyFont="1" applyFill="1" applyBorder="1" applyAlignment="1">
      <alignment horizontal="center" vertical="center" wrapText="1"/>
    </xf>
    <xf numFmtId="0" fontId="1" fillId="0" borderId="0" xfId="11" applyFont="1" applyFill="1"/>
    <xf numFmtId="0" fontId="23" fillId="0" borderId="1" xfId="13" applyFont="1" applyFill="1" applyBorder="1" applyAlignment="1">
      <alignment horizontal="center" vertical="center" wrapText="1"/>
    </xf>
    <xf numFmtId="0" fontId="6" fillId="0" borderId="1" xfId="1" applyFont="1" applyFill="1" applyBorder="1" applyAlignment="1">
      <alignment horizontal="center" vertical="center"/>
    </xf>
    <xf numFmtId="0" fontId="6" fillId="0" borderId="1" xfId="13" applyFont="1" applyFill="1" applyBorder="1" applyAlignment="1">
      <alignment vertical="center"/>
    </xf>
    <xf numFmtId="0" fontId="7" fillId="0" borderId="1" xfId="13" applyFont="1" applyFill="1" applyBorder="1" applyAlignment="1">
      <alignment vertical="center" wrapText="1"/>
    </xf>
    <xf numFmtId="0" fontId="6" fillId="0" borderId="1" xfId="12" applyFont="1" applyFill="1" applyBorder="1" applyAlignment="1" applyProtection="1">
      <alignment horizontal="left" vertical="center" wrapText="1"/>
      <protection locked="0"/>
    </xf>
    <xf numFmtId="0" fontId="24" fillId="0" borderId="1" xfId="13" applyFont="1" applyFill="1" applyBorder="1" applyAlignment="1">
      <alignment vertical="center" wrapText="1"/>
    </xf>
    <xf numFmtId="3" fontId="6" fillId="0" borderId="1" xfId="12" applyNumberFormat="1" applyFont="1" applyFill="1" applyBorder="1" applyAlignment="1">
      <alignment vertical="center"/>
    </xf>
    <xf numFmtId="3" fontId="6" fillId="0" borderId="1" xfId="12" applyNumberFormat="1" applyFont="1" applyFill="1" applyBorder="1" applyAlignment="1">
      <alignment horizontal="right" vertical="center"/>
    </xf>
    <xf numFmtId="0" fontId="18" fillId="0" borderId="1" xfId="13" applyNumberFormat="1" applyFont="1" applyFill="1" applyBorder="1" applyAlignment="1">
      <alignment horizontal="center" vertical="center"/>
    </xf>
    <xf numFmtId="3" fontId="23" fillId="0" borderId="4" xfId="13" applyNumberFormat="1" applyFont="1" applyFill="1" applyBorder="1" applyAlignment="1">
      <alignment vertical="center"/>
    </xf>
    <xf numFmtId="3" fontId="7" fillId="0" borderId="4" xfId="11" applyNumberFormat="1" applyFont="1" applyFill="1" applyBorder="1" applyAlignment="1">
      <alignment horizontal="right" vertical="center"/>
    </xf>
    <xf numFmtId="3" fontId="23" fillId="4" borderId="4" xfId="11" applyNumberFormat="1" applyFont="1" applyFill="1" applyBorder="1" applyAlignment="1">
      <alignment horizontal="right" vertical="center"/>
    </xf>
    <xf numFmtId="3" fontId="23" fillId="0" borderId="4" xfId="11" applyNumberFormat="1" applyFont="1" applyFill="1" applyBorder="1" applyAlignment="1">
      <alignment horizontal="right" vertical="center" indent="1"/>
    </xf>
    <xf numFmtId="3" fontId="6" fillId="4" borderId="4" xfId="13" applyNumberFormat="1" applyFont="1" applyFill="1" applyBorder="1" applyAlignment="1">
      <alignment vertical="center"/>
    </xf>
    <xf numFmtId="3" fontId="6" fillId="0" borderId="4" xfId="11" applyNumberFormat="1" applyFont="1" applyFill="1" applyBorder="1" applyAlignment="1">
      <alignment horizontal="right" vertical="center" indent="1"/>
    </xf>
    <xf numFmtId="3" fontId="6" fillId="0" borderId="4" xfId="11" applyNumberFormat="1" applyFont="1" applyFill="1" applyBorder="1" applyAlignment="1">
      <alignment horizontal="right" vertical="center"/>
    </xf>
    <xf numFmtId="0" fontId="1" fillId="0" borderId="0" xfId="13" applyFont="1" applyFill="1"/>
    <xf numFmtId="0" fontId="6" fillId="0" borderId="6" xfId="13" applyFont="1" applyFill="1" applyBorder="1" applyAlignment="1">
      <alignment vertical="center"/>
    </xf>
    <xf numFmtId="0" fontId="7" fillId="0" borderId="6" xfId="11" applyFont="1" applyFill="1" applyBorder="1" applyAlignment="1">
      <alignment vertical="center" wrapText="1"/>
    </xf>
    <xf numFmtId="0" fontId="1" fillId="0" borderId="6" xfId="11" applyNumberFormat="1" applyFont="1" applyFill="1" applyBorder="1" applyAlignment="1">
      <alignment horizontal="center" vertical="center"/>
    </xf>
    <xf numFmtId="0" fontId="6" fillId="0" borderId="6" xfId="11" applyFont="1" applyFill="1" applyBorder="1" applyAlignment="1">
      <alignment horizontal="center" vertical="center"/>
    </xf>
    <xf numFmtId="0" fontId="20" fillId="0" borderId="1" xfId="12" applyFont="1" applyFill="1" applyBorder="1" applyAlignment="1" applyProtection="1">
      <alignment horizontal="left" vertical="center" wrapText="1"/>
      <protection locked="0"/>
    </xf>
    <xf numFmtId="0" fontId="23" fillId="8" borderId="6" xfId="11" applyFont="1" applyFill="1" applyBorder="1" applyAlignment="1">
      <alignment horizontal="center" vertical="center" wrapText="1"/>
    </xf>
    <xf numFmtId="0" fontId="6" fillId="8" borderId="6" xfId="1" applyFont="1" applyFill="1" applyBorder="1" applyAlignment="1">
      <alignment horizontal="center" vertical="center"/>
    </xf>
    <xf numFmtId="0" fontId="23" fillId="0" borderId="1" xfId="13" applyFont="1" applyFill="1" applyBorder="1" applyAlignment="1">
      <alignment vertical="center" wrapText="1"/>
    </xf>
    <xf numFmtId="0" fontId="23" fillId="0" borderId="6" xfId="13" applyFont="1" applyFill="1" applyBorder="1" applyAlignment="1">
      <alignment horizontal="center" vertical="center" wrapText="1"/>
    </xf>
    <xf numFmtId="0" fontId="24" fillId="0" borderId="6" xfId="13" applyFont="1" applyFill="1" applyBorder="1" applyAlignment="1">
      <alignment vertical="center" wrapText="1"/>
    </xf>
    <xf numFmtId="3" fontId="6" fillId="0" borderId="6" xfId="12" applyNumberFormat="1" applyFont="1" applyFill="1" applyBorder="1" applyAlignment="1">
      <alignment horizontal="right" vertical="center"/>
    </xf>
    <xf numFmtId="3" fontId="6" fillId="0" borderId="6" xfId="12" applyNumberFormat="1" applyFont="1" applyFill="1" applyBorder="1" applyAlignment="1">
      <alignment vertical="center"/>
    </xf>
    <xf numFmtId="0" fontId="25" fillId="0" borderId="1" xfId="13" applyNumberFormat="1" applyFont="1" applyFill="1" applyBorder="1" applyAlignment="1">
      <alignment horizontal="center" vertical="center"/>
    </xf>
    <xf numFmtId="3" fontId="23" fillId="0" borderId="1" xfId="13" applyNumberFormat="1" applyFont="1" applyFill="1" applyBorder="1" applyAlignment="1">
      <alignment vertical="center"/>
    </xf>
    <xf numFmtId="3" fontId="2" fillId="0" borderId="4" xfId="13" applyNumberFormat="1" applyFont="1" applyFill="1" applyBorder="1" applyAlignment="1">
      <alignment horizontal="left" vertical="center" wrapText="1"/>
    </xf>
    <xf numFmtId="0" fontId="11" fillId="4" borderId="8" xfId="4" applyFont="1" applyFill="1" applyBorder="1" applyAlignment="1">
      <alignment horizontal="left" vertical="center"/>
    </xf>
    <xf numFmtId="0" fontId="11" fillId="4" borderId="2" xfId="4" applyFont="1" applyFill="1" applyBorder="1" applyAlignment="1">
      <alignment horizontal="left" vertical="center"/>
    </xf>
    <xf numFmtId="3" fontId="26" fillId="4" borderId="1" xfId="4" applyNumberFormat="1" applyFont="1" applyFill="1" applyBorder="1" applyAlignment="1">
      <alignment horizontal="right" vertical="center" wrapText="1"/>
    </xf>
    <xf numFmtId="3" fontId="27" fillId="4" borderId="1" xfId="4" applyNumberFormat="1" applyFont="1" applyFill="1" applyBorder="1" applyAlignment="1">
      <alignment horizontal="right" vertical="center" wrapText="1"/>
    </xf>
    <xf numFmtId="3" fontId="26" fillId="4" borderId="4" xfId="5" applyNumberFormat="1" applyFont="1" applyFill="1" applyBorder="1" applyAlignment="1">
      <alignment horizontal="right" vertical="center" wrapText="1"/>
    </xf>
    <xf numFmtId="3" fontId="26" fillId="4" borderId="4" xfId="4" applyNumberFormat="1" applyFont="1" applyFill="1" applyBorder="1" applyAlignment="1">
      <alignment horizontal="right" vertical="center" wrapText="1"/>
    </xf>
    <xf numFmtId="0" fontId="11" fillId="4" borderId="4" xfId="5" applyFont="1" applyFill="1" applyBorder="1" applyAlignment="1">
      <alignment horizontal="center" vertical="center" wrapText="1"/>
    </xf>
    <xf numFmtId="3" fontId="7" fillId="0" borderId="4" xfId="13" applyNumberFormat="1" applyFont="1" applyFill="1" applyBorder="1" applyAlignment="1">
      <alignment vertical="center"/>
    </xf>
    <xf numFmtId="3" fontId="6" fillId="0" borderId="4" xfId="13" applyNumberFormat="1" applyFont="1" applyFill="1" applyBorder="1" applyAlignment="1">
      <alignment vertical="center"/>
    </xf>
    <xf numFmtId="3" fontId="2" fillId="0" borderId="4" xfId="13" applyNumberFormat="1" applyFont="1" applyFill="1" applyBorder="1" applyAlignment="1">
      <alignment horizontal="center" vertical="center" wrapText="1"/>
    </xf>
    <xf numFmtId="0" fontId="6" fillId="5" borderId="6" xfId="13" applyFont="1" applyFill="1" applyBorder="1" applyAlignment="1">
      <alignment vertical="center"/>
    </xf>
    <xf numFmtId="0" fontId="9" fillId="4" borderId="8" xfId="4" applyFont="1" applyFill="1" applyBorder="1" applyAlignment="1">
      <alignment horizontal="left" vertical="center"/>
    </xf>
    <xf numFmtId="0" fontId="9" fillId="4" borderId="2" xfId="4" applyFont="1" applyFill="1" applyBorder="1" applyAlignment="1">
      <alignment horizontal="left" vertical="center"/>
    </xf>
    <xf numFmtId="3" fontId="9" fillId="4" borderId="1" xfId="5" applyNumberFormat="1" applyFont="1" applyFill="1" applyBorder="1" applyAlignment="1">
      <alignment horizontal="right" vertical="center" wrapText="1"/>
    </xf>
    <xf numFmtId="3" fontId="9" fillId="4" borderId="1" xfId="4" applyNumberFormat="1" applyFont="1" applyFill="1" applyBorder="1" applyAlignment="1">
      <alignment horizontal="right" vertical="center" wrapText="1"/>
    </xf>
    <xf numFmtId="0" fontId="4" fillId="4" borderId="1" xfId="5" applyFont="1" applyFill="1" applyBorder="1" applyAlignment="1">
      <alignment horizontal="center" vertical="center" wrapText="1"/>
    </xf>
    <xf numFmtId="0" fontId="28" fillId="0" borderId="0" xfId="11" applyFont="1" applyFill="1" applyAlignment="1">
      <alignment wrapText="1"/>
    </xf>
    <xf numFmtId="0" fontId="28" fillId="0" borderId="0" xfId="11" applyFont="1" applyFill="1"/>
    <xf numFmtId="3" fontId="28" fillId="0" borderId="0" xfId="11" applyNumberFormat="1" applyFont="1" applyFill="1" applyAlignment="1">
      <alignment horizontal="right" wrapText="1"/>
    </xf>
    <xf numFmtId="3" fontId="28" fillId="0" borderId="0" xfId="11" applyNumberFormat="1" applyFont="1" applyFill="1" applyAlignment="1">
      <alignment horizontal="right" vertical="center" indent="1"/>
    </xf>
    <xf numFmtId="3" fontId="28" fillId="0" borderId="0" xfId="11" applyNumberFormat="1" applyFont="1" applyFill="1" applyAlignment="1">
      <alignment horizontal="right" vertical="center"/>
    </xf>
    <xf numFmtId="0" fontId="1" fillId="0" borderId="0" xfId="11" applyFill="1" applyAlignment="1">
      <alignment vertical="center" wrapText="1"/>
    </xf>
    <xf numFmtId="0" fontId="24" fillId="0" borderId="0" xfId="11" applyFont="1" applyFill="1"/>
    <xf numFmtId="0" fontId="1" fillId="0" borderId="0" xfId="11" applyFill="1" applyAlignment="1">
      <alignment horizontal="right" wrapText="1"/>
    </xf>
    <xf numFmtId="3" fontId="1" fillId="0" borderId="0" xfId="11" applyNumberFormat="1" applyFill="1" applyAlignment="1">
      <alignment horizontal="right" vertical="center" indent="1"/>
    </xf>
    <xf numFmtId="0" fontId="29" fillId="0" borderId="0" xfId="11" applyFont="1" applyFill="1" applyAlignment="1">
      <alignment vertical="top" wrapText="1"/>
    </xf>
    <xf numFmtId="0" fontId="6" fillId="0" borderId="0" xfId="11" applyFont="1" applyFill="1" applyAlignment="1"/>
    <xf numFmtId="0" fontId="6" fillId="0" borderId="0" xfId="11" applyFont="1" applyFill="1" applyAlignment="1">
      <alignment wrapText="1"/>
    </xf>
    <xf numFmtId="0" fontId="23" fillId="0" borderId="0" xfId="11" applyFont="1" applyFill="1"/>
    <xf numFmtId="0" fontId="6" fillId="0" borderId="0" xfId="11" applyFont="1" applyFill="1" applyAlignment="1">
      <alignment horizontal="right" wrapText="1"/>
    </xf>
    <xf numFmtId="3" fontId="6" fillId="0" borderId="0" xfId="11" applyNumberFormat="1" applyFont="1" applyFill="1" applyAlignment="1">
      <alignment horizontal="right" vertical="center" indent="1"/>
    </xf>
    <xf numFmtId="3" fontId="6" fillId="0" borderId="0" xfId="11" applyNumberFormat="1" applyFont="1" applyFill="1" applyAlignment="1">
      <alignment horizontal="right" vertical="center"/>
    </xf>
    <xf numFmtId="0" fontId="6" fillId="0" borderId="0" xfId="11" applyFont="1" applyFill="1" applyAlignment="1">
      <alignment vertical="center" wrapText="1"/>
    </xf>
    <xf numFmtId="0" fontId="6" fillId="0" borderId="0" xfId="11" applyFont="1" applyFill="1"/>
    <xf numFmtId="0" fontId="6" fillId="5" borderId="1" xfId="13" applyFont="1" applyFill="1" applyBorder="1" applyAlignment="1">
      <alignment vertical="center"/>
    </xf>
    <xf numFmtId="3" fontId="2" fillId="0" borderId="0" xfId="11" applyNumberFormat="1" applyFont="1"/>
    <xf numFmtId="0" fontId="2" fillId="0" borderId="0" xfId="11" applyFont="1"/>
    <xf numFmtId="0" fontId="5" fillId="0" borderId="0" xfId="11" applyFont="1"/>
    <xf numFmtId="3" fontId="5" fillId="0" borderId="0" xfId="11" applyNumberFormat="1" applyFont="1"/>
    <xf numFmtId="0" fontId="5" fillId="0" borderId="0" xfId="11" applyFont="1" applyAlignment="1">
      <alignment horizontal="center"/>
    </xf>
    <xf numFmtId="0" fontId="2" fillId="0" borderId="0" xfId="11" applyFont="1" applyAlignment="1">
      <alignment horizontal="center"/>
    </xf>
    <xf numFmtId="0" fontId="2" fillId="0" borderId="0" xfId="11" applyFont="1" applyAlignment="1">
      <alignment horizontal="right"/>
    </xf>
    <xf numFmtId="0" fontId="2" fillId="3" borderId="9" xfId="11" applyFont="1" applyFill="1" applyBorder="1" applyAlignment="1">
      <alignment horizontal="center" vertical="center"/>
    </xf>
    <xf numFmtId="0" fontId="2" fillId="3" borderId="10" xfId="11" applyFont="1" applyFill="1" applyBorder="1" applyAlignment="1">
      <alignment horizontal="center" vertical="center" wrapText="1"/>
    </xf>
    <xf numFmtId="0" fontId="2" fillId="3" borderId="10" xfId="11" applyFont="1" applyFill="1" applyBorder="1" applyAlignment="1">
      <alignment horizontal="center" vertical="center"/>
    </xf>
    <xf numFmtId="0" fontId="2" fillId="3" borderId="11" xfId="11" applyFont="1" applyFill="1" applyBorder="1" applyAlignment="1">
      <alignment horizontal="center" vertical="center"/>
    </xf>
    <xf numFmtId="3" fontId="2" fillId="8" borderId="0" xfId="11" applyNumberFormat="1" applyFont="1" applyFill="1"/>
    <xf numFmtId="0" fontId="2" fillId="8" borderId="0" xfId="11" applyFont="1" applyFill="1"/>
    <xf numFmtId="0" fontId="31" fillId="3" borderId="9" xfId="11" applyFont="1" applyFill="1" applyBorder="1" applyAlignment="1">
      <alignment horizontal="center"/>
    </xf>
    <xf numFmtId="0" fontId="31" fillId="3" borderId="10" xfId="11" applyFont="1" applyFill="1" applyBorder="1" applyAlignment="1">
      <alignment horizontal="center"/>
    </xf>
    <xf numFmtId="3" fontId="31" fillId="3" borderId="10" xfId="11" applyNumberFormat="1" applyFont="1" applyFill="1" applyBorder="1" applyAlignment="1">
      <alignment horizontal="center" wrapText="1"/>
    </xf>
    <xf numFmtId="0" fontId="31" fillId="3" borderId="11" xfId="11" applyFont="1" applyFill="1" applyBorder="1" applyAlignment="1">
      <alignment horizontal="center"/>
    </xf>
    <xf numFmtId="3" fontId="2" fillId="8" borderId="0" xfId="11" applyNumberFormat="1" applyFont="1" applyFill="1" applyAlignment="1">
      <alignment horizontal="center"/>
    </xf>
    <xf numFmtId="0" fontId="2" fillId="8" borderId="0" xfId="11" applyFont="1" applyFill="1" applyAlignment="1">
      <alignment horizontal="center"/>
    </xf>
    <xf numFmtId="0" fontId="31" fillId="8" borderId="0" xfId="11" applyFont="1" applyFill="1" applyAlignment="1">
      <alignment horizontal="center"/>
    </xf>
    <xf numFmtId="0" fontId="31" fillId="0" borderId="0" xfId="11" applyFont="1" applyAlignment="1">
      <alignment horizontal="center"/>
    </xf>
    <xf numFmtId="0" fontId="32" fillId="0" borderId="0" xfId="11" applyFont="1"/>
    <xf numFmtId="3" fontId="32" fillId="3" borderId="10" xfId="11" applyNumberFormat="1" applyFont="1" applyFill="1" applyBorder="1"/>
    <xf numFmtId="4" fontId="32" fillId="3" borderId="11" xfId="11" applyNumberFormat="1" applyFont="1" applyFill="1" applyBorder="1"/>
    <xf numFmtId="3" fontId="2" fillId="0" borderId="0" xfId="11" applyNumberFormat="1" applyFont="1" applyFill="1"/>
    <xf numFmtId="0" fontId="2" fillId="0" borderId="0" xfId="11" applyFont="1" applyFill="1"/>
    <xf numFmtId="0" fontId="32" fillId="0" borderId="0" xfId="11" applyFont="1" applyFill="1" applyBorder="1" applyAlignment="1">
      <alignment horizontal="left"/>
    </xf>
    <xf numFmtId="0" fontId="32" fillId="0" borderId="0" xfId="11" applyFont="1" applyFill="1"/>
    <xf numFmtId="0" fontId="33" fillId="0" borderId="0" xfId="11" applyFont="1" applyAlignment="1">
      <alignment horizontal="center"/>
    </xf>
    <xf numFmtId="0" fontId="33" fillId="0" borderId="0" xfId="11" applyFont="1"/>
    <xf numFmtId="3" fontId="33" fillId="0" borderId="0" xfId="11" applyNumberFormat="1" applyFont="1"/>
    <xf numFmtId="0" fontId="3" fillId="0" borderId="0" xfId="11" applyFont="1"/>
    <xf numFmtId="0" fontId="6" fillId="0" borderId="0" xfId="11" applyFont="1" applyAlignment="1">
      <alignment horizontal="left" wrapText="1"/>
    </xf>
    <xf numFmtId="0" fontId="5" fillId="0" borderId="12" xfId="11" applyFont="1" applyFill="1" applyBorder="1" applyAlignment="1">
      <alignment horizontal="center"/>
    </xf>
    <xf numFmtId="0" fontId="5" fillId="0" borderId="13" xfId="11" applyFont="1" applyFill="1" applyBorder="1" applyAlignment="1">
      <alignment horizontal="center"/>
    </xf>
    <xf numFmtId="0" fontId="5" fillId="0" borderId="13" xfId="11" applyFont="1" applyFill="1" applyBorder="1"/>
    <xf numFmtId="3" fontId="5" fillId="0" borderId="13" xfId="11" applyNumberFormat="1" applyFont="1" applyFill="1" applyBorder="1"/>
    <xf numFmtId="0" fontId="5" fillId="0" borderId="13" xfId="11" applyFont="1" applyFill="1" applyBorder="1" applyAlignment="1">
      <alignment wrapText="1"/>
    </xf>
    <xf numFmtId="0" fontId="5" fillId="0" borderId="12" xfId="11" applyFont="1" applyFill="1" applyBorder="1" applyAlignment="1">
      <alignment horizontal="center" vertical="center"/>
    </xf>
    <xf numFmtId="0" fontId="5" fillId="0" borderId="13" xfId="11" applyFont="1" applyFill="1" applyBorder="1" applyAlignment="1">
      <alignment horizontal="center" vertical="center"/>
    </xf>
    <xf numFmtId="0" fontId="5" fillId="0" borderId="13" xfId="11" applyFont="1" applyFill="1" applyBorder="1" applyAlignment="1" applyProtection="1">
      <alignment vertical="center" wrapText="1"/>
      <protection locked="0"/>
    </xf>
    <xf numFmtId="3" fontId="5" fillId="0" borderId="13" xfId="11" applyNumberFormat="1" applyFont="1" applyFill="1" applyBorder="1" applyAlignment="1">
      <alignment vertical="center"/>
    </xf>
    <xf numFmtId="3" fontId="0" fillId="3" borderId="10" xfId="11" applyNumberFormat="1" applyFont="1" applyFill="1" applyBorder="1" applyAlignment="1">
      <alignment horizontal="center" vertical="center" wrapText="1"/>
    </xf>
    <xf numFmtId="3" fontId="32" fillId="0" borderId="0" xfId="11" applyNumberFormat="1" applyFont="1" applyFill="1" applyBorder="1"/>
    <xf numFmtId="4" fontId="32" fillId="0" borderId="0" xfId="11" applyNumberFormat="1" applyFont="1" applyFill="1" applyBorder="1"/>
    <xf numFmtId="4" fontId="5" fillId="0" borderId="14" xfId="11" applyNumberFormat="1" applyFont="1" applyFill="1" applyBorder="1"/>
    <xf numFmtId="4" fontId="5" fillId="0" borderId="14" xfId="11" applyNumberFormat="1" applyFont="1" applyFill="1" applyBorder="1" applyAlignment="1">
      <alignment vertical="center"/>
    </xf>
    <xf numFmtId="0" fontId="7" fillId="0" borderId="0" xfId="11" applyFont="1" applyAlignment="1">
      <alignment horizontal="left"/>
    </xf>
    <xf numFmtId="3" fontId="17" fillId="5" borderId="4" xfId="11" applyNumberFormat="1" applyFont="1" applyFill="1" applyBorder="1" applyAlignment="1">
      <alignment horizontal="center" vertical="center" wrapText="1"/>
    </xf>
    <xf numFmtId="0" fontId="30" fillId="0" borderId="0" xfId="11" applyFont="1" applyFill="1"/>
    <xf numFmtId="0" fontId="30" fillId="0" borderId="0" xfId="11" applyFont="1" applyFill="1" applyAlignment="1">
      <alignment vertical="center" wrapText="1"/>
    </xf>
    <xf numFmtId="3" fontId="30" fillId="0" borderId="0" xfId="11" applyNumberFormat="1" applyFont="1" applyFill="1" applyAlignment="1">
      <alignment horizontal="right" vertical="center"/>
    </xf>
    <xf numFmtId="0" fontId="30" fillId="0" borderId="0" xfId="11" applyFont="1" applyFill="1" applyAlignment="1">
      <alignment wrapText="1"/>
    </xf>
    <xf numFmtId="3" fontId="30" fillId="0" borderId="0" xfId="11" applyNumberFormat="1" applyFont="1" applyFill="1" applyAlignment="1">
      <alignment horizontal="right" vertical="center" indent="1"/>
    </xf>
    <xf numFmtId="0" fontId="30" fillId="0" borderId="0" xfId="11" applyFont="1" applyFill="1" applyAlignment="1">
      <alignment horizontal="right" wrapText="1"/>
    </xf>
    <xf numFmtId="0" fontId="34" fillId="0" borderId="0" xfId="11" applyFont="1" applyFill="1" applyAlignment="1">
      <alignment vertical="top" wrapText="1"/>
    </xf>
    <xf numFmtId="3" fontId="2" fillId="0" borderId="1" xfId="11" applyNumberFormat="1" applyFont="1" applyFill="1" applyBorder="1" applyAlignment="1">
      <alignment horizontal="left" vertical="center" wrapText="1"/>
    </xf>
    <xf numFmtId="3" fontId="6" fillId="0" borderId="1" xfId="11" applyNumberFormat="1" applyFont="1" applyFill="1" applyBorder="1" applyAlignment="1">
      <alignment horizontal="right" vertical="center"/>
    </xf>
    <xf numFmtId="3" fontId="7" fillId="4" borderId="1" xfId="11" applyNumberFormat="1" applyFont="1" applyFill="1" applyBorder="1" applyAlignment="1">
      <alignment horizontal="right" vertical="center"/>
    </xf>
    <xf numFmtId="3" fontId="23" fillId="0" borderId="1" xfId="11" applyNumberFormat="1" applyFont="1" applyFill="1" applyBorder="1" applyAlignment="1">
      <alignment horizontal="right" vertical="center"/>
    </xf>
    <xf numFmtId="3" fontId="35" fillId="4" borderId="1" xfId="11" applyNumberFormat="1" applyFont="1" applyFill="1" applyBorder="1" applyAlignment="1">
      <alignment horizontal="right" vertical="center"/>
    </xf>
    <xf numFmtId="3" fontId="7" fillId="0" borderId="1" xfId="11" applyNumberFormat="1" applyFont="1" applyFill="1" applyBorder="1" applyAlignment="1">
      <alignment horizontal="right" vertical="center"/>
    </xf>
    <xf numFmtId="0" fontId="30" fillId="0" borderId="1" xfId="11" applyNumberFormat="1" applyFont="1" applyFill="1" applyBorder="1" applyAlignment="1">
      <alignment horizontal="center" vertical="center"/>
    </xf>
    <xf numFmtId="0" fontId="30" fillId="0" borderId="6" xfId="1" applyFont="1" applyFill="1" applyBorder="1" applyAlignment="1">
      <alignment horizontal="center" vertical="center" wrapText="1"/>
    </xf>
    <xf numFmtId="0" fontId="30" fillId="2" borderId="1" xfId="11" applyFont="1" applyFill="1" applyBorder="1" applyAlignment="1">
      <alignment vertical="center" wrapText="1"/>
    </xf>
    <xf numFmtId="0" fontId="6" fillId="0" borderId="0" xfId="11" applyFont="1" applyAlignment="1">
      <alignment horizontal="right" vertical="center" wrapText="1"/>
    </xf>
    <xf numFmtId="0" fontId="7" fillId="0" borderId="0" xfId="11" applyFont="1" applyAlignment="1">
      <alignment horizontal="left" vertical="center" wrapText="1"/>
    </xf>
    <xf numFmtId="0" fontId="7" fillId="0" borderId="0" xfId="11" applyFont="1" applyAlignment="1">
      <alignment horizontal="center" vertical="center" wrapText="1"/>
    </xf>
    <xf numFmtId="3" fontId="30" fillId="0" borderId="0" xfId="11" applyNumberFormat="1" applyFont="1" applyFill="1" applyAlignment="1">
      <alignment horizontal="center" vertical="center"/>
    </xf>
    <xf numFmtId="0" fontId="2" fillId="0" borderId="0" xfId="1" applyFont="1" applyFill="1" applyAlignment="1">
      <alignment vertical="center" wrapText="1"/>
    </xf>
    <xf numFmtId="3" fontId="2" fillId="0" borderId="0" xfId="1" applyNumberFormat="1" applyFont="1" applyFill="1" applyAlignment="1">
      <alignment horizontal="right" vertical="center"/>
    </xf>
    <xf numFmtId="0" fontId="2" fillId="0" borderId="0" xfId="1" applyFont="1" applyFill="1"/>
    <xf numFmtId="3" fontId="2" fillId="0" borderId="0" xfId="1" applyNumberFormat="1" applyFont="1" applyFill="1"/>
    <xf numFmtId="0" fontId="2" fillId="0" borderId="0" xfId="1" applyFont="1" applyFill="1" applyAlignment="1"/>
    <xf numFmtId="0" fontId="2" fillId="0" borderId="0" xfId="1" applyFont="1" applyFill="1" applyAlignment="1">
      <alignment horizontal="center"/>
    </xf>
    <xf numFmtId="0" fontId="5" fillId="0" borderId="0" xfId="11" applyFont="1" applyAlignment="1">
      <alignment vertical="center"/>
    </xf>
    <xf numFmtId="3" fontId="2" fillId="0" borderId="0" xfId="11" applyNumberFormat="1" applyFont="1" applyAlignment="1">
      <alignment vertical="center"/>
    </xf>
    <xf numFmtId="0" fontId="2" fillId="0" borderId="0" xfId="11" applyFont="1" applyAlignment="1">
      <alignment vertical="center"/>
    </xf>
    <xf numFmtId="0" fontId="19" fillId="0" borderId="1" xfId="7" applyFont="1" applyFill="1" applyBorder="1" applyAlignment="1">
      <alignment vertical="center"/>
    </xf>
    <xf numFmtId="0" fontId="19" fillId="0" borderId="1" xfId="7" applyFont="1" applyFill="1" applyBorder="1" applyAlignment="1">
      <alignment vertical="center" wrapText="1"/>
    </xf>
    <xf numFmtId="0" fontId="6" fillId="0" borderId="1" xfId="7" applyFont="1" applyFill="1" applyBorder="1" applyAlignment="1">
      <alignment vertical="top" wrapText="1"/>
    </xf>
    <xf numFmtId="3" fontId="19" fillId="0" borderId="1" xfId="7" applyNumberFormat="1" applyFont="1" applyFill="1" applyBorder="1" applyAlignment="1">
      <alignment vertical="center" wrapText="1"/>
    </xf>
    <xf numFmtId="3" fontId="0" fillId="0" borderId="1" xfId="11" applyNumberFormat="1" applyFont="1" applyFill="1" applyBorder="1" applyAlignment="1">
      <alignment horizontal="center" vertical="center" wrapText="1"/>
    </xf>
    <xf numFmtId="0" fontId="5" fillId="0" borderId="13" xfId="11" applyFont="1" applyFill="1" applyBorder="1" applyAlignment="1">
      <alignment vertical="center"/>
    </xf>
    <xf numFmtId="3" fontId="0" fillId="0" borderId="0" xfId="11" applyNumberFormat="1" applyFont="1" applyAlignment="1">
      <alignment vertical="center" wrapText="1"/>
    </xf>
    <xf numFmtId="166" fontId="6" fillId="0" borderId="1" xfId="14" applyNumberFormat="1" applyFont="1" applyFill="1" applyBorder="1" applyAlignment="1">
      <alignment vertical="center"/>
    </xf>
    <xf numFmtId="3" fontId="13" fillId="0" borderId="0" xfId="7" applyNumberFormat="1" applyFont="1" applyFill="1" applyAlignment="1">
      <alignment vertical="center"/>
    </xf>
    <xf numFmtId="0" fontId="13" fillId="0" borderId="0" xfId="7" applyFont="1" applyFill="1" applyAlignment="1">
      <alignment vertical="center"/>
    </xf>
    <xf numFmtId="3" fontId="13" fillId="0" borderId="0" xfId="7" applyNumberFormat="1"/>
    <xf numFmtId="0" fontId="33" fillId="0" borderId="0" xfId="11" applyFont="1" applyFill="1" applyAlignment="1">
      <alignment wrapText="1"/>
    </xf>
    <xf numFmtId="3" fontId="6" fillId="0" borderId="1" xfId="7" applyNumberFormat="1" applyFont="1" applyFill="1" applyBorder="1" applyAlignment="1">
      <alignment vertical="center" wrapText="1"/>
    </xf>
    <xf numFmtId="0" fontId="13" fillId="0" borderId="0" xfId="7" applyFont="1" applyAlignment="1">
      <alignment vertical="center"/>
    </xf>
    <xf numFmtId="4" fontId="32" fillId="3" borderId="11" xfId="11" applyNumberFormat="1" applyFont="1" applyFill="1" applyBorder="1" applyAlignment="1">
      <alignment vertical="center"/>
    </xf>
    <xf numFmtId="3" fontId="2" fillId="0" borderId="1" xfId="7" applyNumberFormat="1" applyFont="1" applyFill="1" applyBorder="1" applyAlignment="1">
      <alignment vertical="center" wrapText="1"/>
    </xf>
    <xf numFmtId="3" fontId="29" fillId="0" borderId="0" xfId="11" applyNumberFormat="1" applyFont="1" applyFill="1" applyAlignment="1">
      <alignment vertical="top" wrapText="1"/>
    </xf>
    <xf numFmtId="3" fontId="0" fillId="0" borderId="0" xfId="11" applyNumberFormat="1" applyFont="1" applyAlignment="1">
      <alignment vertical="center"/>
    </xf>
    <xf numFmtId="3" fontId="35" fillId="4" borderId="1" xfId="11" applyNumberFormat="1" applyFont="1" applyFill="1" applyBorder="1" applyAlignment="1">
      <alignment horizontal="right" vertical="center" indent="1"/>
    </xf>
    <xf numFmtId="3" fontId="7" fillId="4" borderId="1" xfId="11" applyNumberFormat="1" applyFont="1" applyFill="1" applyBorder="1" applyAlignment="1">
      <alignment horizontal="right" vertical="center" indent="1"/>
    </xf>
    <xf numFmtId="0" fontId="4" fillId="3" borderId="6" xfId="4" applyFont="1" applyFill="1" applyBorder="1" applyAlignment="1">
      <alignment horizontal="center" vertical="center" wrapText="1"/>
    </xf>
    <xf numFmtId="0" fontId="4" fillId="3" borderId="4" xfId="4" applyFont="1" applyFill="1" applyBorder="1" applyAlignment="1">
      <alignment horizontal="center" vertical="center" wrapText="1"/>
    </xf>
    <xf numFmtId="0" fontId="4" fillId="3" borderId="1" xfId="4" applyFont="1" applyFill="1" applyBorder="1" applyAlignment="1">
      <alignment horizontal="center" vertical="center" wrapText="1"/>
    </xf>
    <xf numFmtId="3" fontId="32" fillId="3" borderId="10" xfId="11" applyNumberFormat="1" applyFont="1" applyFill="1" applyBorder="1" applyAlignment="1">
      <alignment vertical="center"/>
    </xf>
    <xf numFmtId="0" fontId="33" fillId="0" borderId="0" xfId="11" applyFont="1" applyFill="1" applyAlignment="1">
      <alignment vertical="center" wrapText="1"/>
    </xf>
    <xf numFmtId="0" fontId="17" fillId="0" borderId="1" xfId="7" applyFont="1" applyFill="1" applyBorder="1" applyAlignment="1">
      <alignment horizontal="center" vertical="center"/>
    </xf>
    <xf numFmtId="3" fontId="19" fillId="0" borderId="1" xfId="7" applyNumberFormat="1" applyFont="1" applyFill="1" applyBorder="1" applyAlignment="1">
      <alignment horizontal="center" vertical="center"/>
    </xf>
    <xf numFmtId="3" fontId="36" fillId="0" borderId="1" xfId="7" applyNumberFormat="1" applyFont="1" applyFill="1" applyBorder="1" applyAlignment="1">
      <alignment vertical="center"/>
    </xf>
    <xf numFmtId="3" fontId="36" fillId="4" borderId="1" xfId="7" applyNumberFormat="1" applyFont="1" applyFill="1" applyBorder="1" applyAlignment="1">
      <alignment vertical="center"/>
    </xf>
    <xf numFmtId="0" fontId="37" fillId="0" borderId="1" xfId="7" applyFont="1" applyFill="1" applyBorder="1" applyAlignment="1">
      <alignment horizontal="center" vertical="center"/>
    </xf>
    <xf numFmtId="0" fontId="38" fillId="0" borderId="1" xfId="7" applyFont="1" applyFill="1" applyBorder="1" applyAlignment="1">
      <alignment horizontal="center" vertical="center"/>
    </xf>
    <xf numFmtId="0" fontId="38" fillId="0" borderId="1" xfId="7" applyFont="1" applyBorder="1" applyAlignment="1">
      <alignment horizontal="center" vertical="center"/>
    </xf>
    <xf numFmtId="0" fontId="38" fillId="0" borderId="1" xfId="7" applyFont="1" applyFill="1" applyBorder="1" applyAlignment="1">
      <alignment vertical="center"/>
    </xf>
    <xf numFmtId="0" fontId="39" fillId="0" borderId="1" xfId="7" applyFont="1" applyFill="1" applyBorder="1" applyAlignment="1">
      <alignment vertical="center" wrapText="1"/>
    </xf>
    <xf numFmtId="0" fontId="38" fillId="0" borderId="1" xfId="7" applyFont="1" applyFill="1" applyBorder="1" applyAlignment="1">
      <alignment vertical="center" wrapText="1"/>
    </xf>
    <xf numFmtId="0" fontId="10" fillId="0" borderId="0" xfId="0" applyFont="1"/>
    <xf numFmtId="0" fontId="6" fillId="0" borderId="0" xfId="11" applyFont="1" applyAlignment="1">
      <alignment horizontal="left" vertical="center" wrapText="1"/>
    </xf>
    <xf numFmtId="0" fontId="32" fillId="3" borderId="15" xfId="11" applyFont="1" applyFill="1" applyBorder="1" applyAlignment="1">
      <alignment horizontal="left"/>
    </xf>
    <xf numFmtId="0" fontId="32" fillId="3" borderId="16" xfId="11" applyFont="1" applyFill="1" applyBorder="1" applyAlignment="1">
      <alignment horizontal="left"/>
    </xf>
    <xf numFmtId="0" fontId="32" fillId="3" borderId="17" xfId="11" applyFont="1" applyFill="1" applyBorder="1" applyAlignment="1">
      <alignment horizontal="left"/>
    </xf>
    <xf numFmtId="0" fontId="32" fillId="3" borderId="15" xfId="11" applyFont="1" applyFill="1" applyBorder="1" applyAlignment="1">
      <alignment horizontal="left" vertical="center"/>
    </xf>
    <xf numFmtId="0" fontId="32" fillId="3" borderId="16" xfId="11" applyFont="1" applyFill="1" applyBorder="1" applyAlignment="1">
      <alignment horizontal="left" vertical="center"/>
    </xf>
    <xf numFmtId="0" fontId="32" fillId="3" borderId="17" xfId="11" applyFont="1" applyFill="1" applyBorder="1" applyAlignment="1">
      <alignment horizontal="left" vertical="center"/>
    </xf>
    <xf numFmtId="3" fontId="4" fillId="3" borderId="6" xfId="4" applyNumberFormat="1" applyFont="1" applyFill="1" applyBorder="1" applyAlignment="1">
      <alignment horizontal="center" vertical="center" wrapText="1"/>
    </xf>
    <xf numFmtId="3" fontId="4" fillId="3" borderId="1" xfId="4" applyNumberFormat="1" applyFont="1" applyFill="1" applyBorder="1" applyAlignment="1">
      <alignment horizontal="center" vertical="center" wrapText="1"/>
    </xf>
    <xf numFmtId="0" fontId="4" fillId="3" borderId="6" xfId="4" applyFont="1" applyFill="1" applyBorder="1" applyAlignment="1">
      <alignment horizontal="center" vertical="center" wrapText="1"/>
    </xf>
    <xf numFmtId="0" fontId="4" fillId="3" borderId="4" xfId="4" applyFont="1" applyFill="1" applyBorder="1" applyAlignment="1">
      <alignment horizontal="center" vertical="center" wrapText="1"/>
    </xf>
    <xf numFmtId="164" fontId="4" fillId="3" borderId="6" xfId="4" applyNumberFormat="1" applyFont="1" applyFill="1" applyBorder="1" applyAlignment="1">
      <alignment horizontal="center" vertical="center" wrapText="1"/>
    </xf>
    <xf numFmtId="164" fontId="4" fillId="3" borderId="4" xfId="4" applyNumberFormat="1" applyFont="1" applyFill="1" applyBorder="1" applyAlignment="1">
      <alignment horizontal="center" vertical="center" wrapText="1"/>
    </xf>
    <xf numFmtId="164" fontId="4" fillId="3" borderId="4" xfId="4" applyNumberFormat="1" applyFont="1" applyFill="1" applyBorder="1" applyAlignment="1">
      <alignment horizontal="center" vertical="center" textRotation="90" wrapText="1"/>
    </xf>
    <xf numFmtId="164" fontId="4" fillId="3" borderId="6" xfId="4" applyNumberFormat="1" applyFont="1" applyFill="1" applyBorder="1" applyAlignment="1">
      <alignment horizontal="center" vertical="center" textRotation="90" wrapText="1"/>
    </xf>
    <xf numFmtId="164" fontId="4" fillId="3" borderId="1" xfId="4" applyNumberFormat="1" applyFont="1" applyFill="1" applyBorder="1" applyAlignment="1">
      <alignment horizontal="center" vertical="center" wrapText="1"/>
    </xf>
    <xf numFmtId="0" fontId="9" fillId="4" borderId="8" xfId="7" applyFont="1" applyFill="1" applyBorder="1" applyAlignment="1">
      <alignment horizontal="left" vertical="center"/>
    </xf>
    <xf numFmtId="0" fontId="9" fillId="4" borderId="2" xfId="7" applyFont="1" applyFill="1" applyBorder="1" applyAlignment="1">
      <alignment horizontal="left" vertical="center"/>
    </xf>
    <xf numFmtId="0" fontId="9" fillId="4" borderId="7" xfId="7" applyFont="1" applyFill="1" applyBorder="1" applyAlignment="1">
      <alignment horizontal="left" vertical="center"/>
    </xf>
    <xf numFmtId="0" fontId="9" fillId="2" borderId="8" xfId="3" applyFont="1" applyFill="1" applyBorder="1" applyAlignment="1">
      <alignment horizontal="left" vertical="center"/>
    </xf>
    <xf numFmtId="0" fontId="9" fillId="2" borderId="2" xfId="3" applyFont="1" applyFill="1" applyBorder="1" applyAlignment="1">
      <alignment horizontal="left" vertical="center"/>
    </xf>
    <xf numFmtId="0" fontId="4" fillId="3" borderId="6" xfId="4" applyFont="1" applyFill="1" applyBorder="1" applyAlignment="1">
      <alignment horizontal="center" vertical="center" textRotation="90" wrapText="1"/>
    </xf>
    <xf numFmtId="0" fontId="4" fillId="3" borderId="4" xfId="4" applyFont="1" applyFill="1" applyBorder="1" applyAlignment="1">
      <alignment horizontal="center" vertical="center" textRotation="90" wrapText="1"/>
    </xf>
    <xf numFmtId="0" fontId="15" fillId="3" borderId="5" xfId="7" applyFont="1" applyFill="1" applyBorder="1" applyAlignment="1">
      <alignment horizontal="center" wrapText="1"/>
    </xf>
    <xf numFmtId="0" fontId="15" fillId="3" borderId="6" xfId="7" applyFont="1" applyFill="1" applyBorder="1" applyAlignment="1">
      <alignment horizontal="center" wrapText="1"/>
    </xf>
    <xf numFmtId="0" fontId="15" fillId="3" borderId="1" xfId="7" applyFont="1" applyFill="1" applyBorder="1" applyAlignment="1">
      <alignment horizontal="center" wrapText="1"/>
    </xf>
    <xf numFmtId="3" fontId="10" fillId="3" borderId="6" xfId="2" applyNumberFormat="1" applyFont="1" applyFill="1" applyBorder="1" applyAlignment="1">
      <alignment horizontal="center" vertical="center"/>
    </xf>
    <xf numFmtId="0" fontId="4" fillId="3" borderId="1" xfId="5" applyFont="1" applyFill="1" applyBorder="1" applyAlignment="1">
      <alignment horizontal="center" vertical="center" wrapText="1"/>
    </xf>
    <xf numFmtId="3" fontId="4" fillId="3" borderId="4" xfId="5" applyNumberFormat="1" applyFont="1" applyFill="1" applyBorder="1" applyAlignment="1">
      <alignment horizontal="center" vertical="center" wrapText="1"/>
    </xf>
    <xf numFmtId="3" fontId="4" fillId="3" borderId="6" xfId="5" applyNumberFormat="1" applyFont="1" applyFill="1" applyBorder="1" applyAlignment="1">
      <alignment horizontal="center" vertical="center" wrapText="1"/>
    </xf>
    <xf numFmtId="3" fontId="4" fillId="3" borderId="2" xfId="2" applyNumberFormat="1" applyFont="1" applyFill="1" applyBorder="1" applyAlignment="1">
      <alignment horizontal="center" vertical="center"/>
    </xf>
    <xf numFmtId="3" fontId="4" fillId="3" borderId="7" xfId="2" applyNumberFormat="1" applyFont="1" applyFill="1" applyBorder="1" applyAlignment="1">
      <alignment horizontal="center" vertical="center"/>
    </xf>
    <xf numFmtId="0" fontId="9" fillId="2" borderId="7" xfId="3" applyFont="1" applyFill="1" applyBorder="1" applyAlignment="1">
      <alignment horizontal="left" vertical="center"/>
    </xf>
    <xf numFmtId="0" fontId="4" fillId="3" borderId="1" xfId="4" applyFont="1" applyFill="1" applyBorder="1" applyAlignment="1">
      <alignment horizontal="center" vertical="center" textRotation="90" wrapText="1"/>
    </xf>
    <xf numFmtId="0" fontId="4" fillId="3" borderId="1" xfId="4" applyFont="1" applyFill="1" applyBorder="1" applyAlignment="1">
      <alignment horizontal="center" vertical="center" wrapText="1"/>
    </xf>
    <xf numFmtId="164" fontId="4" fillId="3" borderId="1" xfId="4" applyNumberFormat="1" applyFont="1" applyFill="1" applyBorder="1" applyAlignment="1">
      <alignment horizontal="center" vertical="center" textRotation="90" wrapText="1"/>
    </xf>
  </cellXfs>
  <cellStyles count="15">
    <cellStyle name="Čárka" xfId="14" builtinId="3"/>
    <cellStyle name="Normální" xfId="0" builtinId="0"/>
    <cellStyle name="Normální 2" xfId="7" xr:uid="{00000000-0005-0000-0000-000002000000}"/>
    <cellStyle name="Normální 2 2" xfId="9" xr:uid="{00000000-0005-0000-0000-000003000000}"/>
    <cellStyle name="Normální 3" xfId="10" xr:uid="{00000000-0005-0000-0000-000004000000}"/>
    <cellStyle name="Normální 3 2" xfId="8" xr:uid="{00000000-0005-0000-0000-000005000000}"/>
    <cellStyle name="Normální 4" xfId="11" xr:uid="{00000000-0005-0000-0000-000006000000}"/>
    <cellStyle name="Normální 5" xfId="6" xr:uid="{00000000-0005-0000-0000-000007000000}"/>
    <cellStyle name="Normální 9" xfId="13" xr:uid="{00000000-0005-0000-0000-000008000000}"/>
    <cellStyle name="normální_Investice - opravy 2007 - 14-11-06-HOL (3)1" xfId="3" xr:uid="{00000000-0005-0000-0000-000009000000}"/>
    <cellStyle name="normální_investice 2005- doprava-upravený2" xfId="2" xr:uid="{00000000-0005-0000-0000-00000A000000}"/>
    <cellStyle name="normální_Investice 2005-školství - úprava (probráno se SEK)" xfId="4" xr:uid="{00000000-0005-0000-0000-00000B000000}"/>
    <cellStyle name="normální_kultura2-upravené priority-3" xfId="5" xr:uid="{00000000-0005-0000-0000-00000C000000}"/>
    <cellStyle name="normální_Sociální - investice a opravy 2009 - sumarizace vč. prior - 10-12-2008" xfId="1" xr:uid="{00000000-0005-0000-0000-00000D000000}"/>
    <cellStyle name="normální_Studie IZ - silnice 2003" xfId="12" xr:uid="{00000000-0005-0000-0000-00000E000000}"/>
  </cellStyles>
  <dxfs count="0"/>
  <tableStyles count="0" defaultTableStyle="TableStyleMedium2" defaultPivotStyle="PivotStyleLight16"/>
  <colors>
    <mruColors>
      <color rgb="FFCCFFFF"/>
      <color rgb="FFFFCC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celář">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K49"/>
  <sheetViews>
    <sheetView showGridLines="0" view="pageBreakPreview" zoomScale="90" zoomScaleNormal="100" zoomScaleSheetLayoutView="90" workbookViewId="0">
      <selection activeCell="H6" sqref="H6"/>
    </sheetView>
  </sheetViews>
  <sheetFormatPr defaultColWidth="9.109375" defaultRowHeight="13.8" x14ac:dyDescent="0.25"/>
  <cols>
    <col min="1" max="1" width="8.5546875" style="193" customWidth="1"/>
    <col min="2" max="2" width="10" style="193" customWidth="1"/>
    <col min="3" max="3" width="58.6640625" style="191" customWidth="1"/>
    <col min="4" max="4" width="15.44140625" style="192" customWidth="1"/>
    <col min="5" max="6" width="14.109375" style="192" customWidth="1"/>
    <col min="7" max="7" width="8.88671875" style="191" customWidth="1"/>
    <col min="8" max="8" width="55" style="189" customWidth="1"/>
    <col min="9" max="9" width="9.33203125" style="189" customWidth="1"/>
    <col min="10" max="10" width="9.109375" style="190"/>
    <col min="11" max="11" width="13.33203125" style="191" customWidth="1"/>
    <col min="12" max="16384" width="9.109375" style="191"/>
  </cols>
  <sheetData>
    <row r="1" spans="1:37" ht="17.399999999999999" x14ac:dyDescent="0.3">
      <c r="A1" s="302" t="s">
        <v>366</v>
      </c>
    </row>
    <row r="2" spans="1:37" ht="21" x14ac:dyDescent="0.4">
      <c r="A2" s="220" t="s">
        <v>365</v>
      </c>
    </row>
    <row r="3" spans="1:37" ht="35.25" customHeight="1" x14ac:dyDescent="0.25">
      <c r="A3" s="303" t="s">
        <v>356</v>
      </c>
      <c r="B3" s="303"/>
      <c r="C3" s="303"/>
      <c r="D3" s="303"/>
      <c r="E3" s="303"/>
      <c r="F3" s="303"/>
      <c r="G3" s="303"/>
    </row>
    <row r="4" spans="1:37" s="264" customFormat="1" ht="141.75" customHeight="1" x14ac:dyDescent="0.25">
      <c r="A4" s="303"/>
      <c r="B4" s="303"/>
      <c r="C4" s="303"/>
      <c r="D4" s="303"/>
      <c r="E4" s="303"/>
      <c r="F4" s="303"/>
      <c r="G4" s="303"/>
      <c r="H4" s="291"/>
      <c r="I4" s="265"/>
      <c r="J4" s="266"/>
    </row>
    <row r="5" spans="1:37" ht="7.5" customHeight="1" x14ac:dyDescent="0.25">
      <c r="A5" s="221"/>
      <c r="B5" s="221"/>
      <c r="C5" s="221"/>
      <c r="D5" s="221"/>
      <c r="E5" s="221"/>
      <c r="F5" s="221"/>
      <c r="G5" s="221"/>
      <c r="H5" s="278"/>
    </row>
    <row r="6" spans="1:37" ht="23.25" customHeight="1" x14ac:dyDescent="0.3">
      <c r="A6" s="236" t="s">
        <v>220</v>
      </c>
      <c r="B6" s="236"/>
      <c r="C6" s="236"/>
      <c r="D6" s="221"/>
      <c r="E6" s="221"/>
      <c r="F6" s="221"/>
      <c r="G6" s="221"/>
      <c r="H6" s="278"/>
    </row>
    <row r="7" spans="1:37" s="190" customFormat="1" thickBot="1" x14ac:dyDescent="0.3">
      <c r="A7" s="194"/>
      <c r="B7" s="194"/>
      <c r="D7" s="189"/>
      <c r="E7" s="189"/>
      <c r="F7" s="189"/>
      <c r="G7" s="195" t="s">
        <v>184</v>
      </c>
      <c r="H7" s="189"/>
      <c r="I7" s="189"/>
    </row>
    <row r="8" spans="1:37" s="190" customFormat="1" ht="39" customHeight="1" thickTop="1" thickBot="1" x14ac:dyDescent="0.3">
      <c r="A8" s="196" t="s">
        <v>7</v>
      </c>
      <c r="B8" s="197" t="s">
        <v>185</v>
      </c>
      <c r="C8" s="198" t="s">
        <v>186</v>
      </c>
      <c r="D8" s="231" t="s">
        <v>193</v>
      </c>
      <c r="E8" s="231" t="s">
        <v>153</v>
      </c>
      <c r="F8" s="231" t="s">
        <v>189</v>
      </c>
      <c r="G8" s="199" t="s">
        <v>187</v>
      </c>
      <c r="H8" s="200"/>
      <c r="I8" s="200"/>
      <c r="J8" s="201"/>
      <c r="K8" s="201"/>
      <c r="L8" s="201"/>
      <c r="M8" s="201"/>
      <c r="N8" s="201"/>
      <c r="O8" s="201"/>
      <c r="P8" s="201"/>
      <c r="Q8" s="201"/>
      <c r="R8" s="201"/>
      <c r="S8" s="201"/>
      <c r="T8" s="201"/>
      <c r="U8" s="201"/>
      <c r="V8" s="201"/>
      <c r="W8" s="201"/>
      <c r="X8" s="201"/>
      <c r="Y8" s="201"/>
      <c r="Z8" s="201"/>
      <c r="AA8" s="201"/>
      <c r="AB8" s="201"/>
      <c r="AC8" s="201"/>
      <c r="AD8" s="201"/>
      <c r="AE8" s="201"/>
      <c r="AF8" s="201"/>
      <c r="AG8" s="201"/>
      <c r="AH8" s="201"/>
      <c r="AI8" s="201"/>
      <c r="AJ8" s="201"/>
      <c r="AK8" s="201"/>
    </row>
    <row r="9" spans="1:37" s="209" customFormat="1" ht="14.4" thickTop="1" thickBot="1" x14ac:dyDescent="0.3">
      <c r="A9" s="202">
        <v>1</v>
      </c>
      <c r="B9" s="203">
        <v>2</v>
      </c>
      <c r="C9" s="203">
        <v>3</v>
      </c>
      <c r="D9" s="204">
        <v>4</v>
      </c>
      <c r="E9" s="204">
        <v>5</v>
      </c>
      <c r="F9" s="204">
        <v>6</v>
      </c>
      <c r="G9" s="205" t="s">
        <v>188</v>
      </c>
      <c r="H9" s="206"/>
      <c r="I9" s="206"/>
      <c r="J9" s="207"/>
      <c r="K9" s="208"/>
      <c r="L9" s="208"/>
      <c r="M9" s="208"/>
      <c r="N9" s="208"/>
      <c r="O9" s="208"/>
      <c r="P9" s="208"/>
      <c r="Q9" s="208"/>
      <c r="R9" s="208"/>
      <c r="S9" s="208"/>
      <c r="T9" s="208"/>
      <c r="U9" s="208"/>
      <c r="V9" s="208"/>
      <c r="W9" s="208"/>
      <c r="X9" s="208"/>
      <c r="Y9" s="208"/>
      <c r="Z9" s="208"/>
      <c r="AA9" s="208"/>
      <c r="AB9" s="208"/>
      <c r="AC9" s="208"/>
      <c r="AD9" s="208"/>
      <c r="AE9" s="208"/>
      <c r="AF9" s="208"/>
      <c r="AG9" s="208"/>
      <c r="AH9" s="208"/>
      <c r="AI9" s="208"/>
      <c r="AJ9" s="208"/>
      <c r="AK9" s="208"/>
    </row>
    <row r="10" spans="1:37" ht="14.4" thickTop="1" x14ac:dyDescent="0.25">
      <c r="A10" s="222"/>
      <c r="B10" s="223">
        <v>51</v>
      </c>
      <c r="C10" s="224" t="s">
        <v>315</v>
      </c>
      <c r="D10" s="225"/>
      <c r="E10" s="225">
        <f>'Energetické služby - ORJ 08'!U28</f>
        <v>22894</v>
      </c>
      <c r="F10" s="225">
        <f>SUM(D10:E10)</f>
        <v>22894</v>
      </c>
      <c r="G10" s="234"/>
    </row>
    <row r="11" spans="1:37" x14ac:dyDescent="0.25">
      <c r="A11" s="222"/>
      <c r="B11" s="223">
        <v>52</v>
      </c>
      <c r="C11" s="224" t="s">
        <v>316</v>
      </c>
      <c r="D11" s="225"/>
      <c r="E11" s="225">
        <f>'Energetické služby - ORJ 08'!U29</f>
        <v>10000</v>
      </c>
      <c r="F11" s="225">
        <f t="shared" ref="F11:F17" si="0">SUM(D11:E11)</f>
        <v>10000</v>
      </c>
      <c r="G11" s="234"/>
    </row>
    <row r="12" spans="1:37" ht="14.4" thickBot="1" x14ac:dyDescent="0.3">
      <c r="A12" s="222"/>
      <c r="B12" s="223">
        <v>59</v>
      </c>
      <c r="C12" s="224" t="s">
        <v>317</v>
      </c>
      <c r="D12" s="225"/>
      <c r="E12" s="225">
        <f>'Energetické služby - ORJ 08'!U30</f>
        <v>40000</v>
      </c>
      <c r="F12" s="225">
        <f t="shared" si="0"/>
        <v>40000</v>
      </c>
      <c r="G12" s="234"/>
    </row>
    <row r="13" spans="1:37" ht="14.4" hidden="1" thickBot="1" x14ac:dyDescent="0.3">
      <c r="A13" s="222"/>
      <c r="B13" s="223"/>
      <c r="C13" s="224"/>
      <c r="D13" s="225"/>
      <c r="E13" s="225"/>
      <c r="F13" s="225">
        <f t="shared" si="0"/>
        <v>0</v>
      </c>
      <c r="G13" s="234"/>
    </row>
    <row r="14" spans="1:37" ht="14.4" hidden="1" thickBot="1" x14ac:dyDescent="0.3">
      <c r="A14" s="222"/>
      <c r="B14" s="223"/>
      <c r="C14" s="224"/>
      <c r="D14" s="225"/>
      <c r="E14" s="225"/>
      <c r="F14" s="225">
        <f t="shared" si="0"/>
        <v>0</v>
      </c>
      <c r="G14" s="234" t="e">
        <f t="shared" ref="G14:G18" si="1">F14/D14*100</f>
        <v>#DIV/0!</v>
      </c>
    </row>
    <row r="15" spans="1:37" ht="14.4" hidden="1" thickBot="1" x14ac:dyDescent="0.3">
      <c r="A15" s="222"/>
      <c r="B15" s="223"/>
      <c r="C15" s="226"/>
      <c r="D15" s="225"/>
      <c r="E15" s="225"/>
      <c r="F15" s="225">
        <f t="shared" si="0"/>
        <v>0</v>
      </c>
      <c r="G15" s="234"/>
    </row>
    <row r="16" spans="1:37" ht="14.4" hidden="1" thickBot="1" x14ac:dyDescent="0.3">
      <c r="A16" s="222"/>
      <c r="B16" s="223"/>
      <c r="C16" s="224"/>
      <c r="D16" s="225"/>
      <c r="E16" s="225"/>
      <c r="F16" s="225">
        <f t="shared" si="0"/>
        <v>0</v>
      </c>
      <c r="G16" s="234" t="e">
        <f t="shared" si="1"/>
        <v>#DIV/0!</v>
      </c>
    </row>
    <row r="17" spans="1:37" ht="14.4" hidden="1" thickBot="1" x14ac:dyDescent="0.3">
      <c r="A17" s="227"/>
      <c r="B17" s="228"/>
      <c r="C17" s="229"/>
      <c r="D17" s="230"/>
      <c r="E17" s="230"/>
      <c r="F17" s="230">
        <f t="shared" si="0"/>
        <v>0</v>
      </c>
      <c r="G17" s="235" t="e">
        <f t="shared" si="1"/>
        <v>#DIV/0!</v>
      </c>
    </row>
    <row r="18" spans="1:37" ht="14.4" hidden="1" thickBot="1" x14ac:dyDescent="0.3">
      <c r="A18" s="227"/>
      <c r="B18" s="228"/>
      <c r="C18" s="229"/>
      <c r="D18" s="230"/>
      <c r="E18" s="230"/>
      <c r="F18" s="230"/>
      <c r="G18" s="235" t="e">
        <f t="shared" si="1"/>
        <v>#DIV/0!</v>
      </c>
    </row>
    <row r="19" spans="1:37" s="210" customFormat="1" ht="15" thickTop="1" thickBot="1" x14ac:dyDescent="0.3">
      <c r="A19" s="304" t="s">
        <v>189</v>
      </c>
      <c r="B19" s="305"/>
      <c r="C19" s="306"/>
      <c r="D19" s="211">
        <f>SUM(D10:D18)</f>
        <v>0</v>
      </c>
      <c r="E19" s="211">
        <f>SUM(E10:E18)</f>
        <v>72894</v>
      </c>
      <c r="F19" s="211">
        <f>SUM(F10:F18)</f>
        <v>72894</v>
      </c>
      <c r="G19" s="212"/>
      <c r="H19" s="189"/>
      <c r="I19" s="189"/>
      <c r="J19" s="190"/>
    </row>
    <row r="20" spans="1:37" ht="19.5" customHeight="1" thickTop="1" x14ac:dyDescent="0.25">
      <c r="A20" s="191"/>
      <c r="B20" s="191"/>
      <c r="D20" s="191"/>
      <c r="E20" s="191"/>
    </row>
    <row r="21" spans="1:37" ht="23.25" customHeight="1" x14ac:dyDescent="0.3">
      <c r="A21" s="236" t="s">
        <v>194</v>
      </c>
      <c r="B21" s="236"/>
      <c r="C21" s="236"/>
      <c r="D21" s="221"/>
      <c r="E21" s="221"/>
      <c r="F21" s="221"/>
      <c r="G21" s="221"/>
    </row>
    <row r="22" spans="1:37" s="190" customFormat="1" ht="13.5" customHeight="1" thickBot="1" x14ac:dyDescent="0.3">
      <c r="A22" s="194"/>
      <c r="B22" s="194"/>
      <c r="D22" s="189"/>
      <c r="E22" s="189"/>
      <c r="F22" s="189"/>
      <c r="G22" s="195" t="s">
        <v>184</v>
      </c>
      <c r="H22" s="189"/>
      <c r="I22" s="189"/>
    </row>
    <row r="23" spans="1:37" s="190" customFormat="1" ht="41.25" customHeight="1" thickTop="1" thickBot="1" x14ac:dyDescent="0.3">
      <c r="A23" s="196" t="s">
        <v>7</v>
      </c>
      <c r="B23" s="197" t="s">
        <v>185</v>
      </c>
      <c r="C23" s="198" t="s">
        <v>186</v>
      </c>
      <c r="D23" s="231" t="s">
        <v>193</v>
      </c>
      <c r="E23" s="231" t="s">
        <v>153</v>
      </c>
      <c r="F23" s="231" t="s">
        <v>189</v>
      </c>
      <c r="G23" s="199" t="s">
        <v>187</v>
      </c>
      <c r="H23" s="200"/>
      <c r="I23" s="200"/>
      <c r="J23" s="201"/>
      <c r="K23" s="201"/>
      <c r="L23" s="201"/>
      <c r="M23" s="201"/>
      <c r="N23" s="201"/>
      <c r="O23" s="201"/>
      <c r="P23" s="201"/>
      <c r="Q23" s="201"/>
      <c r="R23" s="201"/>
      <c r="S23" s="201"/>
      <c r="T23" s="201"/>
      <c r="U23" s="201"/>
      <c r="V23" s="201"/>
      <c r="W23" s="201"/>
      <c r="X23" s="201"/>
      <c r="Y23" s="201"/>
      <c r="Z23" s="201"/>
      <c r="AA23" s="201"/>
      <c r="AB23" s="201"/>
      <c r="AC23" s="201"/>
      <c r="AD23" s="201"/>
      <c r="AE23" s="201"/>
      <c r="AF23" s="201"/>
      <c r="AG23" s="201"/>
      <c r="AH23" s="201"/>
      <c r="AI23" s="201"/>
      <c r="AJ23" s="201"/>
      <c r="AK23" s="201"/>
    </row>
    <row r="24" spans="1:37" s="209" customFormat="1" ht="14.4" thickTop="1" thickBot="1" x14ac:dyDescent="0.3">
      <c r="A24" s="202">
        <v>1</v>
      </c>
      <c r="B24" s="203">
        <v>2</v>
      </c>
      <c r="C24" s="203">
        <v>3</v>
      </c>
      <c r="D24" s="204">
        <v>4</v>
      </c>
      <c r="E24" s="204">
        <v>5</v>
      </c>
      <c r="F24" s="204">
        <v>6</v>
      </c>
      <c r="G24" s="205" t="s">
        <v>188</v>
      </c>
      <c r="H24" s="206"/>
      <c r="I24" s="206"/>
      <c r="J24" s="207"/>
      <c r="K24" s="208"/>
      <c r="L24" s="208"/>
      <c r="M24" s="208"/>
      <c r="N24" s="208"/>
      <c r="O24" s="208"/>
      <c r="P24" s="208"/>
      <c r="Q24" s="208"/>
      <c r="R24" s="208"/>
      <c r="S24" s="208"/>
      <c r="T24" s="208"/>
      <c r="U24" s="208"/>
      <c r="V24" s="208"/>
      <c r="W24" s="208"/>
      <c r="X24" s="208"/>
      <c r="Y24" s="208"/>
      <c r="Z24" s="208"/>
      <c r="AA24" s="208"/>
      <c r="AB24" s="208"/>
      <c r="AC24" s="208"/>
      <c r="AD24" s="208"/>
      <c r="AE24" s="208"/>
      <c r="AF24" s="208"/>
      <c r="AG24" s="208"/>
      <c r="AH24" s="208"/>
      <c r="AI24" s="208"/>
      <c r="AJ24" s="208"/>
      <c r="AK24" s="208"/>
    </row>
    <row r="25" spans="1:37" s="264" customFormat="1" ht="14.4" thickTop="1" x14ac:dyDescent="0.25">
      <c r="A25" s="227"/>
      <c r="B25" s="228">
        <v>61</v>
      </c>
      <c r="C25" s="272" t="s">
        <v>190</v>
      </c>
      <c r="D25" s="230"/>
      <c r="E25" s="230">
        <f>'Oblast KOTELNY - ORJ 17 '!U32</f>
        <v>31550</v>
      </c>
      <c r="F25" s="230">
        <f>SUM(D25:E25)</f>
        <v>31550</v>
      </c>
      <c r="G25" s="235"/>
      <c r="H25" s="265"/>
      <c r="I25" s="265"/>
      <c r="J25" s="266"/>
    </row>
    <row r="26" spans="1:37" s="264" customFormat="1" x14ac:dyDescent="0.25">
      <c r="A26" s="227"/>
      <c r="B26" s="228">
        <v>63</v>
      </c>
      <c r="C26" s="272" t="s">
        <v>261</v>
      </c>
      <c r="D26" s="230"/>
      <c r="E26" s="230">
        <f>'Oblast KOTELNY - ORJ 13'!U16</f>
        <v>950</v>
      </c>
      <c r="F26" s="230">
        <f t="shared" ref="F26:F34" si="2">SUM(D26:E26)</f>
        <v>950</v>
      </c>
      <c r="G26" s="235"/>
      <c r="H26" s="265"/>
      <c r="I26" s="265"/>
      <c r="J26" s="266"/>
    </row>
    <row r="27" spans="1:37" s="264" customFormat="1" x14ac:dyDescent="0.25">
      <c r="A27" s="227"/>
      <c r="B27" s="228">
        <v>61</v>
      </c>
      <c r="C27" s="272" t="s">
        <v>191</v>
      </c>
      <c r="D27" s="230"/>
      <c r="E27" s="230">
        <f>'Oblast REÚO - ORJ 17 '!U29</f>
        <v>37100</v>
      </c>
      <c r="F27" s="230">
        <f>SUM(D27:E27)</f>
        <v>37100</v>
      </c>
      <c r="G27" s="235"/>
      <c r="H27" s="265"/>
      <c r="I27" s="265"/>
      <c r="J27" s="266"/>
    </row>
    <row r="28" spans="1:37" s="264" customFormat="1" x14ac:dyDescent="0.25">
      <c r="A28" s="227"/>
      <c r="B28" s="228">
        <v>63</v>
      </c>
      <c r="C28" s="272" t="s">
        <v>273</v>
      </c>
      <c r="D28" s="230"/>
      <c r="E28" s="230">
        <f>'Oblast REÚO - ORJ 13'!U11</f>
        <v>300</v>
      </c>
      <c r="F28" s="230">
        <f t="shared" si="2"/>
        <v>300</v>
      </c>
      <c r="G28" s="235"/>
      <c r="H28" s="265"/>
      <c r="I28" s="265"/>
      <c r="J28" s="266"/>
    </row>
    <row r="29" spans="1:37" s="264" customFormat="1" x14ac:dyDescent="0.25">
      <c r="A29" s="227"/>
      <c r="B29" s="228">
        <v>63</v>
      </c>
      <c r="C29" s="272" t="s">
        <v>355</v>
      </c>
      <c r="D29" s="230"/>
      <c r="E29" s="230">
        <f>'Oblast OKNA - ORJ 10'!U16</f>
        <v>5550</v>
      </c>
      <c r="F29" s="230">
        <f t="shared" ref="F29" si="3">SUM(D29:E29)</f>
        <v>5550</v>
      </c>
      <c r="G29" s="235"/>
      <c r="H29" s="265"/>
      <c r="I29" s="265"/>
      <c r="J29" s="266"/>
    </row>
    <row r="30" spans="1:37" s="264" customFormat="1" x14ac:dyDescent="0.25">
      <c r="A30" s="227"/>
      <c r="B30" s="228">
        <v>61</v>
      </c>
      <c r="C30" s="272" t="s">
        <v>192</v>
      </c>
      <c r="D30" s="230">
        <f>'Oblast FVE - ORJ 52 '!R34</f>
        <v>16380</v>
      </c>
      <c r="E30" s="230">
        <f>'Oblast FVE - ORJ 52 '!W34</f>
        <v>24888</v>
      </c>
      <c r="F30" s="230">
        <f t="shared" si="2"/>
        <v>41268</v>
      </c>
      <c r="G30" s="235"/>
      <c r="H30" s="273"/>
      <c r="I30" s="265"/>
      <c r="J30" s="266"/>
    </row>
    <row r="31" spans="1:37" s="264" customFormat="1" x14ac:dyDescent="0.25">
      <c r="A31" s="227"/>
      <c r="B31" s="228">
        <v>63</v>
      </c>
      <c r="C31" s="229" t="s">
        <v>195</v>
      </c>
      <c r="D31" s="230">
        <f>'Oblast FVE - ORJ 10'!T11</f>
        <v>0</v>
      </c>
      <c r="E31" s="230">
        <f>'Oblast FVE - ORJ 10'!Y14</f>
        <v>3488</v>
      </c>
      <c r="F31" s="230">
        <f t="shared" si="2"/>
        <v>3488</v>
      </c>
      <c r="G31" s="235"/>
      <c r="H31" s="265"/>
      <c r="I31" s="265"/>
      <c r="J31" s="266"/>
    </row>
    <row r="32" spans="1:37" s="264" customFormat="1" ht="14.4" thickBot="1" x14ac:dyDescent="0.3">
      <c r="A32" s="227"/>
      <c r="B32" s="228">
        <v>63</v>
      </c>
      <c r="C32" s="229" t="s">
        <v>219</v>
      </c>
      <c r="D32" s="230">
        <f>'Oblast FVE - ORJ 14'!S10</f>
        <v>0</v>
      </c>
      <c r="E32" s="230">
        <f>'Oblast FVE - ORJ 14'!V10</f>
        <v>4015</v>
      </c>
      <c r="F32" s="230">
        <f t="shared" si="2"/>
        <v>4015</v>
      </c>
      <c r="G32" s="235"/>
      <c r="H32" s="265"/>
      <c r="I32" s="265"/>
      <c r="J32" s="266"/>
    </row>
    <row r="33" spans="1:10" ht="14.4" hidden="1" thickBot="1" x14ac:dyDescent="0.3">
      <c r="A33" s="222"/>
      <c r="B33" s="223"/>
      <c r="C33" s="226"/>
      <c r="D33" s="225"/>
      <c r="E33" s="225"/>
      <c r="F33" s="225">
        <f t="shared" si="2"/>
        <v>0</v>
      </c>
      <c r="G33" s="234"/>
    </row>
    <row r="34" spans="1:10" ht="14.4" hidden="1" thickBot="1" x14ac:dyDescent="0.3">
      <c r="A34" s="227"/>
      <c r="B34" s="228"/>
      <c r="C34" s="229"/>
      <c r="D34" s="230"/>
      <c r="E34" s="230"/>
      <c r="F34" s="230">
        <f t="shared" si="2"/>
        <v>0</v>
      </c>
      <c r="G34" s="235" t="e">
        <f t="shared" ref="G34:G35" si="4">F34/D34*100</f>
        <v>#DIV/0!</v>
      </c>
    </row>
    <row r="35" spans="1:10" ht="14.4" hidden="1" thickBot="1" x14ac:dyDescent="0.3">
      <c r="A35" s="227"/>
      <c r="B35" s="228"/>
      <c r="C35" s="229"/>
      <c r="D35" s="230"/>
      <c r="E35" s="230"/>
      <c r="F35" s="230"/>
      <c r="G35" s="235" t="e">
        <f t="shared" si="4"/>
        <v>#DIV/0!</v>
      </c>
    </row>
    <row r="36" spans="1:10" s="210" customFormat="1" ht="15" thickTop="1" thickBot="1" x14ac:dyDescent="0.3">
      <c r="A36" s="304" t="s">
        <v>189</v>
      </c>
      <c r="B36" s="305"/>
      <c r="C36" s="306"/>
      <c r="D36" s="211">
        <f>SUM(D25:D35)</f>
        <v>16380</v>
      </c>
      <c r="E36" s="211">
        <f>SUM(E25:E35)</f>
        <v>107841</v>
      </c>
      <c r="F36" s="211">
        <f>SUM(F25:F35)</f>
        <v>124221</v>
      </c>
      <c r="G36" s="212"/>
      <c r="H36" s="189"/>
      <c r="I36" s="189"/>
      <c r="J36" s="190"/>
    </row>
    <row r="37" spans="1:10" s="216" customFormat="1" ht="15" thickTop="1" thickBot="1" x14ac:dyDescent="0.3">
      <c r="A37" s="215"/>
      <c r="B37" s="215"/>
      <c r="C37" s="215"/>
      <c r="D37" s="232"/>
      <c r="E37" s="232"/>
      <c r="F37" s="232"/>
      <c r="G37" s="233"/>
      <c r="I37" s="213"/>
      <c r="J37" s="214"/>
    </row>
    <row r="38" spans="1:10" s="264" customFormat="1" ht="32.25" customHeight="1" thickTop="1" thickBot="1" x14ac:dyDescent="0.3">
      <c r="A38" s="307" t="s">
        <v>314</v>
      </c>
      <c r="B38" s="308"/>
      <c r="C38" s="309"/>
      <c r="D38" s="290">
        <f>D36+D19</f>
        <v>16380</v>
      </c>
      <c r="E38" s="290">
        <f>E36+E19</f>
        <v>180735</v>
      </c>
      <c r="F38" s="290">
        <f>F36+F19</f>
        <v>197115</v>
      </c>
      <c r="G38" s="281"/>
      <c r="H38" s="284"/>
      <c r="I38" s="265"/>
      <c r="J38" s="266"/>
    </row>
    <row r="39" spans="1:10" ht="14.4" thickTop="1" x14ac:dyDescent="0.25"/>
    <row r="49" spans="1:37" s="192" customFormat="1" x14ac:dyDescent="0.25">
      <c r="A49" s="217"/>
      <c r="B49" s="217"/>
      <c r="C49" s="218"/>
      <c r="D49" s="219"/>
      <c r="E49" s="219"/>
      <c r="G49" s="191"/>
      <c r="H49" s="189"/>
      <c r="I49" s="189"/>
      <c r="J49" s="190"/>
      <c r="K49" s="191"/>
      <c r="L49" s="191"/>
      <c r="M49" s="191"/>
      <c r="N49" s="191"/>
      <c r="O49" s="191"/>
      <c r="P49" s="191"/>
      <c r="Q49" s="191"/>
      <c r="R49" s="191"/>
      <c r="S49" s="191"/>
      <c r="T49" s="191"/>
      <c r="U49" s="191"/>
      <c r="V49" s="191"/>
      <c r="W49" s="191"/>
      <c r="X49" s="191"/>
      <c r="Y49" s="191"/>
      <c r="Z49" s="191"/>
      <c r="AA49" s="191"/>
      <c r="AB49" s="191"/>
      <c r="AC49" s="191"/>
      <c r="AD49" s="191"/>
      <c r="AE49" s="191"/>
      <c r="AF49" s="191"/>
      <c r="AG49" s="191"/>
      <c r="AH49" s="191"/>
      <c r="AI49" s="191"/>
      <c r="AJ49" s="191"/>
      <c r="AK49" s="191"/>
    </row>
  </sheetData>
  <mergeCells count="4">
    <mergeCell ref="A3:G4"/>
    <mergeCell ref="A36:C36"/>
    <mergeCell ref="A19:C19"/>
    <mergeCell ref="A38:C38"/>
  </mergeCells>
  <pageMargins left="0.70866141732283472" right="0.70866141732283472" top="0.78740157480314965" bottom="0.78740157480314965" header="0.31496062992125984" footer="0.31496062992125984"/>
  <pageSetup paperSize="9" scale="68" firstPageNumber="192" fitToHeight="10" orientation="portrait" useFirstPageNumber="1" r:id="rId1"/>
  <headerFooter>
    <oddFooter xml:space="preserve">&amp;L&amp;"Arial,Kurzíva"&amp;11Zastupitelstvo Olomouckého kraje 11.12.2023  
2.1. - Rozpočet OK na rok  2024 - návrh rozpočtu  
Příloha č. 5h) - program Energetika&amp;R&amp;"Arial,Kurzíva"&amp;11Strana &amp;P (celkem 216) </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92D050"/>
    <pageSetUpPr fitToPage="1"/>
  </sheetPr>
  <dimension ref="A1:AD95"/>
  <sheetViews>
    <sheetView showGridLines="0" tabSelected="1" view="pageBreakPreview" zoomScale="70" zoomScaleNormal="70" zoomScaleSheetLayoutView="70" workbookViewId="0">
      <selection activeCell="T10" sqref="T10"/>
    </sheetView>
  </sheetViews>
  <sheetFormatPr defaultColWidth="9.109375" defaultRowHeight="14.4" outlineLevelCol="1" x14ac:dyDescent="0.3"/>
  <cols>
    <col min="1" max="1" width="5.44140625" style="238" customWidth="1"/>
    <col min="2" max="2" width="5.6640625" style="238" customWidth="1"/>
    <col min="3" max="3" width="7.6640625" style="238" hidden="1" customWidth="1" outlineLevel="1"/>
    <col min="4" max="4" width="7.5546875" style="238" hidden="1" customWidth="1" outlineLevel="1"/>
    <col min="5" max="5" width="6.33203125" style="238" customWidth="1" collapsed="1"/>
    <col min="6" max="6" width="6.33203125" style="238" hidden="1" customWidth="1" outlineLevel="1"/>
    <col min="7" max="8" width="18" style="238" hidden="1" customWidth="1" outlineLevel="1"/>
    <col min="9" max="9" width="37.88671875" style="238" customWidth="1" collapsed="1"/>
    <col min="10" max="10" width="38.88671875" style="238" customWidth="1"/>
    <col min="11" max="11" width="7.109375" style="238" customWidth="1"/>
    <col min="12" max="12" width="14.6640625" style="241" customWidth="1"/>
    <col min="13" max="14" width="14.88671875" style="240" customWidth="1"/>
    <col min="15" max="15" width="16.109375" style="240" customWidth="1"/>
    <col min="16" max="16" width="13.6640625" style="240" customWidth="1"/>
    <col min="17" max="17" width="14.6640625" style="240" customWidth="1"/>
    <col min="18" max="18" width="14.88671875" style="240" customWidth="1"/>
    <col min="19" max="19" width="16.6640625" style="240" customWidth="1"/>
    <col min="20" max="20" width="16.5546875" style="240" customWidth="1"/>
    <col min="21" max="21" width="16.44140625" style="240" customWidth="1"/>
    <col min="22" max="23" width="14.88671875" style="240" customWidth="1"/>
    <col min="24" max="24" width="14.88671875" style="240" hidden="1" customWidth="1"/>
    <col min="25" max="28" width="14.88671875" style="240" customWidth="1"/>
    <col min="29" max="29" width="17.6640625" style="239" customWidth="1"/>
    <col min="30" max="16384" width="9.109375" style="238"/>
  </cols>
  <sheetData>
    <row r="1" spans="1:30" ht="21" x14ac:dyDescent="0.4">
      <c r="A1" s="1" t="s">
        <v>218</v>
      </c>
      <c r="B1" s="260"/>
      <c r="C1" s="260"/>
      <c r="D1" s="260"/>
      <c r="E1" s="260"/>
      <c r="F1" s="260"/>
      <c r="G1" s="263"/>
      <c r="H1" s="263"/>
      <c r="I1" s="262"/>
      <c r="J1" s="261"/>
      <c r="K1" s="260"/>
      <c r="M1" s="257"/>
      <c r="P1" s="259"/>
      <c r="Q1" s="259"/>
      <c r="S1" s="259"/>
      <c r="T1" s="259"/>
      <c r="U1" s="259"/>
      <c r="V1" s="258"/>
      <c r="W1" s="87"/>
      <c r="X1" s="87"/>
      <c r="Y1" s="87"/>
      <c r="Z1" s="87"/>
      <c r="AA1" s="87"/>
      <c r="AB1" s="238"/>
      <c r="AC1" s="238"/>
    </row>
    <row r="2" spans="1:30" ht="15.6" x14ac:dyDescent="0.3">
      <c r="A2" s="94" t="s">
        <v>0</v>
      </c>
      <c r="B2" s="9"/>
      <c r="C2" s="9"/>
      <c r="D2" s="187"/>
      <c r="E2" s="187"/>
      <c r="F2" s="187"/>
      <c r="G2" s="91"/>
      <c r="H2" s="91"/>
      <c r="I2" s="9" t="s">
        <v>30</v>
      </c>
      <c r="J2" s="10" t="s">
        <v>29</v>
      </c>
      <c r="K2" s="93"/>
      <c r="M2" s="257"/>
      <c r="P2" s="12"/>
      <c r="Q2" s="12"/>
      <c r="S2" s="12"/>
      <c r="T2" s="12"/>
      <c r="U2" s="12"/>
      <c r="V2" s="13"/>
      <c r="W2" s="87"/>
      <c r="X2" s="87"/>
      <c r="Y2" s="87"/>
      <c r="Z2" s="87"/>
      <c r="AA2" s="87"/>
      <c r="AB2" s="238"/>
      <c r="AC2" s="238"/>
    </row>
    <row r="3" spans="1:30" ht="15.6" x14ac:dyDescent="0.3">
      <c r="A3" s="94"/>
      <c r="B3" s="9"/>
      <c r="C3" s="9"/>
      <c r="D3" s="187"/>
      <c r="E3" s="187"/>
      <c r="F3" s="187"/>
      <c r="G3" s="91"/>
      <c r="H3" s="91"/>
      <c r="I3" s="14" t="s">
        <v>3</v>
      </c>
      <c r="J3" s="95"/>
      <c r="K3" s="93"/>
      <c r="M3" s="257"/>
      <c r="P3" s="12"/>
      <c r="Q3" s="12"/>
      <c r="S3" s="12"/>
      <c r="T3" s="12"/>
      <c r="U3" s="12"/>
      <c r="V3" s="13"/>
      <c r="W3" s="87"/>
      <c r="X3" s="87"/>
      <c r="Y3" s="87"/>
      <c r="Z3" s="87"/>
      <c r="AA3" s="87"/>
      <c r="AB3" s="238"/>
      <c r="AC3" s="238"/>
    </row>
    <row r="4" spans="1:30" ht="17.25" customHeight="1" x14ac:dyDescent="0.3">
      <c r="A4" s="255"/>
      <c r="B4" s="255"/>
      <c r="C4" s="255"/>
      <c r="D4" s="255"/>
      <c r="E4" s="255"/>
      <c r="F4" s="255"/>
      <c r="G4" s="255"/>
      <c r="H4" s="255"/>
      <c r="I4" s="255"/>
      <c r="J4" s="255"/>
      <c r="K4" s="255"/>
      <c r="L4" s="255"/>
      <c r="M4" s="255"/>
      <c r="N4" s="256"/>
      <c r="O4" s="255"/>
      <c r="P4" s="256"/>
      <c r="Q4" s="255"/>
      <c r="R4" s="255"/>
      <c r="S4" s="255"/>
      <c r="T4" s="255"/>
      <c r="U4" s="255"/>
      <c r="V4" s="255"/>
      <c r="W4" s="255"/>
      <c r="X4" s="255"/>
      <c r="Y4" s="255"/>
      <c r="Z4" s="255"/>
      <c r="AA4" s="255"/>
      <c r="AB4" s="254" t="s">
        <v>4</v>
      </c>
      <c r="AD4" s="87"/>
    </row>
    <row r="5" spans="1:30" ht="25.5" customHeight="1" x14ac:dyDescent="0.3">
      <c r="A5" s="322" t="s">
        <v>369</v>
      </c>
      <c r="B5" s="323"/>
      <c r="C5" s="323"/>
      <c r="D5" s="323"/>
      <c r="E5" s="323"/>
      <c r="F5" s="323"/>
      <c r="G5" s="323"/>
      <c r="H5" s="323"/>
      <c r="I5" s="323"/>
      <c r="J5" s="323"/>
      <c r="K5" s="323"/>
      <c r="L5" s="323"/>
      <c r="M5" s="323"/>
      <c r="N5" s="323"/>
      <c r="O5" s="323"/>
      <c r="P5" s="323"/>
      <c r="Q5" s="323"/>
      <c r="R5" s="323"/>
      <c r="S5" s="323"/>
      <c r="T5" s="323"/>
      <c r="U5" s="323"/>
      <c r="V5" s="323"/>
      <c r="W5" s="323"/>
      <c r="X5" s="323"/>
      <c r="Y5" s="323"/>
      <c r="Z5" s="323"/>
      <c r="AA5" s="323"/>
      <c r="AB5" s="335"/>
      <c r="AC5" s="253"/>
    </row>
    <row r="6" spans="1:30" ht="25.5" customHeight="1" x14ac:dyDescent="0.3">
      <c r="A6" s="336" t="s">
        <v>5</v>
      </c>
      <c r="B6" s="336" t="s">
        <v>6</v>
      </c>
      <c r="C6" s="337" t="s">
        <v>7</v>
      </c>
      <c r="D6" s="337" t="s">
        <v>8</v>
      </c>
      <c r="E6" s="313" t="s">
        <v>9</v>
      </c>
      <c r="F6" s="288"/>
      <c r="G6" s="337" t="s">
        <v>11</v>
      </c>
      <c r="H6" s="289"/>
      <c r="I6" s="337" t="s">
        <v>12</v>
      </c>
      <c r="J6" s="318" t="s">
        <v>13</v>
      </c>
      <c r="K6" s="338" t="s">
        <v>14</v>
      </c>
      <c r="L6" s="318" t="s">
        <v>15</v>
      </c>
      <c r="M6" s="318" t="s">
        <v>16</v>
      </c>
      <c r="N6" s="315" t="s">
        <v>152</v>
      </c>
      <c r="O6" s="315" t="s">
        <v>153</v>
      </c>
      <c r="P6" s="318" t="s">
        <v>154</v>
      </c>
      <c r="Q6" s="311" t="s">
        <v>155</v>
      </c>
      <c r="R6" s="331" t="s">
        <v>156</v>
      </c>
      <c r="S6" s="331" t="s">
        <v>217</v>
      </c>
      <c r="T6" s="333" t="s">
        <v>158</v>
      </c>
      <c r="U6" s="334"/>
      <c r="V6" s="331" t="s">
        <v>159</v>
      </c>
      <c r="W6" s="333" t="s">
        <v>158</v>
      </c>
      <c r="X6" s="333"/>
      <c r="Y6" s="333"/>
      <c r="Z6" s="333"/>
      <c r="AA6" s="334"/>
      <c r="AB6" s="311" t="s">
        <v>37</v>
      </c>
      <c r="AC6" s="330" t="s">
        <v>18</v>
      </c>
    </row>
    <row r="7" spans="1:30" ht="81" customHeight="1" x14ac:dyDescent="0.3">
      <c r="A7" s="336"/>
      <c r="B7" s="336"/>
      <c r="C7" s="337"/>
      <c r="D7" s="337"/>
      <c r="E7" s="312"/>
      <c r="F7" s="287" t="s">
        <v>10</v>
      </c>
      <c r="G7" s="337"/>
      <c r="H7" s="289" t="s">
        <v>197</v>
      </c>
      <c r="I7" s="337"/>
      <c r="J7" s="318"/>
      <c r="K7" s="338"/>
      <c r="L7" s="318"/>
      <c r="M7" s="318"/>
      <c r="N7" s="314"/>
      <c r="O7" s="314"/>
      <c r="P7" s="318"/>
      <c r="Q7" s="311"/>
      <c r="R7" s="332"/>
      <c r="S7" s="332"/>
      <c r="T7" s="16" t="s">
        <v>160</v>
      </c>
      <c r="U7" s="16" t="s">
        <v>161</v>
      </c>
      <c r="V7" s="332"/>
      <c r="W7" s="100" t="s">
        <v>216</v>
      </c>
      <c r="X7" s="100" t="s">
        <v>215</v>
      </c>
      <c r="Y7" s="100" t="s">
        <v>214</v>
      </c>
      <c r="Z7" s="100" t="s">
        <v>213</v>
      </c>
      <c r="AA7" s="16" t="s">
        <v>212</v>
      </c>
      <c r="AB7" s="311"/>
      <c r="AC7" s="330"/>
    </row>
    <row r="8" spans="1:30" s="104" customFormat="1" ht="25.5" customHeight="1" x14ac:dyDescent="0.35">
      <c r="A8" s="101" t="s">
        <v>22</v>
      </c>
      <c r="B8" s="102"/>
      <c r="C8" s="102"/>
      <c r="D8" s="102"/>
      <c r="E8" s="102"/>
      <c r="F8" s="102"/>
      <c r="G8" s="102"/>
      <c r="H8" s="102"/>
      <c r="I8" s="102"/>
      <c r="J8" s="102"/>
      <c r="K8" s="102"/>
      <c r="L8" s="102"/>
      <c r="M8" s="18">
        <f>SUM(M9:M9)</f>
        <v>7300</v>
      </c>
      <c r="N8" s="18">
        <f>SUM(N9:N9)</f>
        <v>3285</v>
      </c>
      <c r="O8" s="18">
        <f>SUM(O9:O9)</f>
        <v>4015</v>
      </c>
      <c r="P8" s="18"/>
      <c r="Q8" s="18">
        <f t="shared" ref="Q8:AB8" si="0">SUM(Q9:Q9)</f>
        <v>0</v>
      </c>
      <c r="R8" s="103">
        <f t="shared" si="0"/>
        <v>4015</v>
      </c>
      <c r="S8" s="103">
        <f t="shared" si="0"/>
        <v>0</v>
      </c>
      <c r="T8" s="103">
        <f t="shared" si="0"/>
        <v>0</v>
      </c>
      <c r="U8" s="103">
        <f t="shared" si="0"/>
        <v>0</v>
      </c>
      <c r="V8" s="103">
        <f t="shared" si="0"/>
        <v>4015</v>
      </c>
      <c r="W8" s="103">
        <f t="shared" si="0"/>
        <v>4015</v>
      </c>
      <c r="X8" s="103">
        <f t="shared" si="0"/>
        <v>0</v>
      </c>
      <c r="Y8" s="103">
        <f t="shared" si="0"/>
        <v>0</v>
      </c>
      <c r="Z8" s="103">
        <f t="shared" si="0"/>
        <v>0</v>
      </c>
      <c r="AA8" s="103">
        <f t="shared" si="0"/>
        <v>0</v>
      </c>
      <c r="AB8" s="103">
        <f t="shared" si="0"/>
        <v>0</v>
      </c>
      <c r="AC8" s="19"/>
    </row>
    <row r="9" spans="1:30" ht="117.75" customHeight="1" x14ac:dyDescent="0.3">
      <c r="A9" s="105">
        <v>1</v>
      </c>
      <c r="B9" s="106" t="s">
        <v>23</v>
      </c>
      <c r="C9" s="107">
        <v>3523</v>
      </c>
      <c r="D9" s="107">
        <v>6351</v>
      </c>
      <c r="E9" s="107">
        <v>63</v>
      </c>
      <c r="F9" s="107">
        <v>315</v>
      </c>
      <c r="G9" s="108">
        <v>66014001700</v>
      </c>
      <c r="H9" s="108"/>
      <c r="I9" s="109" t="s">
        <v>211</v>
      </c>
      <c r="J9" s="110" t="s">
        <v>210</v>
      </c>
      <c r="K9" s="252" t="s">
        <v>209</v>
      </c>
      <c r="L9" s="112" t="s">
        <v>166</v>
      </c>
      <c r="M9" s="113">
        <v>7300</v>
      </c>
      <c r="N9" s="113">
        <v>3285</v>
      </c>
      <c r="O9" s="150">
        <f>M9-N9</f>
        <v>4015</v>
      </c>
      <c r="P9" s="251">
        <v>2024</v>
      </c>
      <c r="Q9" s="248">
        <v>0</v>
      </c>
      <c r="R9" s="250">
        <f>S9+V9</f>
        <v>4015</v>
      </c>
      <c r="S9" s="249">
        <f>SUM(T9:U9)</f>
        <v>0</v>
      </c>
      <c r="T9" s="248">
        <v>0</v>
      </c>
      <c r="U9" s="248">
        <v>0</v>
      </c>
      <c r="V9" s="247">
        <f>SUM(W9:AA9)</f>
        <v>4015</v>
      </c>
      <c r="W9" s="246">
        <v>4015</v>
      </c>
      <c r="X9" s="246">
        <v>0</v>
      </c>
      <c r="Y9" s="246">
        <v>0</v>
      </c>
      <c r="Z9" s="246">
        <v>0</v>
      </c>
      <c r="AA9" s="246">
        <v>0</v>
      </c>
      <c r="AB9" s="246">
        <v>0</v>
      </c>
      <c r="AC9" s="245" t="s">
        <v>208</v>
      </c>
    </row>
    <row r="10" spans="1:30" ht="35.25" customHeight="1" x14ac:dyDescent="0.3">
      <c r="A10" s="165" t="s">
        <v>272</v>
      </c>
      <c r="B10" s="166"/>
      <c r="C10" s="166"/>
      <c r="D10" s="166"/>
      <c r="E10" s="166"/>
      <c r="F10" s="166"/>
      <c r="G10" s="166"/>
      <c r="H10" s="166"/>
      <c r="I10" s="166"/>
      <c r="J10" s="166"/>
      <c r="K10" s="166"/>
      <c r="L10" s="166"/>
      <c r="M10" s="167">
        <f t="shared" ref="M10:AB10" si="1">M8</f>
        <v>7300</v>
      </c>
      <c r="N10" s="167">
        <f t="shared" si="1"/>
        <v>3285</v>
      </c>
      <c r="O10" s="167">
        <f t="shared" si="1"/>
        <v>4015</v>
      </c>
      <c r="P10" s="167">
        <f t="shared" si="1"/>
        <v>0</v>
      </c>
      <c r="Q10" s="167">
        <f t="shared" si="1"/>
        <v>0</v>
      </c>
      <c r="R10" s="167">
        <f t="shared" si="1"/>
        <v>4015</v>
      </c>
      <c r="S10" s="167">
        <f t="shared" si="1"/>
        <v>0</v>
      </c>
      <c r="T10" s="167">
        <f t="shared" si="1"/>
        <v>0</v>
      </c>
      <c r="U10" s="167">
        <f t="shared" si="1"/>
        <v>0</v>
      </c>
      <c r="V10" s="167">
        <f t="shared" si="1"/>
        <v>4015</v>
      </c>
      <c r="W10" s="167">
        <f t="shared" si="1"/>
        <v>4015</v>
      </c>
      <c r="X10" s="167">
        <f t="shared" si="1"/>
        <v>0</v>
      </c>
      <c r="Y10" s="167">
        <f t="shared" si="1"/>
        <v>0</v>
      </c>
      <c r="Z10" s="167">
        <f t="shared" si="1"/>
        <v>0</v>
      </c>
      <c r="AA10" s="167">
        <f t="shared" si="1"/>
        <v>0</v>
      </c>
      <c r="AB10" s="167">
        <f t="shared" si="1"/>
        <v>0</v>
      </c>
      <c r="AC10" s="169"/>
    </row>
    <row r="11" spans="1:30" s="240" customFormat="1" ht="23.25" customHeight="1" x14ac:dyDescent="0.3">
      <c r="A11" s="241"/>
      <c r="B11" s="241"/>
      <c r="C11" s="241"/>
      <c r="D11" s="241"/>
      <c r="E11" s="241"/>
      <c r="F11" s="241"/>
      <c r="G11" s="241"/>
      <c r="H11" s="241"/>
      <c r="I11" s="170"/>
      <c r="J11" s="241"/>
      <c r="K11" s="171"/>
      <c r="L11" s="172"/>
      <c r="M11" s="173"/>
      <c r="N11" s="173"/>
      <c r="O11" s="173"/>
      <c r="P11" s="174"/>
      <c r="Q11" s="174"/>
      <c r="AC11" s="239"/>
      <c r="AD11" s="238"/>
    </row>
    <row r="12" spans="1:30" s="240" customFormat="1" hidden="1" x14ac:dyDescent="0.3">
      <c r="A12" s="241"/>
      <c r="B12" s="241"/>
      <c r="C12" s="241"/>
      <c r="D12" s="241"/>
      <c r="E12" s="241"/>
      <c r="F12" s="241"/>
      <c r="G12" s="241"/>
      <c r="H12" s="241"/>
      <c r="I12" s="241"/>
      <c r="J12" s="241"/>
      <c r="K12" s="176"/>
      <c r="L12" s="243"/>
      <c r="M12" s="242"/>
      <c r="N12" s="242"/>
      <c r="O12" s="242"/>
      <c r="AC12" s="239"/>
      <c r="AD12" s="238"/>
    </row>
    <row r="13" spans="1:30" s="240" customFormat="1" ht="25.5" customHeight="1" x14ac:dyDescent="0.3">
      <c r="A13" s="244"/>
      <c r="B13" s="244"/>
      <c r="C13" s="244"/>
      <c r="D13" s="244"/>
      <c r="E13" s="244"/>
      <c r="F13" s="244"/>
      <c r="G13" s="244"/>
      <c r="H13" s="244"/>
      <c r="I13" s="244"/>
      <c r="J13" s="244"/>
      <c r="K13" s="244"/>
      <c r="L13" s="244"/>
      <c r="M13" s="244"/>
      <c r="N13" s="244"/>
      <c r="O13" s="244"/>
      <c r="P13" s="244"/>
      <c r="Q13" s="244"/>
      <c r="R13" s="244"/>
      <c r="AC13" s="239"/>
      <c r="AD13" s="238"/>
    </row>
    <row r="14" spans="1:30" s="185" customFormat="1" ht="15" x14ac:dyDescent="0.25">
      <c r="A14" s="180"/>
      <c r="B14" s="181"/>
      <c r="C14" s="180"/>
      <c r="D14" s="181"/>
      <c r="E14" s="181"/>
      <c r="F14" s="181"/>
      <c r="G14" s="181"/>
      <c r="H14" s="181"/>
      <c r="I14" s="181"/>
      <c r="J14" s="181"/>
      <c r="K14" s="182"/>
      <c r="L14" s="183"/>
      <c r="M14" s="184"/>
      <c r="N14" s="184"/>
      <c r="O14" s="184"/>
      <c r="AC14" s="186"/>
      <c r="AD14" s="187"/>
    </row>
    <row r="15" spans="1:30" s="240" customFormat="1" x14ac:dyDescent="0.3">
      <c r="A15" s="241"/>
      <c r="B15" s="241"/>
      <c r="C15" s="241"/>
      <c r="D15" s="241"/>
      <c r="E15" s="241"/>
      <c r="F15" s="241"/>
      <c r="G15" s="241"/>
      <c r="H15" s="241"/>
      <c r="I15" s="241"/>
      <c r="J15" s="241"/>
      <c r="K15" s="238"/>
      <c r="L15" s="243"/>
      <c r="M15" s="242"/>
      <c r="N15" s="242"/>
      <c r="O15" s="242"/>
      <c r="AC15" s="239"/>
      <c r="AD15" s="238"/>
    </row>
    <row r="16" spans="1:30" s="240" customFormat="1" x14ac:dyDescent="0.3">
      <c r="A16" s="241"/>
      <c r="B16" s="241"/>
      <c r="C16" s="241"/>
      <c r="D16" s="241"/>
      <c r="E16" s="241"/>
      <c r="F16" s="241"/>
      <c r="G16" s="241"/>
      <c r="H16" s="241"/>
      <c r="I16" s="241"/>
      <c r="J16" s="241"/>
      <c r="K16" s="238"/>
      <c r="L16" s="243"/>
      <c r="M16" s="242"/>
      <c r="N16" s="242"/>
      <c r="O16" s="242"/>
      <c r="AC16" s="239"/>
      <c r="AD16" s="238"/>
    </row>
    <row r="17" spans="1:30" s="240" customFormat="1" x14ac:dyDescent="0.3">
      <c r="A17" s="241"/>
      <c r="B17" s="241"/>
      <c r="C17" s="241"/>
      <c r="D17" s="241"/>
      <c r="E17" s="241"/>
      <c r="F17" s="241"/>
      <c r="G17" s="241"/>
      <c r="H17" s="241"/>
      <c r="I17" s="241"/>
      <c r="J17" s="241"/>
      <c r="K17" s="238"/>
      <c r="L17" s="243"/>
      <c r="M17" s="242"/>
      <c r="N17" s="242"/>
      <c r="O17" s="242"/>
      <c r="AC17" s="239"/>
      <c r="AD17" s="238"/>
    </row>
    <row r="18" spans="1:30" s="240" customFormat="1" x14ac:dyDescent="0.3">
      <c r="A18" s="241"/>
      <c r="B18" s="241"/>
      <c r="C18" s="241"/>
      <c r="D18" s="241"/>
      <c r="E18" s="241"/>
      <c r="F18" s="241"/>
      <c r="G18" s="241"/>
      <c r="H18" s="241"/>
      <c r="I18" s="241"/>
      <c r="J18" s="241"/>
      <c r="K18" s="238"/>
      <c r="L18" s="243"/>
      <c r="M18" s="242"/>
      <c r="N18" s="242"/>
      <c r="O18" s="242"/>
      <c r="AC18" s="239"/>
      <c r="AD18" s="238"/>
    </row>
    <row r="19" spans="1:30" s="240" customFormat="1" x14ac:dyDescent="0.3">
      <c r="A19" s="241"/>
      <c r="B19" s="241"/>
      <c r="C19" s="241"/>
      <c r="D19" s="241"/>
      <c r="E19" s="241"/>
      <c r="F19" s="241"/>
      <c r="G19" s="241"/>
      <c r="H19" s="241"/>
      <c r="I19" s="241"/>
      <c r="J19" s="241"/>
      <c r="K19" s="238"/>
      <c r="L19" s="243"/>
      <c r="M19" s="242"/>
      <c r="N19" s="242"/>
      <c r="O19" s="242"/>
      <c r="AC19" s="239"/>
      <c r="AD19" s="238"/>
    </row>
    <row r="20" spans="1:30" s="240" customFormat="1" x14ac:dyDescent="0.3">
      <c r="A20" s="241"/>
      <c r="B20" s="241"/>
      <c r="C20" s="241"/>
      <c r="D20" s="241"/>
      <c r="E20" s="241"/>
      <c r="F20" s="241"/>
      <c r="G20" s="241"/>
      <c r="H20" s="241"/>
      <c r="I20" s="241"/>
      <c r="J20" s="241"/>
      <c r="K20" s="238"/>
      <c r="L20" s="243"/>
      <c r="M20" s="242"/>
      <c r="N20" s="242"/>
      <c r="O20" s="242"/>
      <c r="AC20" s="239"/>
      <c r="AD20" s="238"/>
    </row>
    <row r="21" spans="1:30" s="240" customFormat="1" x14ac:dyDescent="0.3">
      <c r="A21" s="241"/>
      <c r="B21" s="241"/>
      <c r="C21" s="241"/>
      <c r="D21" s="241"/>
      <c r="E21" s="241"/>
      <c r="F21" s="241"/>
      <c r="G21" s="241"/>
      <c r="H21" s="241"/>
      <c r="I21" s="241"/>
      <c r="J21" s="241"/>
      <c r="K21" s="238"/>
      <c r="L21" s="243"/>
      <c r="M21" s="242"/>
      <c r="N21" s="242"/>
      <c r="O21" s="242"/>
      <c r="AC21" s="239"/>
      <c r="AD21" s="238"/>
    </row>
    <row r="22" spans="1:30" s="240" customFormat="1" x14ac:dyDescent="0.3">
      <c r="A22" s="241"/>
      <c r="B22" s="241"/>
      <c r="C22" s="241"/>
      <c r="D22" s="241"/>
      <c r="E22" s="241"/>
      <c r="F22" s="241"/>
      <c r="G22" s="241"/>
      <c r="H22" s="241"/>
      <c r="I22" s="241"/>
      <c r="J22" s="241"/>
      <c r="K22" s="238"/>
      <c r="L22" s="243"/>
      <c r="M22" s="242"/>
      <c r="N22" s="242"/>
      <c r="O22" s="242"/>
      <c r="AC22" s="239"/>
      <c r="AD22" s="238"/>
    </row>
    <row r="23" spans="1:30" s="240" customFormat="1" x14ac:dyDescent="0.3">
      <c r="A23" s="241"/>
      <c r="B23" s="241"/>
      <c r="C23" s="241"/>
      <c r="D23" s="241"/>
      <c r="E23" s="241"/>
      <c r="F23" s="241"/>
      <c r="G23" s="241"/>
      <c r="H23" s="241"/>
      <c r="I23" s="241"/>
      <c r="J23" s="241"/>
      <c r="K23" s="238"/>
      <c r="L23" s="243"/>
      <c r="M23" s="242"/>
      <c r="N23" s="242"/>
      <c r="O23" s="242"/>
      <c r="AC23" s="239"/>
      <c r="AD23" s="238"/>
    </row>
    <row r="24" spans="1:30" s="240" customFormat="1" x14ac:dyDescent="0.3">
      <c r="A24" s="241"/>
      <c r="B24" s="241"/>
      <c r="C24" s="241"/>
      <c r="D24" s="241"/>
      <c r="E24" s="241"/>
      <c r="F24" s="241"/>
      <c r="G24" s="241"/>
      <c r="H24" s="241"/>
      <c r="I24" s="241"/>
      <c r="J24" s="241"/>
      <c r="K24" s="238"/>
      <c r="L24" s="243"/>
      <c r="M24" s="242"/>
      <c r="N24" s="242"/>
      <c r="O24" s="242"/>
      <c r="AC24" s="239"/>
      <c r="AD24" s="238"/>
    </row>
    <row r="25" spans="1:30" s="240" customFormat="1" x14ac:dyDescent="0.3">
      <c r="A25" s="241"/>
      <c r="B25" s="241"/>
      <c r="C25" s="241"/>
      <c r="D25" s="241"/>
      <c r="E25" s="241"/>
      <c r="F25" s="241"/>
      <c r="G25" s="241"/>
      <c r="H25" s="241"/>
      <c r="I25" s="241"/>
      <c r="J25" s="241"/>
      <c r="K25" s="238"/>
      <c r="L25" s="243"/>
      <c r="M25" s="242"/>
      <c r="N25" s="242"/>
      <c r="O25" s="242"/>
      <c r="AC25" s="239"/>
      <c r="AD25" s="238"/>
    </row>
    <row r="26" spans="1:30" s="240" customFormat="1" x14ac:dyDescent="0.3">
      <c r="A26" s="241"/>
      <c r="B26" s="241"/>
      <c r="C26" s="241"/>
      <c r="D26" s="241"/>
      <c r="E26" s="241"/>
      <c r="F26" s="241"/>
      <c r="G26" s="241"/>
      <c r="H26" s="241"/>
      <c r="I26" s="241"/>
      <c r="J26" s="241"/>
      <c r="K26" s="238"/>
      <c r="L26" s="243"/>
      <c r="M26" s="242"/>
      <c r="N26" s="242"/>
      <c r="O26" s="242"/>
      <c r="AC26" s="239"/>
      <c r="AD26" s="238"/>
    </row>
    <row r="27" spans="1:30" s="240" customFormat="1" x14ac:dyDescent="0.3">
      <c r="A27" s="241"/>
      <c r="B27" s="241"/>
      <c r="C27" s="241"/>
      <c r="D27" s="241"/>
      <c r="E27" s="241"/>
      <c r="F27" s="241"/>
      <c r="G27" s="241"/>
      <c r="H27" s="241"/>
      <c r="I27" s="241"/>
      <c r="J27" s="241"/>
      <c r="K27" s="238"/>
      <c r="L27" s="243"/>
      <c r="M27" s="242"/>
      <c r="N27" s="242"/>
      <c r="O27" s="242"/>
      <c r="AC27" s="239"/>
      <c r="AD27" s="238"/>
    </row>
    <row r="28" spans="1:30" s="240" customFormat="1" x14ac:dyDescent="0.3">
      <c r="A28" s="241"/>
      <c r="B28" s="241"/>
      <c r="C28" s="241"/>
      <c r="D28" s="241"/>
      <c r="E28" s="241"/>
      <c r="F28" s="241"/>
      <c r="G28" s="241"/>
      <c r="H28" s="241"/>
      <c r="I28" s="241"/>
      <c r="J28" s="241"/>
      <c r="K28" s="238"/>
      <c r="L28" s="243"/>
      <c r="M28" s="242"/>
      <c r="N28" s="242"/>
      <c r="O28" s="242"/>
      <c r="AC28" s="239"/>
      <c r="AD28" s="238"/>
    </row>
    <row r="29" spans="1:30" s="240" customFormat="1" x14ac:dyDescent="0.3">
      <c r="A29" s="241"/>
      <c r="B29" s="241"/>
      <c r="C29" s="241"/>
      <c r="D29" s="241"/>
      <c r="E29" s="241"/>
      <c r="F29" s="241"/>
      <c r="G29" s="241"/>
      <c r="H29" s="241"/>
      <c r="I29" s="241"/>
      <c r="J29" s="241"/>
      <c r="K29" s="238"/>
      <c r="L29" s="243"/>
      <c r="M29" s="242"/>
      <c r="N29" s="242"/>
      <c r="O29" s="242"/>
      <c r="AC29" s="239"/>
      <c r="AD29" s="238"/>
    </row>
    <row r="30" spans="1:30" s="240" customFormat="1" x14ac:dyDescent="0.3">
      <c r="A30" s="241"/>
      <c r="B30" s="241"/>
      <c r="C30" s="241"/>
      <c r="D30" s="241"/>
      <c r="E30" s="241"/>
      <c r="F30" s="241"/>
      <c r="G30" s="241"/>
      <c r="H30" s="241"/>
      <c r="I30" s="241"/>
      <c r="J30" s="241"/>
      <c r="K30" s="238"/>
      <c r="L30" s="243"/>
      <c r="M30" s="242"/>
      <c r="N30" s="242"/>
      <c r="O30" s="242"/>
      <c r="AC30" s="239"/>
      <c r="AD30" s="238"/>
    </row>
    <row r="31" spans="1:30" s="240" customFormat="1" x14ac:dyDescent="0.3">
      <c r="A31" s="241"/>
      <c r="B31" s="241"/>
      <c r="C31" s="241"/>
      <c r="D31" s="241"/>
      <c r="E31" s="241"/>
      <c r="F31" s="241"/>
      <c r="G31" s="241"/>
      <c r="H31" s="241"/>
      <c r="I31" s="241"/>
      <c r="J31" s="241"/>
      <c r="K31" s="238"/>
      <c r="L31" s="243"/>
      <c r="M31" s="242"/>
      <c r="N31" s="242"/>
      <c r="O31" s="242"/>
      <c r="AC31" s="239"/>
      <c r="AD31" s="238"/>
    </row>
    <row r="32" spans="1:30" s="240" customFormat="1" x14ac:dyDescent="0.3">
      <c r="A32" s="241"/>
      <c r="B32" s="241"/>
      <c r="C32" s="241"/>
      <c r="D32" s="241"/>
      <c r="E32" s="241"/>
      <c r="F32" s="241"/>
      <c r="G32" s="241"/>
      <c r="H32" s="241"/>
      <c r="I32" s="241"/>
      <c r="J32" s="241"/>
      <c r="K32" s="238"/>
      <c r="L32" s="243"/>
      <c r="M32" s="242"/>
      <c r="N32" s="242"/>
      <c r="O32" s="242"/>
      <c r="AC32" s="239"/>
      <c r="AD32" s="238"/>
    </row>
    <row r="33" spans="1:30" s="240" customFormat="1" x14ac:dyDescent="0.3">
      <c r="A33" s="241"/>
      <c r="B33" s="241"/>
      <c r="C33" s="241"/>
      <c r="D33" s="241"/>
      <c r="E33" s="241"/>
      <c r="F33" s="241"/>
      <c r="G33" s="241"/>
      <c r="H33" s="241"/>
      <c r="I33" s="241"/>
      <c r="J33" s="241"/>
      <c r="K33" s="238"/>
      <c r="L33" s="241"/>
      <c r="M33" s="242"/>
      <c r="N33" s="242"/>
      <c r="O33" s="242"/>
      <c r="AC33" s="239"/>
      <c r="AD33" s="238"/>
    </row>
    <row r="34" spans="1:30" s="240" customFormat="1" x14ac:dyDescent="0.3">
      <c r="A34" s="241"/>
      <c r="B34" s="241"/>
      <c r="C34" s="241"/>
      <c r="D34" s="241"/>
      <c r="E34" s="241"/>
      <c r="F34" s="241"/>
      <c r="G34" s="241"/>
      <c r="H34" s="241"/>
      <c r="I34" s="241"/>
      <c r="J34" s="241"/>
      <c r="K34" s="238"/>
      <c r="L34" s="241"/>
      <c r="M34" s="242"/>
      <c r="N34" s="242"/>
      <c r="O34" s="242"/>
      <c r="AC34" s="239"/>
      <c r="AD34" s="238"/>
    </row>
    <row r="35" spans="1:30" s="240" customFormat="1" x14ac:dyDescent="0.3">
      <c r="A35" s="241"/>
      <c r="B35" s="241"/>
      <c r="C35" s="241"/>
      <c r="D35" s="241"/>
      <c r="E35" s="241"/>
      <c r="F35" s="241"/>
      <c r="G35" s="241"/>
      <c r="H35" s="241"/>
      <c r="I35" s="241"/>
      <c r="J35" s="241"/>
      <c r="K35" s="238"/>
      <c r="L35" s="241"/>
      <c r="M35" s="242"/>
      <c r="N35" s="242"/>
      <c r="O35" s="242"/>
      <c r="AC35" s="239"/>
      <c r="AD35" s="238"/>
    </row>
    <row r="36" spans="1:30" s="240" customFormat="1" x14ac:dyDescent="0.3">
      <c r="A36" s="241"/>
      <c r="B36" s="241"/>
      <c r="C36" s="241"/>
      <c r="D36" s="241"/>
      <c r="E36" s="241"/>
      <c r="F36" s="241"/>
      <c r="G36" s="241"/>
      <c r="H36" s="241"/>
      <c r="I36" s="241"/>
      <c r="J36" s="241"/>
      <c r="K36" s="238"/>
      <c r="L36" s="241"/>
      <c r="M36" s="242"/>
      <c r="N36" s="242"/>
      <c r="O36" s="242"/>
      <c r="AC36" s="239"/>
      <c r="AD36" s="238"/>
    </row>
    <row r="37" spans="1:30" s="240" customFormat="1" x14ac:dyDescent="0.3">
      <c r="A37" s="241"/>
      <c r="B37" s="241"/>
      <c r="C37" s="241"/>
      <c r="D37" s="241"/>
      <c r="E37" s="241"/>
      <c r="F37" s="241"/>
      <c r="G37" s="241"/>
      <c r="H37" s="241"/>
      <c r="I37" s="241"/>
      <c r="J37" s="241"/>
      <c r="K37" s="238"/>
      <c r="L37" s="241"/>
      <c r="M37" s="242"/>
      <c r="N37" s="242"/>
      <c r="O37" s="242"/>
      <c r="AC37" s="239"/>
      <c r="AD37" s="238"/>
    </row>
    <row r="38" spans="1:30" s="240" customFormat="1" x14ac:dyDescent="0.3">
      <c r="A38" s="241"/>
      <c r="B38" s="241"/>
      <c r="C38" s="241"/>
      <c r="D38" s="241"/>
      <c r="E38" s="241"/>
      <c r="F38" s="241"/>
      <c r="G38" s="241"/>
      <c r="H38" s="241"/>
      <c r="I38" s="241"/>
      <c r="J38" s="241"/>
      <c r="K38" s="238"/>
      <c r="L38" s="241"/>
      <c r="M38" s="242"/>
      <c r="N38" s="242"/>
      <c r="O38" s="242"/>
      <c r="AC38" s="239"/>
      <c r="AD38" s="238"/>
    </row>
    <row r="39" spans="1:30" s="240" customFormat="1" x14ac:dyDescent="0.3">
      <c r="A39" s="241"/>
      <c r="B39" s="241"/>
      <c r="C39" s="241"/>
      <c r="D39" s="241"/>
      <c r="E39" s="241"/>
      <c r="F39" s="241"/>
      <c r="G39" s="241"/>
      <c r="H39" s="241"/>
      <c r="I39" s="241"/>
      <c r="J39" s="241"/>
      <c r="K39" s="238"/>
      <c r="L39" s="241"/>
      <c r="M39" s="242"/>
      <c r="N39" s="242"/>
      <c r="O39" s="242"/>
      <c r="AC39" s="239"/>
      <c r="AD39" s="238"/>
    </row>
    <row r="40" spans="1:30" s="240" customFormat="1" x14ac:dyDescent="0.3">
      <c r="A40" s="241"/>
      <c r="B40" s="241"/>
      <c r="C40" s="241"/>
      <c r="D40" s="241"/>
      <c r="E40" s="241"/>
      <c r="F40" s="241"/>
      <c r="G40" s="241"/>
      <c r="H40" s="241"/>
      <c r="I40" s="241"/>
      <c r="J40" s="241"/>
      <c r="K40" s="238"/>
      <c r="L40" s="241"/>
      <c r="M40" s="242"/>
      <c r="N40" s="242"/>
      <c r="O40" s="242"/>
      <c r="AC40" s="239"/>
      <c r="AD40" s="238"/>
    </row>
    <row r="41" spans="1:30" s="240" customFormat="1" x14ac:dyDescent="0.3">
      <c r="A41" s="241"/>
      <c r="B41" s="241"/>
      <c r="C41" s="241"/>
      <c r="D41" s="241"/>
      <c r="E41" s="241"/>
      <c r="F41" s="241"/>
      <c r="G41" s="241"/>
      <c r="H41" s="241"/>
      <c r="I41" s="241"/>
      <c r="J41" s="241"/>
      <c r="K41" s="238"/>
      <c r="L41" s="241"/>
      <c r="M41" s="242"/>
      <c r="N41" s="242"/>
      <c r="O41" s="242"/>
      <c r="AC41" s="239"/>
      <c r="AD41" s="238"/>
    </row>
    <row r="42" spans="1:30" s="240" customFormat="1" x14ac:dyDescent="0.3">
      <c r="A42" s="241"/>
      <c r="B42" s="241"/>
      <c r="C42" s="241"/>
      <c r="D42" s="241"/>
      <c r="E42" s="241"/>
      <c r="F42" s="241"/>
      <c r="G42" s="241"/>
      <c r="H42" s="241"/>
      <c r="I42" s="241"/>
      <c r="J42" s="241"/>
      <c r="K42" s="238"/>
      <c r="L42" s="241"/>
      <c r="M42" s="242"/>
      <c r="N42" s="242"/>
      <c r="O42" s="242"/>
      <c r="AC42" s="239"/>
      <c r="AD42" s="238"/>
    </row>
    <row r="43" spans="1:30" s="240" customFormat="1" x14ac:dyDescent="0.3">
      <c r="A43" s="241"/>
      <c r="B43" s="241"/>
      <c r="C43" s="241"/>
      <c r="D43" s="241"/>
      <c r="E43" s="241"/>
      <c r="F43" s="241"/>
      <c r="G43" s="241"/>
      <c r="H43" s="241"/>
      <c r="I43" s="241"/>
      <c r="J43" s="241"/>
      <c r="K43" s="238"/>
      <c r="L43" s="241"/>
      <c r="M43" s="242"/>
      <c r="N43" s="242"/>
      <c r="O43" s="242"/>
      <c r="AC43" s="239"/>
      <c r="AD43" s="238"/>
    </row>
    <row r="44" spans="1:30" s="240" customFormat="1" x14ac:dyDescent="0.3">
      <c r="A44" s="238"/>
      <c r="B44" s="238"/>
      <c r="C44" s="238"/>
      <c r="D44" s="238"/>
      <c r="E44" s="238"/>
      <c r="F44" s="238"/>
      <c r="G44" s="238"/>
      <c r="H44" s="238"/>
      <c r="I44" s="238"/>
      <c r="J44" s="238"/>
      <c r="K44" s="238"/>
      <c r="L44" s="241"/>
      <c r="M44" s="242"/>
      <c r="N44" s="242"/>
      <c r="O44" s="242"/>
      <c r="AC44" s="239"/>
      <c r="AD44" s="238"/>
    </row>
    <row r="45" spans="1:30" s="240" customFormat="1" x14ac:dyDescent="0.3">
      <c r="A45" s="238"/>
      <c r="B45" s="238"/>
      <c r="C45" s="238"/>
      <c r="D45" s="238"/>
      <c r="E45" s="238"/>
      <c r="F45" s="238"/>
      <c r="G45" s="238"/>
      <c r="H45" s="238"/>
      <c r="I45" s="238"/>
      <c r="J45" s="238"/>
      <c r="K45" s="238"/>
      <c r="L45" s="241"/>
      <c r="M45" s="242"/>
      <c r="N45" s="242"/>
      <c r="O45" s="242"/>
      <c r="AC45" s="239"/>
      <c r="AD45" s="238"/>
    </row>
    <row r="46" spans="1:30" s="240" customFormat="1" x14ac:dyDescent="0.3">
      <c r="A46" s="238"/>
      <c r="B46" s="238"/>
      <c r="C46" s="238"/>
      <c r="D46" s="238"/>
      <c r="E46" s="238"/>
      <c r="F46" s="238"/>
      <c r="G46" s="238"/>
      <c r="H46" s="238"/>
      <c r="I46" s="238"/>
      <c r="J46" s="238"/>
      <c r="K46" s="238"/>
      <c r="L46" s="241"/>
      <c r="M46" s="242"/>
      <c r="N46" s="242"/>
      <c r="O46" s="242"/>
      <c r="AC46" s="239"/>
      <c r="AD46" s="238"/>
    </row>
    <row r="47" spans="1:30" s="240" customFormat="1" x14ac:dyDescent="0.3">
      <c r="A47" s="238"/>
      <c r="B47" s="238"/>
      <c r="C47" s="238"/>
      <c r="D47" s="238"/>
      <c r="E47" s="238"/>
      <c r="F47" s="238"/>
      <c r="G47" s="238"/>
      <c r="H47" s="238"/>
      <c r="I47" s="238"/>
      <c r="J47" s="238"/>
      <c r="K47" s="238"/>
      <c r="L47" s="241"/>
      <c r="M47" s="242"/>
      <c r="N47" s="242"/>
      <c r="O47" s="242"/>
      <c r="AC47" s="239"/>
      <c r="AD47" s="238"/>
    </row>
    <row r="48" spans="1:30" s="240" customFormat="1" x14ac:dyDescent="0.3">
      <c r="A48" s="238"/>
      <c r="B48" s="238"/>
      <c r="C48" s="238"/>
      <c r="D48" s="238"/>
      <c r="E48" s="238"/>
      <c r="F48" s="238"/>
      <c r="G48" s="238"/>
      <c r="H48" s="238"/>
      <c r="I48" s="238"/>
      <c r="J48" s="238"/>
      <c r="K48" s="238"/>
      <c r="L48" s="241"/>
      <c r="M48" s="242"/>
      <c r="N48" s="242"/>
      <c r="O48" s="242"/>
      <c r="AC48" s="239"/>
      <c r="AD48" s="238"/>
    </row>
    <row r="49" spans="1:30" s="240" customFormat="1" x14ac:dyDescent="0.3">
      <c r="A49" s="238"/>
      <c r="B49" s="238"/>
      <c r="C49" s="238"/>
      <c r="D49" s="238"/>
      <c r="E49" s="238"/>
      <c r="F49" s="238"/>
      <c r="G49" s="238"/>
      <c r="H49" s="238"/>
      <c r="I49" s="238"/>
      <c r="J49" s="238"/>
      <c r="K49" s="238"/>
      <c r="L49" s="241"/>
      <c r="M49" s="242"/>
      <c r="N49" s="242"/>
      <c r="O49" s="242"/>
      <c r="AC49" s="239"/>
      <c r="AD49" s="238"/>
    </row>
    <row r="50" spans="1:30" s="240" customFormat="1" x14ac:dyDescent="0.3">
      <c r="A50" s="238"/>
      <c r="B50" s="238"/>
      <c r="C50" s="238"/>
      <c r="D50" s="238"/>
      <c r="E50" s="238"/>
      <c r="F50" s="238"/>
      <c r="G50" s="238"/>
      <c r="H50" s="238"/>
      <c r="I50" s="238"/>
      <c r="J50" s="238"/>
      <c r="K50" s="238"/>
      <c r="L50" s="241"/>
      <c r="M50" s="242"/>
      <c r="N50" s="242"/>
      <c r="O50" s="242"/>
      <c r="AC50" s="239"/>
      <c r="AD50" s="238"/>
    </row>
    <row r="51" spans="1:30" s="240" customFormat="1" x14ac:dyDescent="0.3">
      <c r="A51" s="238"/>
      <c r="B51" s="238"/>
      <c r="C51" s="238"/>
      <c r="D51" s="238"/>
      <c r="E51" s="238"/>
      <c r="F51" s="238"/>
      <c r="G51" s="238"/>
      <c r="H51" s="238"/>
      <c r="I51" s="238"/>
      <c r="J51" s="238"/>
      <c r="K51" s="238"/>
      <c r="L51" s="241"/>
      <c r="M51" s="242"/>
      <c r="N51" s="242"/>
      <c r="O51" s="242"/>
      <c r="AC51" s="239"/>
      <c r="AD51" s="238"/>
    </row>
    <row r="52" spans="1:30" s="240" customFormat="1" x14ac:dyDescent="0.3">
      <c r="A52" s="238"/>
      <c r="B52" s="238"/>
      <c r="C52" s="238"/>
      <c r="D52" s="238"/>
      <c r="E52" s="238"/>
      <c r="F52" s="238"/>
      <c r="G52" s="238"/>
      <c r="H52" s="238"/>
      <c r="I52" s="238"/>
      <c r="J52" s="238"/>
      <c r="K52" s="238"/>
      <c r="L52" s="241"/>
      <c r="M52" s="242"/>
      <c r="N52" s="242"/>
      <c r="O52" s="242"/>
      <c r="AC52" s="239"/>
      <c r="AD52" s="238"/>
    </row>
    <row r="53" spans="1:30" s="240" customFormat="1" x14ac:dyDescent="0.3">
      <c r="A53" s="238"/>
      <c r="B53" s="238"/>
      <c r="C53" s="238"/>
      <c r="D53" s="238"/>
      <c r="E53" s="238"/>
      <c r="F53" s="238"/>
      <c r="G53" s="238"/>
      <c r="H53" s="238"/>
      <c r="I53" s="238"/>
      <c r="J53" s="238"/>
      <c r="K53" s="238"/>
      <c r="L53" s="241"/>
      <c r="M53" s="242"/>
      <c r="N53" s="242"/>
      <c r="O53" s="242"/>
      <c r="AC53" s="239"/>
      <c r="AD53" s="238"/>
    </row>
    <row r="54" spans="1:30" s="240" customFormat="1" x14ac:dyDescent="0.3">
      <c r="A54" s="238"/>
      <c r="B54" s="238"/>
      <c r="C54" s="238"/>
      <c r="D54" s="238"/>
      <c r="E54" s="238"/>
      <c r="F54" s="238"/>
      <c r="G54" s="238"/>
      <c r="H54" s="238"/>
      <c r="I54" s="238"/>
      <c r="J54" s="238"/>
      <c r="K54" s="238"/>
      <c r="L54" s="241"/>
      <c r="M54" s="242"/>
      <c r="N54" s="242"/>
      <c r="O54" s="242"/>
      <c r="AC54" s="239"/>
      <c r="AD54" s="238"/>
    </row>
    <row r="55" spans="1:30" s="240" customFormat="1" x14ac:dyDescent="0.3">
      <c r="A55" s="238"/>
      <c r="B55" s="238"/>
      <c r="C55" s="238"/>
      <c r="D55" s="238"/>
      <c r="E55" s="238"/>
      <c r="F55" s="238"/>
      <c r="G55" s="238"/>
      <c r="H55" s="238"/>
      <c r="I55" s="238"/>
      <c r="J55" s="238"/>
      <c r="K55" s="238"/>
      <c r="L55" s="241"/>
      <c r="M55" s="242"/>
      <c r="N55" s="242"/>
      <c r="O55" s="242"/>
      <c r="AC55" s="239"/>
      <c r="AD55" s="238"/>
    </row>
    <row r="56" spans="1:30" s="240" customFormat="1" x14ac:dyDescent="0.3">
      <c r="A56" s="238"/>
      <c r="B56" s="238"/>
      <c r="C56" s="238"/>
      <c r="D56" s="238"/>
      <c r="E56" s="238"/>
      <c r="F56" s="238"/>
      <c r="G56" s="238"/>
      <c r="H56" s="238"/>
      <c r="I56" s="238"/>
      <c r="J56" s="238"/>
      <c r="K56" s="238"/>
      <c r="L56" s="241"/>
      <c r="M56" s="242"/>
      <c r="N56" s="242"/>
      <c r="O56" s="242"/>
      <c r="AC56" s="239"/>
      <c r="AD56" s="238"/>
    </row>
    <row r="57" spans="1:30" s="240" customFormat="1" x14ac:dyDescent="0.3">
      <c r="A57" s="238"/>
      <c r="B57" s="238"/>
      <c r="C57" s="238"/>
      <c r="D57" s="238"/>
      <c r="E57" s="238"/>
      <c r="F57" s="238"/>
      <c r="G57" s="238"/>
      <c r="H57" s="238"/>
      <c r="I57" s="238"/>
      <c r="J57" s="238"/>
      <c r="K57" s="238"/>
      <c r="L57" s="241"/>
      <c r="M57" s="242"/>
      <c r="N57" s="242"/>
      <c r="O57" s="242"/>
      <c r="AC57" s="239"/>
      <c r="AD57" s="238"/>
    </row>
    <row r="58" spans="1:30" s="240" customFormat="1" x14ac:dyDescent="0.3">
      <c r="A58" s="238"/>
      <c r="B58" s="238"/>
      <c r="C58" s="238"/>
      <c r="D58" s="238"/>
      <c r="E58" s="238"/>
      <c r="F58" s="238"/>
      <c r="G58" s="238"/>
      <c r="H58" s="238"/>
      <c r="I58" s="238"/>
      <c r="J58" s="238"/>
      <c r="K58" s="238"/>
      <c r="L58" s="241"/>
      <c r="M58" s="242"/>
      <c r="N58" s="242"/>
      <c r="O58" s="242"/>
      <c r="AC58" s="239"/>
      <c r="AD58" s="238"/>
    </row>
    <row r="59" spans="1:30" s="240" customFormat="1" x14ac:dyDescent="0.3">
      <c r="A59" s="238"/>
      <c r="B59" s="238"/>
      <c r="C59" s="238"/>
      <c r="D59" s="238"/>
      <c r="E59" s="238"/>
      <c r="F59" s="238"/>
      <c r="G59" s="238"/>
      <c r="H59" s="238"/>
      <c r="I59" s="238"/>
      <c r="J59" s="238"/>
      <c r="K59" s="238"/>
      <c r="L59" s="241"/>
      <c r="M59" s="242"/>
      <c r="N59" s="242"/>
      <c r="O59" s="242"/>
      <c r="AC59" s="239"/>
      <c r="AD59" s="238"/>
    </row>
    <row r="60" spans="1:30" s="240" customFormat="1" x14ac:dyDescent="0.3">
      <c r="A60" s="238"/>
      <c r="B60" s="238"/>
      <c r="C60" s="238"/>
      <c r="D60" s="238"/>
      <c r="E60" s="238"/>
      <c r="F60" s="238"/>
      <c r="G60" s="238"/>
      <c r="H60" s="238"/>
      <c r="I60" s="238"/>
      <c r="J60" s="238"/>
      <c r="K60" s="238"/>
      <c r="L60" s="241"/>
      <c r="M60" s="242"/>
      <c r="N60" s="242"/>
      <c r="O60" s="242"/>
      <c r="AC60" s="239"/>
      <c r="AD60" s="238"/>
    </row>
    <row r="61" spans="1:30" s="240" customFormat="1" x14ac:dyDescent="0.3">
      <c r="A61" s="238"/>
      <c r="B61" s="238"/>
      <c r="C61" s="238"/>
      <c r="D61" s="238"/>
      <c r="E61" s="238"/>
      <c r="F61" s="238"/>
      <c r="G61" s="238"/>
      <c r="H61" s="238"/>
      <c r="I61" s="238"/>
      <c r="J61" s="238"/>
      <c r="K61" s="238"/>
      <c r="L61" s="241"/>
      <c r="M61" s="242"/>
      <c r="N61" s="242"/>
      <c r="O61" s="242"/>
      <c r="AC61" s="239"/>
      <c r="AD61" s="238"/>
    </row>
    <row r="62" spans="1:30" s="240" customFormat="1" x14ac:dyDescent="0.3">
      <c r="A62" s="238"/>
      <c r="B62" s="238"/>
      <c r="C62" s="238"/>
      <c r="D62" s="238"/>
      <c r="E62" s="238"/>
      <c r="F62" s="238"/>
      <c r="G62" s="238"/>
      <c r="H62" s="238"/>
      <c r="I62" s="238"/>
      <c r="J62" s="238"/>
      <c r="K62" s="238"/>
      <c r="L62" s="241"/>
      <c r="M62" s="242"/>
      <c r="N62" s="242"/>
      <c r="O62" s="242"/>
      <c r="AC62" s="239"/>
      <c r="AD62" s="238"/>
    </row>
    <row r="63" spans="1:30" s="240" customFormat="1" x14ac:dyDescent="0.3">
      <c r="A63" s="238"/>
      <c r="B63" s="238"/>
      <c r="C63" s="238"/>
      <c r="D63" s="238"/>
      <c r="E63" s="238"/>
      <c r="F63" s="238"/>
      <c r="G63" s="238"/>
      <c r="H63" s="238"/>
      <c r="I63" s="238"/>
      <c r="J63" s="238"/>
      <c r="K63" s="238"/>
      <c r="L63" s="241"/>
      <c r="M63" s="242"/>
      <c r="N63" s="242"/>
      <c r="O63" s="242"/>
      <c r="AC63" s="239"/>
      <c r="AD63" s="238"/>
    </row>
    <row r="64" spans="1:30" s="240" customFormat="1" x14ac:dyDescent="0.3">
      <c r="A64" s="238"/>
      <c r="B64" s="238"/>
      <c r="C64" s="238"/>
      <c r="D64" s="238"/>
      <c r="E64" s="238"/>
      <c r="F64" s="238"/>
      <c r="G64" s="238"/>
      <c r="H64" s="238"/>
      <c r="I64" s="238"/>
      <c r="J64" s="238"/>
      <c r="K64" s="238"/>
      <c r="L64" s="241"/>
      <c r="M64" s="242"/>
      <c r="N64" s="242"/>
      <c r="O64" s="242"/>
      <c r="AC64" s="239"/>
      <c r="AD64" s="238"/>
    </row>
    <row r="65" spans="1:30" s="240" customFormat="1" x14ac:dyDescent="0.3">
      <c r="A65" s="238"/>
      <c r="B65" s="238"/>
      <c r="C65" s="238"/>
      <c r="D65" s="238"/>
      <c r="E65" s="238"/>
      <c r="F65" s="238"/>
      <c r="G65" s="238"/>
      <c r="H65" s="238"/>
      <c r="I65" s="238"/>
      <c r="J65" s="238"/>
      <c r="K65" s="238"/>
      <c r="L65" s="241"/>
      <c r="M65" s="242"/>
      <c r="N65" s="242"/>
      <c r="O65" s="242"/>
      <c r="AC65" s="239"/>
      <c r="AD65" s="238"/>
    </row>
    <row r="66" spans="1:30" s="240" customFormat="1" x14ac:dyDescent="0.3">
      <c r="A66" s="238"/>
      <c r="B66" s="238"/>
      <c r="C66" s="238"/>
      <c r="D66" s="238"/>
      <c r="E66" s="238"/>
      <c r="F66" s="238"/>
      <c r="G66" s="238"/>
      <c r="H66" s="238"/>
      <c r="I66" s="238"/>
      <c r="J66" s="238"/>
      <c r="K66" s="238"/>
      <c r="L66" s="241"/>
      <c r="M66" s="242"/>
      <c r="N66" s="242"/>
      <c r="O66" s="242"/>
      <c r="AC66" s="239"/>
      <c r="AD66" s="238"/>
    </row>
    <row r="67" spans="1:30" s="240" customFormat="1" x14ac:dyDescent="0.3">
      <c r="A67" s="238"/>
      <c r="B67" s="238"/>
      <c r="C67" s="238"/>
      <c r="D67" s="238"/>
      <c r="E67" s="238"/>
      <c r="F67" s="238"/>
      <c r="G67" s="238"/>
      <c r="H67" s="238"/>
      <c r="I67" s="238"/>
      <c r="J67" s="238"/>
      <c r="K67" s="238"/>
      <c r="L67" s="241"/>
      <c r="M67" s="242"/>
      <c r="N67" s="242"/>
      <c r="O67" s="242"/>
      <c r="AC67" s="239"/>
      <c r="AD67" s="238"/>
    </row>
    <row r="68" spans="1:30" s="240" customFormat="1" x14ac:dyDescent="0.3">
      <c r="A68" s="238"/>
      <c r="B68" s="238"/>
      <c r="C68" s="238"/>
      <c r="D68" s="238"/>
      <c r="E68" s="238"/>
      <c r="F68" s="238"/>
      <c r="G68" s="238"/>
      <c r="H68" s="238"/>
      <c r="I68" s="238"/>
      <c r="J68" s="238"/>
      <c r="K68" s="238"/>
      <c r="L68" s="241"/>
      <c r="M68" s="242"/>
      <c r="N68" s="242"/>
      <c r="O68" s="242"/>
      <c r="AC68" s="239"/>
      <c r="AD68" s="238"/>
    </row>
    <row r="69" spans="1:30" s="240" customFormat="1" x14ac:dyDescent="0.3">
      <c r="A69" s="238"/>
      <c r="B69" s="238"/>
      <c r="C69" s="238"/>
      <c r="D69" s="238"/>
      <c r="E69" s="238"/>
      <c r="F69" s="238"/>
      <c r="G69" s="238"/>
      <c r="H69" s="238"/>
      <c r="I69" s="238"/>
      <c r="J69" s="238"/>
      <c r="K69" s="238"/>
      <c r="L69" s="241"/>
      <c r="M69" s="242"/>
      <c r="N69" s="242"/>
      <c r="O69" s="242"/>
      <c r="AC69" s="239"/>
      <c r="AD69" s="238"/>
    </row>
    <row r="70" spans="1:30" s="240" customFormat="1" x14ac:dyDescent="0.3">
      <c r="A70" s="238"/>
      <c r="B70" s="238"/>
      <c r="C70" s="238"/>
      <c r="D70" s="238"/>
      <c r="E70" s="238"/>
      <c r="F70" s="238"/>
      <c r="G70" s="238"/>
      <c r="H70" s="238"/>
      <c r="I70" s="238"/>
      <c r="J70" s="238"/>
      <c r="K70" s="238"/>
      <c r="L70" s="241"/>
      <c r="M70" s="242"/>
      <c r="N70" s="242"/>
      <c r="O70" s="242"/>
      <c r="AC70" s="239"/>
      <c r="AD70" s="238"/>
    </row>
    <row r="71" spans="1:30" s="240" customFormat="1" x14ac:dyDescent="0.3">
      <c r="A71" s="238"/>
      <c r="B71" s="238"/>
      <c r="C71" s="238"/>
      <c r="D71" s="238"/>
      <c r="E71" s="238"/>
      <c r="F71" s="238"/>
      <c r="G71" s="238"/>
      <c r="H71" s="238"/>
      <c r="I71" s="238"/>
      <c r="J71" s="238"/>
      <c r="K71" s="238"/>
      <c r="L71" s="241"/>
      <c r="M71" s="242"/>
      <c r="N71" s="242"/>
      <c r="O71" s="242"/>
      <c r="AC71" s="239"/>
      <c r="AD71" s="238"/>
    </row>
    <row r="72" spans="1:30" s="240" customFormat="1" x14ac:dyDescent="0.3">
      <c r="A72" s="238"/>
      <c r="B72" s="238"/>
      <c r="C72" s="238"/>
      <c r="D72" s="238"/>
      <c r="E72" s="238"/>
      <c r="F72" s="238"/>
      <c r="G72" s="238"/>
      <c r="H72" s="238"/>
      <c r="I72" s="238"/>
      <c r="J72" s="238"/>
      <c r="K72" s="238"/>
      <c r="L72" s="241"/>
      <c r="M72" s="242"/>
      <c r="N72" s="242"/>
      <c r="O72" s="242"/>
      <c r="AC72" s="239"/>
      <c r="AD72" s="238"/>
    </row>
    <row r="73" spans="1:30" s="240" customFormat="1" x14ac:dyDescent="0.3">
      <c r="A73" s="238"/>
      <c r="B73" s="238"/>
      <c r="C73" s="238"/>
      <c r="D73" s="238"/>
      <c r="E73" s="238"/>
      <c r="F73" s="238"/>
      <c r="G73" s="238"/>
      <c r="H73" s="238"/>
      <c r="I73" s="238"/>
      <c r="J73" s="238"/>
      <c r="K73" s="238"/>
      <c r="L73" s="241"/>
      <c r="M73" s="242"/>
      <c r="N73" s="242"/>
      <c r="O73" s="242"/>
      <c r="AC73" s="239"/>
      <c r="AD73" s="238"/>
    </row>
    <row r="74" spans="1:30" s="240" customFormat="1" x14ac:dyDescent="0.3">
      <c r="A74" s="238"/>
      <c r="B74" s="238"/>
      <c r="C74" s="238"/>
      <c r="D74" s="238"/>
      <c r="E74" s="238"/>
      <c r="F74" s="238"/>
      <c r="G74" s="238"/>
      <c r="H74" s="238"/>
      <c r="I74" s="238"/>
      <c r="J74" s="238"/>
      <c r="K74" s="238"/>
      <c r="L74" s="241"/>
      <c r="M74" s="242"/>
      <c r="N74" s="242"/>
      <c r="O74" s="242"/>
      <c r="AC74" s="239"/>
      <c r="AD74" s="238"/>
    </row>
    <row r="75" spans="1:30" s="240" customFormat="1" x14ac:dyDescent="0.3">
      <c r="A75" s="238"/>
      <c r="B75" s="238"/>
      <c r="C75" s="238"/>
      <c r="D75" s="238"/>
      <c r="E75" s="238"/>
      <c r="F75" s="238"/>
      <c r="G75" s="238"/>
      <c r="H75" s="238"/>
      <c r="I75" s="238"/>
      <c r="J75" s="238"/>
      <c r="K75" s="238"/>
      <c r="L75" s="241"/>
      <c r="M75" s="242"/>
      <c r="N75" s="242"/>
      <c r="O75" s="242"/>
      <c r="AC75" s="239"/>
      <c r="AD75" s="238"/>
    </row>
    <row r="76" spans="1:30" s="240" customFormat="1" x14ac:dyDescent="0.3">
      <c r="A76" s="238"/>
      <c r="B76" s="238"/>
      <c r="C76" s="238"/>
      <c r="D76" s="238"/>
      <c r="E76" s="238"/>
      <c r="F76" s="238"/>
      <c r="G76" s="238"/>
      <c r="H76" s="238"/>
      <c r="I76" s="238"/>
      <c r="J76" s="238"/>
      <c r="K76" s="238"/>
      <c r="L76" s="241"/>
      <c r="M76" s="242"/>
      <c r="N76" s="242"/>
      <c r="O76" s="242"/>
      <c r="AC76" s="239"/>
      <c r="AD76" s="238"/>
    </row>
    <row r="77" spans="1:30" s="240" customFormat="1" x14ac:dyDescent="0.3">
      <c r="A77" s="238"/>
      <c r="B77" s="238"/>
      <c r="C77" s="238"/>
      <c r="D77" s="238"/>
      <c r="E77" s="238"/>
      <c r="F77" s="238"/>
      <c r="G77" s="238"/>
      <c r="H77" s="238"/>
      <c r="I77" s="238"/>
      <c r="J77" s="238"/>
      <c r="K77" s="238"/>
      <c r="L77" s="241"/>
      <c r="M77" s="242"/>
      <c r="N77" s="242"/>
      <c r="O77" s="242"/>
      <c r="AC77" s="239"/>
      <c r="AD77" s="238"/>
    </row>
    <row r="78" spans="1:30" s="240" customFormat="1" x14ac:dyDescent="0.3">
      <c r="A78" s="238"/>
      <c r="B78" s="238"/>
      <c r="C78" s="238"/>
      <c r="D78" s="238"/>
      <c r="E78" s="238"/>
      <c r="F78" s="238"/>
      <c r="G78" s="238"/>
      <c r="H78" s="238"/>
      <c r="I78" s="238"/>
      <c r="J78" s="238"/>
      <c r="K78" s="238"/>
      <c r="L78" s="241"/>
      <c r="M78" s="242"/>
      <c r="N78" s="242"/>
      <c r="O78" s="242"/>
      <c r="AC78" s="239"/>
      <c r="AD78" s="238"/>
    </row>
    <row r="79" spans="1:30" s="240" customFormat="1" x14ac:dyDescent="0.3">
      <c r="A79" s="238"/>
      <c r="B79" s="238"/>
      <c r="C79" s="238"/>
      <c r="D79" s="238"/>
      <c r="E79" s="238"/>
      <c r="F79" s="238"/>
      <c r="G79" s="238"/>
      <c r="H79" s="238"/>
      <c r="I79" s="238"/>
      <c r="J79" s="238"/>
      <c r="K79" s="238"/>
      <c r="L79" s="241"/>
      <c r="M79" s="242"/>
      <c r="N79" s="242"/>
      <c r="O79" s="242"/>
      <c r="AC79" s="239"/>
      <c r="AD79" s="238"/>
    </row>
    <row r="80" spans="1:30" s="240" customFormat="1" x14ac:dyDescent="0.3">
      <c r="A80" s="238"/>
      <c r="B80" s="238"/>
      <c r="C80" s="238"/>
      <c r="D80" s="238"/>
      <c r="E80" s="238"/>
      <c r="F80" s="238"/>
      <c r="G80" s="238"/>
      <c r="H80" s="238"/>
      <c r="I80" s="238"/>
      <c r="J80" s="238"/>
      <c r="K80" s="238"/>
      <c r="L80" s="241"/>
      <c r="M80" s="242"/>
      <c r="N80" s="242"/>
      <c r="O80" s="242"/>
      <c r="AC80" s="239"/>
      <c r="AD80" s="238"/>
    </row>
    <row r="81" spans="1:30" s="240" customFormat="1" x14ac:dyDescent="0.3">
      <c r="A81" s="238"/>
      <c r="B81" s="238"/>
      <c r="C81" s="238"/>
      <c r="D81" s="238"/>
      <c r="E81" s="238"/>
      <c r="F81" s="238"/>
      <c r="G81" s="238"/>
      <c r="H81" s="238"/>
      <c r="I81" s="238"/>
      <c r="J81" s="238"/>
      <c r="K81" s="238"/>
      <c r="L81" s="241"/>
      <c r="M81" s="242"/>
      <c r="N81" s="242"/>
      <c r="O81" s="242"/>
      <c r="AC81" s="239"/>
      <c r="AD81" s="238"/>
    </row>
    <row r="82" spans="1:30" s="240" customFormat="1" x14ac:dyDescent="0.3">
      <c r="A82" s="238"/>
      <c r="B82" s="238"/>
      <c r="C82" s="238"/>
      <c r="D82" s="238"/>
      <c r="E82" s="238"/>
      <c r="F82" s="238"/>
      <c r="G82" s="238"/>
      <c r="H82" s="238"/>
      <c r="I82" s="238"/>
      <c r="J82" s="238"/>
      <c r="K82" s="238"/>
      <c r="L82" s="241"/>
      <c r="M82" s="242"/>
      <c r="N82" s="242"/>
      <c r="O82" s="242"/>
      <c r="AC82" s="239"/>
      <c r="AD82" s="238"/>
    </row>
    <row r="83" spans="1:30" s="240" customFormat="1" x14ac:dyDescent="0.3">
      <c r="A83" s="238"/>
      <c r="B83" s="238"/>
      <c r="C83" s="238"/>
      <c r="D83" s="238"/>
      <c r="E83" s="238"/>
      <c r="F83" s="238"/>
      <c r="G83" s="238"/>
      <c r="H83" s="238"/>
      <c r="I83" s="238"/>
      <c r="J83" s="238"/>
      <c r="K83" s="238"/>
      <c r="L83" s="241"/>
      <c r="M83" s="242"/>
      <c r="N83" s="242"/>
      <c r="O83" s="242"/>
      <c r="AC83" s="239"/>
      <c r="AD83" s="238"/>
    </row>
    <row r="84" spans="1:30" s="240" customFormat="1" x14ac:dyDescent="0.3">
      <c r="A84" s="238"/>
      <c r="B84" s="238"/>
      <c r="C84" s="238"/>
      <c r="D84" s="238"/>
      <c r="E84" s="238"/>
      <c r="F84" s="238"/>
      <c r="G84" s="238"/>
      <c r="H84" s="238"/>
      <c r="I84" s="238"/>
      <c r="J84" s="238"/>
      <c r="K84" s="238"/>
      <c r="L84" s="241"/>
      <c r="M84" s="242"/>
      <c r="N84" s="242"/>
      <c r="O84" s="242"/>
      <c r="AC84" s="239"/>
      <c r="AD84" s="238"/>
    </row>
    <row r="85" spans="1:30" s="240" customFormat="1" x14ac:dyDescent="0.3">
      <c r="A85" s="238"/>
      <c r="B85" s="238"/>
      <c r="C85" s="238"/>
      <c r="D85" s="238"/>
      <c r="E85" s="238"/>
      <c r="F85" s="238"/>
      <c r="G85" s="238"/>
      <c r="H85" s="238"/>
      <c r="I85" s="238"/>
      <c r="J85" s="238"/>
      <c r="K85" s="238"/>
      <c r="L85" s="241"/>
      <c r="M85" s="242"/>
      <c r="N85" s="242"/>
      <c r="O85" s="242"/>
      <c r="AC85" s="239"/>
      <c r="AD85" s="238"/>
    </row>
    <row r="86" spans="1:30" s="240" customFormat="1" x14ac:dyDescent="0.3">
      <c r="A86" s="238"/>
      <c r="B86" s="238"/>
      <c r="C86" s="238"/>
      <c r="D86" s="238"/>
      <c r="E86" s="238"/>
      <c r="F86" s="238"/>
      <c r="G86" s="238"/>
      <c r="H86" s="238"/>
      <c r="I86" s="238"/>
      <c r="J86" s="238"/>
      <c r="K86" s="238"/>
      <c r="L86" s="241"/>
      <c r="M86" s="242"/>
      <c r="N86" s="242"/>
      <c r="O86" s="242"/>
      <c r="AC86" s="239"/>
      <c r="AD86" s="238"/>
    </row>
    <row r="87" spans="1:30" s="240" customFormat="1" x14ac:dyDescent="0.3">
      <c r="A87" s="238"/>
      <c r="B87" s="238"/>
      <c r="C87" s="238"/>
      <c r="D87" s="238"/>
      <c r="E87" s="238"/>
      <c r="F87" s="238"/>
      <c r="G87" s="238"/>
      <c r="H87" s="238"/>
      <c r="I87" s="238"/>
      <c r="J87" s="238"/>
      <c r="K87" s="238"/>
      <c r="L87" s="241"/>
      <c r="M87" s="242"/>
      <c r="N87" s="242"/>
      <c r="O87" s="242"/>
      <c r="AC87" s="239"/>
      <c r="AD87" s="238"/>
    </row>
    <row r="88" spans="1:30" s="240" customFormat="1" x14ac:dyDescent="0.3">
      <c r="A88" s="238"/>
      <c r="B88" s="238"/>
      <c r="C88" s="238"/>
      <c r="D88" s="238"/>
      <c r="E88" s="238"/>
      <c r="F88" s="238"/>
      <c r="G88" s="238"/>
      <c r="H88" s="238"/>
      <c r="I88" s="238"/>
      <c r="J88" s="238"/>
      <c r="K88" s="238"/>
      <c r="L88" s="241"/>
      <c r="M88" s="242"/>
      <c r="N88" s="242"/>
      <c r="O88" s="242"/>
      <c r="AC88" s="239"/>
      <c r="AD88" s="238"/>
    </row>
    <row r="89" spans="1:30" s="240" customFormat="1" x14ac:dyDescent="0.3">
      <c r="A89" s="238"/>
      <c r="B89" s="238"/>
      <c r="C89" s="238"/>
      <c r="D89" s="238"/>
      <c r="E89" s="238"/>
      <c r="F89" s="238"/>
      <c r="G89" s="238"/>
      <c r="H89" s="238"/>
      <c r="I89" s="238"/>
      <c r="J89" s="238"/>
      <c r="K89" s="238"/>
      <c r="L89" s="241"/>
      <c r="M89" s="242"/>
      <c r="N89" s="242"/>
      <c r="O89" s="242"/>
      <c r="AC89" s="239"/>
      <c r="AD89" s="238"/>
    </row>
    <row r="90" spans="1:30" s="240" customFormat="1" x14ac:dyDescent="0.3">
      <c r="A90" s="238"/>
      <c r="B90" s="238"/>
      <c r="C90" s="238"/>
      <c r="D90" s="238"/>
      <c r="E90" s="238"/>
      <c r="F90" s="238"/>
      <c r="G90" s="238"/>
      <c r="H90" s="238"/>
      <c r="I90" s="238"/>
      <c r="J90" s="238"/>
      <c r="K90" s="238"/>
      <c r="L90" s="241"/>
      <c r="M90" s="242"/>
      <c r="N90" s="242"/>
      <c r="O90" s="242"/>
      <c r="AC90" s="239"/>
      <c r="AD90" s="238"/>
    </row>
    <row r="91" spans="1:30" s="240" customFormat="1" x14ac:dyDescent="0.3">
      <c r="A91" s="238"/>
      <c r="B91" s="238"/>
      <c r="C91" s="238"/>
      <c r="D91" s="238"/>
      <c r="E91" s="238"/>
      <c r="F91" s="238"/>
      <c r="G91" s="238"/>
      <c r="H91" s="238"/>
      <c r="I91" s="238"/>
      <c r="J91" s="238"/>
      <c r="K91" s="238"/>
      <c r="L91" s="241"/>
      <c r="M91" s="242"/>
      <c r="N91" s="242"/>
      <c r="O91" s="242"/>
      <c r="AC91" s="239"/>
      <c r="AD91" s="238"/>
    </row>
    <row r="92" spans="1:30" s="240" customFormat="1" x14ac:dyDescent="0.3">
      <c r="A92" s="238"/>
      <c r="B92" s="238"/>
      <c r="C92" s="238"/>
      <c r="D92" s="238"/>
      <c r="E92" s="238"/>
      <c r="F92" s="238"/>
      <c r="G92" s="238"/>
      <c r="H92" s="238"/>
      <c r="I92" s="238"/>
      <c r="J92" s="238"/>
      <c r="K92" s="238"/>
      <c r="L92" s="241"/>
      <c r="M92" s="242"/>
      <c r="N92" s="242"/>
      <c r="O92" s="242"/>
      <c r="AC92" s="239"/>
      <c r="AD92" s="238"/>
    </row>
    <row r="93" spans="1:30" s="240" customFormat="1" x14ac:dyDescent="0.3">
      <c r="A93" s="238"/>
      <c r="B93" s="238"/>
      <c r="C93" s="238"/>
      <c r="D93" s="238"/>
      <c r="E93" s="238"/>
      <c r="F93" s="238"/>
      <c r="G93" s="238"/>
      <c r="H93" s="238"/>
      <c r="I93" s="238"/>
      <c r="J93" s="238"/>
      <c r="K93" s="238"/>
      <c r="L93" s="241"/>
      <c r="M93" s="242"/>
      <c r="N93" s="242"/>
      <c r="O93" s="242"/>
      <c r="AC93" s="239"/>
      <c r="AD93" s="238"/>
    </row>
    <row r="94" spans="1:30" s="240" customFormat="1" x14ac:dyDescent="0.3">
      <c r="A94" s="238"/>
      <c r="B94" s="238"/>
      <c r="C94" s="238"/>
      <c r="D94" s="238"/>
      <c r="E94" s="238"/>
      <c r="F94" s="238"/>
      <c r="G94" s="238"/>
      <c r="H94" s="238"/>
      <c r="I94" s="238"/>
      <c r="J94" s="238"/>
      <c r="K94" s="238"/>
      <c r="L94" s="241"/>
      <c r="M94" s="242"/>
      <c r="N94" s="242"/>
      <c r="O94" s="242"/>
      <c r="AC94" s="239"/>
      <c r="AD94" s="238"/>
    </row>
    <row r="95" spans="1:30" s="240" customFormat="1" x14ac:dyDescent="0.3">
      <c r="A95" s="238"/>
      <c r="B95" s="238"/>
      <c r="C95" s="238"/>
      <c r="D95" s="238"/>
      <c r="E95" s="238"/>
      <c r="F95" s="238"/>
      <c r="G95" s="238"/>
      <c r="H95" s="238"/>
      <c r="I95" s="238"/>
      <c r="J95" s="238"/>
      <c r="K95" s="238"/>
      <c r="L95" s="241"/>
      <c r="M95" s="242"/>
      <c r="N95" s="242"/>
      <c r="O95" s="242"/>
      <c r="AC95" s="239"/>
      <c r="AD95" s="238"/>
    </row>
  </sheetData>
  <mergeCells count="23">
    <mergeCell ref="P6:P7"/>
    <mergeCell ref="Q6:Q7"/>
    <mergeCell ref="A5:AB5"/>
    <mergeCell ref="A6:A7"/>
    <mergeCell ref="B6:B7"/>
    <mergeCell ref="C6:C7"/>
    <mergeCell ref="D6:D7"/>
    <mergeCell ref="E6:E7"/>
    <mergeCell ref="G6:G7"/>
    <mergeCell ref="I6:I7"/>
    <mergeCell ref="J6:J7"/>
    <mergeCell ref="K6:K7"/>
    <mergeCell ref="L6:L7"/>
    <mergeCell ref="M6:M7"/>
    <mergeCell ref="N6:N7"/>
    <mergeCell ref="O6:O7"/>
    <mergeCell ref="AC6:AC7"/>
    <mergeCell ref="R6:R7"/>
    <mergeCell ref="S6:S7"/>
    <mergeCell ref="T6:U6"/>
    <mergeCell ref="V6:V7"/>
    <mergeCell ref="W6:AA6"/>
    <mergeCell ref="AB6:AB7"/>
  </mergeCells>
  <pageMargins left="0.39370078740157483" right="0.39370078740157483" top="0.78740157480314965" bottom="0.78740157480314965" header="0.31496062992125984" footer="0.31496062992125984"/>
  <pageSetup paperSize="9" scale="41" firstPageNumber="207" fitToHeight="0" orientation="landscape" useFirstPageNumber="1" r:id="rId1"/>
  <headerFooter>
    <oddFooter>&amp;L&amp;"Arial,Kurzíva"&amp;11Zastupitelstvo Olomouckého kraje 11.12.2023  
2.1. - Rozpočet OK na rok  2024 - návrh rozpočtu  
Příloha č. 5h) - program Energetika&amp;R&amp;"Arial,Kurzíva"&amp;11Strana &amp;P (celkem 216)</oddFooter>
  </headerFooter>
  <colBreaks count="1" manualBreakCount="1">
    <brk id="29"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pageSetUpPr fitToPage="1"/>
  </sheetPr>
  <dimension ref="A1:X31"/>
  <sheetViews>
    <sheetView showGridLines="0" view="pageBreakPreview" zoomScale="70" zoomScaleNormal="70" zoomScaleSheetLayoutView="70" workbookViewId="0">
      <selection activeCell="P10" sqref="P10"/>
    </sheetView>
  </sheetViews>
  <sheetFormatPr defaultColWidth="8.88671875" defaultRowHeight="14.4" outlineLevelCol="1" x14ac:dyDescent="0.3"/>
  <cols>
    <col min="1" max="1" width="4.109375" style="21" customWidth="1"/>
    <col min="2" max="2" width="4.88671875" style="21" customWidth="1"/>
    <col min="3" max="4" width="9.109375" style="21" hidden="1" customWidth="1" outlineLevel="1"/>
    <col min="5" max="5" width="9.109375" style="21" customWidth="1" collapsed="1"/>
    <col min="6" max="6" width="9.109375" style="21" hidden="1" customWidth="1" outlineLevel="1"/>
    <col min="7" max="7" width="17.88671875" style="21" hidden="1" customWidth="1" outlineLevel="1"/>
    <col min="8" max="8" width="13.88671875" style="21" hidden="1" customWidth="1" outlineLevel="1"/>
    <col min="9" max="9" width="7.33203125" style="21" hidden="1" customWidth="1" outlineLevel="1"/>
    <col min="10" max="10" width="53" style="21" customWidth="1" collapsed="1"/>
    <col min="11" max="11" width="50.88671875" style="21" customWidth="1"/>
    <col min="12" max="12" width="6.88671875" style="21" customWidth="1"/>
    <col min="13" max="13" width="9.6640625" style="21" customWidth="1"/>
    <col min="14" max="14" width="13.5546875" style="21" customWidth="1"/>
    <col min="15" max="15" width="9.6640625" style="21" customWidth="1"/>
    <col min="16" max="16" width="12.5546875" style="21" customWidth="1"/>
    <col min="17" max="17" width="13" style="21" customWidth="1"/>
    <col min="18" max="18" width="11.88671875" style="21" customWidth="1"/>
    <col min="19" max="20" width="9.6640625" style="21" customWidth="1"/>
    <col min="21" max="21" width="12.44140625" style="21" customWidth="1"/>
    <col min="22" max="22" width="14.44140625" style="21" customWidth="1"/>
    <col min="23" max="23" width="54.5546875" style="21" customWidth="1"/>
    <col min="24" max="249" width="15" style="21" customWidth="1"/>
    <col min="250" max="16384" width="8.88671875" style="21"/>
  </cols>
  <sheetData>
    <row r="1" spans="1:24" s="29" customFormat="1" ht="26.25" customHeight="1" x14ac:dyDescent="0.4">
      <c r="A1" s="1" t="s">
        <v>274</v>
      </c>
      <c r="B1" s="2"/>
      <c r="C1" s="2"/>
      <c r="D1" s="2"/>
      <c r="E1" s="2"/>
      <c r="F1" s="2"/>
      <c r="G1" s="2"/>
      <c r="H1" s="37"/>
      <c r="I1" s="3"/>
      <c r="J1" s="2"/>
      <c r="K1" s="35"/>
      <c r="L1" s="34"/>
      <c r="M1" s="4"/>
      <c r="N1" s="5"/>
      <c r="O1" s="34"/>
      <c r="P1" s="5"/>
      <c r="Q1" s="5"/>
      <c r="R1" s="6"/>
      <c r="S1" s="7"/>
      <c r="T1" s="33"/>
    </row>
    <row r="2" spans="1:24" s="29" customFormat="1" ht="15.6" x14ac:dyDescent="0.3">
      <c r="A2" s="9" t="s">
        <v>0</v>
      </c>
      <c r="B2" s="9"/>
      <c r="C2" s="9"/>
      <c r="D2" s="36"/>
      <c r="E2" s="9"/>
      <c r="F2" s="9"/>
      <c r="G2" s="9"/>
      <c r="J2" s="9" t="s">
        <v>275</v>
      </c>
      <c r="K2" s="10" t="s">
        <v>276</v>
      </c>
      <c r="L2" s="34"/>
      <c r="M2" s="11"/>
      <c r="N2" s="12"/>
      <c r="O2" s="34"/>
      <c r="P2" s="12"/>
      <c r="Q2" s="12"/>
      <c r="R2" s="12"/>
      <c r="S2" s="13"/>
      <c r="T2" s="33"/>
    </row>
    <row r="3" spans="1:24" s="29" customFormat="1" ht="17.25" customHeight="1" x14ac:dyDescent="0.3">
      <c r="A3" s="9"/>
      <c r="B3" s="9"/>
      <c r="C3" s="9"/>
      <c r="D3" s="36"/>
      <c r="E3" s="9"/>
      <c r="F3" s="9"/>
      <c r="G3" s="9"/>
      <c r="I3" s="14"/>
      <c r="J3" s="9" t="s">
        <v>3</v>
      </c>
      <c r="K3" s="35"/>
      <c r="L3" s="34"/>
      <c r="M3" s="11"/>
      <c r="N3" s="12"/>
      <c r="O3" s="34"/>
      <c r="P3" s="12"/>
      <c r="Q3" s="12"/>
      <c r="R3" s="34"/>
      <c r="S3" s="13"/>
      <c r="T3" s="33"/>
    </row>
    <row r="4" spans="1:24" s="29" customFormat="1" ht="17.25" customHeight="1" x14ac:dyDescent="0.3">
      <c r="A4" s="8"/>
      <c r="B4" s="8"/>
      <c r="C4" s="8"/>
      <c r="D4" s="8"/>
      <c r="E4" s="8"/>
      <c r="F4" s="8"/>
      <c r="G4" s="8"/>
      <c r="H4" s="8"/>
      <c r="I4" s="15"/>
      <c r="J4" s="8"/>
      <c r="K4" s="35"/>
      <c r="L4" s="34"/>
      <c r="M4" s="11"/>
      <c r="N4" s="12"/>
      <c r="O4" s="34"/>
      <c r="P4" s="12"/>
      <c r="Q4" s="12"/>
      <c r="S4" s="13"/>
      <c r="T4" s="33"/>
      <c r="V4" s="76" t="s">
        <v>4</v>
      </c>
    </row>
    <row r="5" spans="1:24" s="29" customFormat="1" ht="25.5" customHeight="1" x14ac:dyDescent="0.3">
      <c r="A5" s="322" t="s">
        <v>277</v>
      </c>
      <c r="B5" s="323"/>
      <c r="C5" s="323"/>
      <c r="D5" s="323"/>
      <c r="E5" s="323"/>
      <c r="F5" s="323"/>
      <c r="G5" s="323"/>
      <c r="H5" s="323"/>
      <c r="I5" s="323"/>
      <c r="J5" s="323"/>
      <c r="K5" s="323"/>
      <c r="L5" s="323"/>
      <c r="M5" s="323"/>
      <c r="N5" s="323"/>
      <c r="O5" s="323"/>
      <c r="P5" s="323"/>
      <c r="Q5" s="323"/>
      <c r="R5" s="323"/>
      <c r="S5" s="32"/>
      <c r="T5" s="31"/>
      <c r="U5" s="31"/>
      <c r="V5" s="30"/>
      <c r="W5" s="30"/>
    </row>
    <row r="6" spans="1:24" ht="22.5" customHeight="1" x14ac:dyDescent="0.3">
      <c r="A6" s="324" t="s">
        <v>5</v>
      </c>
      <c r="B6" s="324" t="s">
        <v>6</v>
      </c>
      <c r="C6" s="312" t="s">
        <v>7</v>
      </c>
      <c r="D6" s="312" t="s">
        <v>8</v>
      </c>
      <c r="E6" s="312" t="s">
        <v>9</v>
      </c>
      <c r="F6" s="312" t="s">
        <v>10</v>
      </c>
      <c r="G6" s="312" t="s">
        <v>11</v>
      </c>
      <c r="H6" s="326" t="s">
        <v>28</v>
      </c>
      <c r="I6" s="327" t="s">
        <v>27</v>
      </c>
      <c r="J6" s="312" t="s">
        <v>12</v>
      </c>
      <c r="K6" s="314" t="s">
        <v>13</v>
      </c>
      <c r="L6" s="316" t="s">
        <v>14</v>
      </c>
      <c r="M6" s="315" t="s">
        <v>15</v>
      </c>
      <c r="N6" s="314" t="s">
        <v>16</v>
      </c>
      <c r="O6" s="314" t="s">
        <v>17</v>
      </c>
      <c r="P6" s="310" t="s">
        <v>34</v>
      </c>
      <c r="Q6" s="329" t="s">
        <v>35</v>
      </c>
      <c r="R6" s="329"/>
      <c r="S6" s="329"/>
      <c r="T6" s="329"/>
      <c r="U6" s="329"/>
      <c r="V6" s="310" t="s">
        <v>37</v>
      </c>
      <c r="W6" s="310" t="s">
        <v>18</v>
      </c>
    </row>
    <row r="7" spans="1:24" s="28" customFormat="1" ht="48.75" customHeight="1" x14ac:dyDescent="0.3">
      <c r="A7" s="325"/>
      <c r="B7" s="325"/>
      <c r="C7" s="313"/>
      <c r="D7" s="313"/>
      <c r="E7" s="313"/>
      <c r="F7" s="313"/>
      <c r="G7" s="313"/>
      <c r="H7" s="326"/>
      <c r="I7" s="328"/>
      <c r="J7" s="313"/>
      <c r="K7" s="315"/>
      <c r="L7" s="317"/>
      <c r="M7" s="314"/>
      <c r="N7" s="318"/>
      <c r="O7" s="318"/>
      <c r="P7" s="311"/>
      <c r="Q7" s="16" t="s">
        <v>19</v>
      </c>
      <c r="R7" s="16" t="s">
        <v>20</v>
      </c>
      <c r="S7" s="16" t="s">
        <v>26</v>
      </c>
      <c r="T7" s="16" t="s">
        <v>25</v>
      </c>
      <c r="U7" s="16" t="s">
        <v>21</v>
      </c>
      <c r="V7" s="311"/>
      <c r="W7" s="311"/>
    </row>
    <row r="8" spans="1:24" s="38" customFormat="1" ht="22.5" customHeight="1" x14ac:dyDescent="0.3">
      <c r="A8" s="17" t="s">
        <v>75</v>
      </c>
      <c r="B8" s="39"/>
      <c r="C8" s="40"/>
      <c r="D8" s="40"/>
      <c r="E8" s="40"/>
      <c r="F8" s="40"/>
      <c r="G8" s="40"/>
      <c r="H8" s="41"/>
      <c r="I8" s="41"/>
      <c r="J8" s="40"/>
      <c r="K8" s="42"/>
      <c r="L8" s="43"/>
      <c r="M8" s="44"/>
      <c r="N8" s="47">
        <f>SUM(N9:N23)</f>
        <v>148970</v>
      </c>
      <c r="O8" s="45"/>
      <c r="P8" s="48">
        <f t="shared" ref="P8:V8" si="0">SUM(P9:P23)</f>
        <v>1428</v>
      </c>
      <c r="Q8" s="49">
        <f t="shared" si="0"/>
        <v>72894</v>
      </c>
      <c r="R8" s="49">
        <f t="shared" si="0"/>
        <v>0</v>
      </c>
      <c r="S8" s="49">
        <f t="shared" si="0"/>
        <v>0</v>
      </c>
      <c r="T8" s="49">
        <f t="shared" si="0"/>
        <v>0</v>
      </c>
      <c r="U8" s="49">
        <f t="shared" si="0"/>
        <v>72894</v>
      </c>
      <c r="V8" s="48">
        <f t="shared" si="0"/>
        <v>74648</v>
      </c>
      <c r="W8" s="46"/>
    </row>
    <row r="9" spans="1:24" s="276" customFormat="1" ht="90.75" customHeight="1" x14ac:dyDescent="0.25">
      <c r="A9" s="57">
        <v>1</v>
      </c>
      <c r="B9" s="57"/>
      <c r="C9" s="70">
        <v>3639</v>
      </c>
      <c r="D9" s="70">
        <v>5169</v>
      </c>
      <c r="E9" s="70">
        <v>51</v>
      </c>
      <c r="F9" s="70">
        <v>18</v>
      </c>
      <c r="G9" s="70">
        <v>20004000000</v>
      </c>
      <c r="H9" s="53"/>
      <c r="I9" s="53"/>
      <c r="J9" s="50" t="s">
        <v>278</v>
      </c>
      <c r="K9" s="52" t="s">
        <v>279</v>
      </c>
      <c r="L9" s="52"/>
      <c r="M9" s="53"/>
      <c r="N9" s="74">
        <v>2000</v>
      </c>
      <c r="O9" s="79">
        <v>2024</v>
      </c>
      <c r="P9" s="53">
        <v>0</v>
      </c>
      <c r="Q9" s="55">
        <v>2000</v>
      </c>
      <c r="R9" s="54"/>
      <c r="S9" s="54"/>
      <c r="T9" s="54"/>
      <c r="U9" s="63">
        <v>2000</v>
      </c>
      <c r="V9" s="54">
        <f>N9-P9-Q9</f>
        <v>0</v>
      </c>
      <c r="W9" s="54"/>
      <c r="X9" s="275"/>
    </row>
    <row r="10" spans="1:24" s="276" customFormat="1" ht="95.25" customHeight="1" x14ac:dyDescent="0.25">
      <c r="A10" s="57">
        <v>2</v>
      </c>
      <c r="B10" s="57"/>
      <c r="C10" s="70">
        <v>3639</v>
      </c>
      <c r="D10" s="70">
        <v>5169</v>
      </c>
      <c r="E10" s="70">
        <v>51</v>
      </c>
      <c r="F10" s="70">
        <v>18</v>
      </c>
      <c r="G10" s="70">
        <v>20004000000</v>
      </c>
      <c r="H10" s="53"/>
      <c r="I10" s="53"/>
      <c r="J10" s="50" t="s">
        <v>280</v>
      </c>
      <c r="K10" s="52" t="s">
        <v>281</v>
      </c>
      <c r="L10" s="52"/>
      <c r="M10" s="53"/>
      <c r="N10" s="74">
        <v>4000</v>
      </c>
      <c r="O10" s="57">
        <v>2024</v>
      </c>
      <c r="P10" s="53">
        <v>0</v>
      </c>
      <c r="Q10" s="55">
        <v>4000</v>
      </c>
      <c r="R10" s="54"/>
      <c r="S10" s="54"/>
      <c r="T10" s="54"/>
      <c r="U10" s="63">
        <v>4000</v>
      </c>
      <c r="V10" s="54">
        <f t="shared" ref="V10:V18" si="1">N10-P10-Q10</f>
        <v>0</v>
      </c>
      <c r="W10" s="54"/>
      <c r="X10" s="275"/>
    </row>
    <row r="11" spans="1:24" s="276" customFormat="1" ht="84" customHeight="1" x14ac:dyDescent="0.25">
      <c r="A11" s="57">
        <v>3</v>
      </c>
      <c r="B11" s="57"/>
      <c r="C11" s="70">
        <v>3639</v>
      </c>
      <c r="D11" s="70">
        <v>5166</v>
      </c>
      <c r="E11" s="70">
        <v>51</v>
      </c>
      <c r="F11" s="70">
        <v>18</v>
      </c>
      <c r="G11" s="70">
        <v>20004000000</v>
      </c>
      <c r="H11" s="53"/>
      <c r="I11" s="53"/>
      <c r="J11" s="50" t="s">
        <v>282</v>
      </c>
      <c r="K11" s="52" t="s">
        <v>283</v>
      </c>
      <c r="L11" s="52"/>
      <c r="M11" s="53"/>
      <c r="N11" s="74">
        <v>654</v>
      </c>
      <c r="O11" s="79" t="s">
        <v>286</v>
      </c>
      <c r="P11" s="53">
        <v>218</v>
      </c>
      <c r="Q11" s="55">
        <v>218</v>
      </c>
      <c r="R11" s="54"/>
      <c r="S11" s="54"/>
      <c r="T11" s="54"/>
      <c r="U11" s="63">
        <v>218</v>
      </c>
      <c r="V11" s="54">
        <f t="shared" si="1"/>
        <v>218</v>
      </c>
      <c r="W11" s="54"/>
    </row>
    <row r="12" spans="1:24" s="276" customFormat="1" ht="121.5" customHeight="1" x14ac:dyDescent="0.25">
      <c r="A12" s="57">
        <v>4</v>
      </c>
      <c r="B12" s="57"/>
      <c r="C12" s="70">
        <v>3639</v>
      </c>
      <c r="D12" s="70">
        <v>5169</v>
      </c>
      <c r="E12" s="70">
        <v>51</v>
      </c>
      <c r="F12" s="70">
        <v>18</v>
      </c>
      <c r="G12" s="70">
        <v>20004000000</v>
      </c>
      <c r="H12" s="53"/>
      <c r="I12" s="53"/>
      <c r="J12" s="50" t="s">
        <v>284</v>
      </c>
      <c r="K12" s="52" t="s">
        <v>285</v>
      </c>
      <c r="L12" s="52"/>
      <c r="M12" s="53"/>
      <c r="N12" s="74">
        <v>1261</v>
      </c>
      <c r="O12" s="57">
        <v>2024</v>
      </c>
      <c r="P12" s="53">
        <v>0</v>
      </c>
      <c r="Q12" s="55">
        <v>1261</v>
      </c>
      <c r="R12" s="54"/>
      <c r="S12" s="54"/>
      <c r="T12" s="54"/>
      <c r="U12" s="63">
        <v>1261</v>
      </c>
      <c r="V12" s="54">
        <v>0</v>
      </c>
      <c r="W12" s="54"/>
      <c r="X12" s="275"/>
    </row>
    <row r="13" spans="1:24" s="276" customFormat="1" ht="105" customHeight="1" x14ac:dyDescent="0.25">
      <c r="A13" s="57">
        <v>5</v>
      </c>
      <c r="B13" s="57"/>
      <c r="C13" s="70">
        <v>3639</v>
      </c>
      <c r="D13" s="70">
        <v>5168</v>
      </c>
      <c r="E13" s="70">
        <v>51</v>
      </c>
      <c r="F13" s="70">
        <v>18</v>
      </c>
      <c r="G13" s="70">
        <v>20004000000</v>
      </c>
      <c r="H13" s="53"/>
      <c r="I13" s="53"/>
      <c r="J13" s="50" t="s">
        <v>287</v>
      </c>
      <c r="K13" s="52" t="s">
        <v>288</v>
      </c>
      <c r="L13" s="52"/>
      <c r="M13" s="53"/>
      <c r="N13" s="74">
        <v>2000</v>
      </c>
      <c r="O13" s="79">
        <v>2024</v>
      </c>
      <c r="P13" s="53">
        <v>0</v>
      </c>
      <c r="Q13" s="55">
        <v>2000</v>
      </c>
      <c r="R13" s="54"/>
      <c r="S13" s="54"/>
      <c r="T13" s="54"/>
      <c r="U13" s="63">
        <v>2000</v>
      </c>
      <c r="V13" s="54">
        <f t="shared" si="1"/>
        <v>0</v>
      </c>
      <c r="W13" s="54"/>
      <c r="X13" s="275"/>
    </row>
    <row r="14" spans="1:24" s="276" customFormat="1" ht="78" customHeight="1" x14ac:dyDescent="0.25">
      <c r="A14" s="57">
        <v>6</v>
      </c>
      <c r="B14" s="57"/>
      <c r="C14" s="70">
        <v>3639</v>
      </c>
      <c r="D14" s="70">
        <v>5169</v>
      </c>
      <c r="E14" s="70">
        <v>51</v>
      </c>
      <c r="F14" s="70">
        <v>18</v>
      </c>
      <c r="G14" s="70">
        <v>20004000000</v>
      </c>
      <c r="H14" s="53"/>
      <c r="I14" s="53"/>
      <c r="J14" s="50" t="s">
        <v>289</v>
      </c>
      <c r="K14" s="52" t="s">
        <v>290</v>
      </c>
      <c r="L14" s="52"/>
      <c r="M14" s="53"/>
      <c r="N14" s="74">
        <v>75</v>
      </c>
      <c r="O14" s="57">
        <v>2024</v>
      </c>
      <c r="P14" s="53">
        <v>0</v>
      </c>
      <c r="Q14" s="55">
        <v>75</v>
      </c>
      <c r="R14" s="54"/>
      <c r="S14" s="54"/>
      <c r="T14" s="54"/>
      <c r="U14" s="63">
        <v>75</v>
      </c>
      <c r="V14" s="54">
        <f t="shared" si="1"/>
        <v>0</v>
      </c>
      <c r="W14" s="54"/>
    </row>
    <row r="15" spans="1:24" s="276" customFormat="1" ht="73.5" customHeight="1" x14ac:dyDescent="0.25">
      <c r="A15" s="57">
        <v>7</v>
      </c>
      <c r="B15" s="57"/>
      <c r="C15" s="70">
        <v>3639</v>
      </c>
      <c r="D15" s="70">
        <v>5169</v>
      </c>
      <c r="E15" s="70">
        <v>51</v>
      </c>
      <c r="F15" s="70">
        <v>18</v>
      </c>
      <c r="G15" s="70">
        <v>20004000000</v>
      </c>
      <c r="H15" s="53"/>
      <c r="I15" s="53"/>
      <c r="J15" s="50" t="s">
        <v>291</v>
      </c>
      <c r="K15" s="52" t="s">
        <v>292</v>
      </c>
      <c r="L15" s="52"/>
      <c r="M15" s="53"/>
      <c r="N15" s="74">
        <v>60</v>
      </c>
      <c r="O15" s="57" t="s">
        <v>36</v>
      </c>
      <c r="P15" s="53">
        <v>0</v>
      </c>
      <c r="Q15" s="55">
        <v>30</v>
      </c>
      <c r="R15" s="54"/>
      <c r="S15" s="54"/>
      <c r="T15" s="54"/>
      <c r="U15" s="63">
        <v>30</v>
      </c>
      <c r="V15" s="54">
        <f t="shared" si="1"/>
        <v>30</v>
      </c>
      <c r="W15" s="54"/>
      <c r="X15" s="275"/>
    </row>
    <row r="16" spans="1:24" s="276" customFormat="1" ht="31.2" x14ac:dyDescent="0.25">
      <c r="A16" s="57">
        <v>8</v>
      </c>
      <c r="B16" s="57"/>
      <c r="C16" s="70">
        <v>3636</v>
      </c>
      <c r="D16" s="70">
        <v>5901</v>
      </c>
      <c r="E16" s="70">
        <v>59</v>
      </c>
      <c r="F16" s="70">
        <v>18</v>
      </c>
      <c r="G16" s="70">
        <v>20004000000</v>
      </c>
      <c r="H16" s="267"/>
      <c r="I16" s="267"/>
      <c r="J16" s="50" t="s">
        <v>293</v>
      </c>
      <c r="K16" s="52" t="s">
        <v>294</v>
      </c>
      <c r="L16" s="268"/>
      <c r="M16" s="267"/>
      <c r="N16" s="74">
        <v>35000</v>
      </c>
      <c r="O16" s="57">
        <v>2024</v>
      </c>
      <c r="P16" s="53">
        <v>0</v>
      </c>
      <c r="Q16" s="55">
        <v>35000</v>
      </c>
      <c r="R16" s="54"/>
      <c r="S16" s="54"/>
      <c r="T16" s="54"/>
      <c r="U16" s="63">
        <f>50000-15000</f>
        <v>35000</v>
      </c>
      <c r="V16" s="54">
        <f t="shared" ref="V16:V17" si="2">N16-P16-Q16</f>
        <v>0</v>
      </c>
      <c r="W16" s="270" t="s">
        <v>308</v>
      </c>
      <c r="X16" s="275"/>
    </row>
    <row r="17" spans="1:24" s="276" customFormat="1" ht="45" x14ac:dyDescent="0.25">
      <c r="A17" s="57">
        <v>9</v>
      </c>
      <c r="B17" s="57"/>
      <c r="C17" s="70">
        <v>3636</v>
      </c>
      <c r="D17" s="70">
        <v>5901</v>
      </c>
      <c r="E17" s="70">
        <v>59</v>
      </c>
      <c r="F17" s="70">
        <v>18</v>
      </c>
      <c r="G17" s="70">
        <v>20004000000</v>
      </c>
      <c r="H17" s="267"/>
      <c r="I17" s="267"/>
      <c r="J17" s="50" t="s">
        <v>297</v>
      </c>
      <c r="K17" s="52" t="s">
        <v>298</v>
      </c>
      <c r="L17" s="268"/>
      <c r="M17" s="267"/>
      <c r="N17" s="74">
        <v>5000</v>
      </c>
      <c r="O17" s="57">
        <v>2024</v>
      </c>
      <c r="P17" s="53">
        <v>0</v>
      </c>
      <c r="Q17" s="55">
        <v>5000</v>
      </c>
      <c r="R17" s="54"/>
      <c r="S17" s="54"/>
      <c r="T17" s="54"/>
      <c r="U17" s="63">
        <v>5000</v>
      </c>
      <c r="V17" s="54">
        <f t="shared" si="2"/>
        <v>0</v>
      </c>
      <c r="W17" s="270" t="s">
        <v>308</v>
      </c>
      <c r="X17" s="275"/>
    </row>
    <row r="18" spans="1:24" s="276" customFormat="1" ht="180" x14ac:dyDescent="0.25">
      <c r="A18" s="57">
        <v>10</v>
      </c>
      <c r="B18" s="57"/>
      <c r="C18" s="70">
        <v>3639</v>
      </c>
      <c r="D18" s="70">
        <v>5166</v>
      </c>
      <c r="E18" s="70">
        <v>51</v>
      </c>
      <c r="F18" s="70">
        <v>18</v>
      </c>
      <c r="G18" s="70">
        <v>20004000000</v>
      </c>
      <c r="H18" s="53"/>
      <c r="I18" s="53"/>
      <c r="J18" s="50" t="s">
        <v>295</v>
      </c>
      <c r="K18" s="52" t="s">
        <v>296</v>
      </c>
      <c r="L18" s="52"/>
      <c r="M18" s="53"/>
      <c r="N18" s="74">
        <v>3000</v>
      </c>
      <c r="O18" s="57">
        <v>2024</v>
      </c>
      <c r="P18" s="53">
        <v>0</v>
      </c>
      <c r="Q18" s="55">
        <v>3000</v>
      </c>
      <c r="R18" s="54"/>
      <c r="S18" s="54"/>
      <c r="T18" s="54"/>
      <c r="U18" s="63">
        <v>3000</v>
      </c>
      <c r="V18" s="54">
        <f t="shared" si="1"/>
        <v>0</v>
      </c>
      <c r="W18" s="54"/>
    </row>
    <row r="19" spans="1:24" s="276" customFormat="1" ht="60.75" customHeight="1" x14ac:dyDescent="0.25">
      <c r="A19" s="57">
        <v>11</v>
      </c>
      <c r="B19" s="57"/>
      <c r="C19" s="70">
        <v>3639</v>
      </c>
      <c r="D19" s="70">
        <v>5169</v>
      </c>
      <c r="E19" s="70">
        <v>51</v>
      </c>
      <c r="F19" s="70">
        <v>18</v>
      </c>
      <c r="G19" s="70">
        <v>20004000000</v>
      </c>
      <c r="H19" s="53"/>
      <c r="I19" s="53"/>
      <c r="J19" s="50" t="s">
        <v>299</v>
      </c>
      <c r="K19" s="52" t="s">
        <v>300</v>
      </c>
      <c r="L19" s="52"/>
      <c r="M19" s="53"/>
      <c r="N19" s="74">
        <v>80000</v>
      </c>
      <c r="O19" s="79" t="s">
        <v>301</v>
      </c>
      <c r="P19" s="53"/>
      <c r="Q19" s="55">
        <v>5600</v>
      </c>
      <c r="R19" s="54">
        <v>0</v>
      </c>
      <c r="S19" s="54">
        <v>0</v>
      </c>
      <c r="T19" s="54">
        <v>0</v>
      </c>
      <c r="U19" s="63">
        <v>5600</v>
      </c>
      <c r="V19" s="54">
        <f>N19-Q19-P19</f>
        <v>74400</v>
      </c>
      <c r="W19" s="270" t="s">
        <v>309</v>
      </c>
    </row>
    <row r="20" spans="1:24" s="276" customFormat="1" ht="55.5" customHeight="1" x14ac:dyDescent="0.25">
      <c r="A20" s="57">
        <v>12</v>
      </c>
      <c r="B20" s="57"/>
      <c r="C20" s="70">
        <v>3639</v>
      </c>
      <c r="D20" s="70">
        <v>5166</v>
      </c>
      <c r="E20" s="70">
        <v>51</v>
      </c>
      <c r="F20" s="70">
        <v>18</v>
      </c>
      <c r="G20" s="70">
        <v>20004000000</v>
      </c>
      <c r="H20" s="53"/>
      <c r="I20" s="53"/>
      <c r="J20" s="50" t="s">
        <v>302</v>
      </c>
      <c r="K20" s="52" t="s">
        <v>303</v>
      </c>
      <c r="L20" s="52"/>
      <c r="M20" s="53"/>
      <c r="N20" s="74">
        <v>3500</v>
      </c>
      <c r="O20" s="57">
        <v>2024</v>
      </c>
      <c r="P20" s="53"/>
      <c r="Q20" s="55">
        <v>3500</v>
      </c>
      <c r="R20" s="54">
        <v>0</v>
      </c>
      <c r="S20" s="54">
        <v>0</v>
      </c>
      <c r="T20" s="54">
        <v>0</v>
      </c>
      <c r="U20" s="63">
        <v>3500</v>
      </c>
      <c r="V20" s="54">
        <f>N20-Q20-P20</f>
        <v>0</v>
      </c>
      <c r="W20" s="54"/>
    </row>
    <row r="21" spans="1:24" s="276" customFormat="1" ht="151.5" customHeight="1" x14ac:dyDescent="0.25">
      <c r="A21" s="57">
        <v>13</v>
      </c>
      <c r="B21" s="57"/>
      <c r="C21" s="70">
        <v>3636</v>
      </c>
      <c r="D21" s="70">
        <v>5213</v>
      </c>
      <c r="E21" s="70">
        <v>52</v>
      </c>
      <c r="F21" s="70">
        <v>18</v>
      </c>
      <c r="G21" s="70">
        <v>20004000000</v>
      </c>
      <c r="H21" s="53"/>
      <c r="I21" s="53"/>
      <c r="J21" s="50" t="s">
        <v>310</v>
      </c>
      <c r="K21" s="52" t="s">
        <v>304</v>
      </c>
      <c r="L21" s="52"/>
      <c r="M21" s="53"/>
      <c r="N21" s="74">
        <v>10000</v>
      </c>
      <c r="O21" s="79" t="s">
        <v>36</v>
      </c>
      <c r="P21" s="53"/>
      <c r="Q21" s="55">
        <v>10000</v>
      </c>
      <c r="R21" s="54">
        <v>0</v>
      </c>
      <c r="S21" s="54">
        <v>0</v>
      </c>
      <c r="T21" s="54">
        <v>0</v>
      </c>
      <c r="U21" s="63">
        <v>10000</v>
      </c>
      <c r="V21" s="54">
        <f>N21-Q21-P21</f>
        <v>0</v>
      </c>
      <c r="W21" s="270" t="s">
        <v>311</v>
      </c>
    </row>
    <row r="22" spans="1:24" s="276" customFormat="1" ht="60" x14ac:dyDescent="0.25">
      <c r="A22" s="57">
        <v>14</v>
      </c>
      <c r="B22" s="57"/>
      <c r="C22" s="70">
        <v>3639</v>
      </c>
      <c r="D22" s="70">
        <v>5166</v>
      </c>
      <c r="E22" s="70">
        <v>51</v>
      </c>
      <c r="F22" s="70">
        <v>18</v>
      </c>
      <c r="G22" s="70">
        <v>20004000000</v>
      </c>
      <c r="H22" s="53"/>
      <c r="I22" s="70"/>
      <c r="J22" s="50" t="s">
        <v>305</v>
      </c>
      <c r="K22" s="52" t="s">
        <v>306</v>
      </c>
      <c r="L22" s="52"/>
      <c r="M22" s="53"/>
      <c r="N22" s="74">
        <v>2420</v>
      </c>
      <c r="O22" s="79" t="s">
        <v>307</v>
      </c>
      <c r="P22" s="274">
        <v>1210</v>
      </c>
      <c r="Q22" s="55">
        <v>1210</v>
      </c>
      <c r="R22" s="54"/>
      <c r="S22" s="54"/>
      <c r="T22" s="54"/>
      <c r="U22" s="63">
        <v>1210</v>
      </c>
      <c r="V22" s="54">
        <f t="shared" ref="V22:V23" si="3">N22-P22-Q22</f>
        <v>0</v>
      </c>
      <c r="W22" s="270" t="s">
        <v>312</v>
      </c>
    </row>
    <row r="23" spans="1:24" s="72" customFormat="1" ht="78" hidden="1" customHeight="1" x14ac:dyDescent="0.25">
      <c r="A23" s="57"/>
      <c r="B23" s="57"/>
      <c r="C23" s="70"/>
      <c r="D23" s="70"/>
      <c r="E23" s="70"/>
      <c r="F23" s="70"/>
      <c r="G23" s="70"/>
      <c r="H23" s="53"/>
      <c r="I23" s="53"/>
      <c r="J23" s="50"/>
      <c r="K23" s="52"/>
      <c r="L23" s="52"/>
      <c r="M23" s="53"/>
      <c r="N23" s="74"/>
      <c r="O23" s="57"/>
      <c r="P23" s="53"/>
      <c r="Q23" s="55">
        <f t="shared" ref="Q23" si="4">SUM(R23:U23)</f>
        <v>0</v>
      </c>
      <c r="R23" s="54"/>
      <c r="S23" s="54"/>
      <c r="T23" s="54"/>
      <c r="U23" s="63"/>
      <c r="V23" s="54">
        <f t="shared" si="3"/>
        <v>0</v>
      </c>
      <c r="W23" s="54"/>
    </row>
    <row r="24" spans="1:24" s="69" customFormat="1" ht="36.75" customHeight="1" x14ac:dyDescent="0.35">
      <c r="A24" s="319" t="s">
        <v>318</v>
      </c>
      <c r="B24" s="320"/>
      <c r="C24" s="320"/>
      <c r="D24" s="320"/>
      <c r="E24" s="320"/>
      <c r="F24" s="320"/>
      <c r="G24" s="320"/>
      <c r="H24" s="320"/>
      <c r="I24" s="320"/>
      <c r="J24" s="320"/>
      <c r="K24" s="320"/>
      <c r="L24" s="320"/>
      <c r="M24" s="321"/>
      <c r="N24" s="68">
        <f>N8</f>
        <v>148970</v>
      </c>
      <c r="O24" s="68"/>
      <c r="P24" s="68">
        <f t="shared" ref="P24:V24" si="5">P8</f>
        <v>1428</v>
      </c>
      <c r="Q24" s="68">
        <f t="shared" si="5"/>
        <v>72894</v>
      </c>
      <c r="R24" s="68">
        <f t="shared" si="5"/>
        <v>0</v>
      </c>
      <c r="S24" s="68">
        <f t="shared" si="5"/>
        <v>0</v>
      </c>
      <c r="T24" s="68">
        <f t="shared" si="5"/>
        <v>0</v>
      </c>
      <c r="U24" s="68">
        <f>U8</f>
        <v>72894</v>
      </c>
      <c r="V24" s="68">
        <f t="shared" si="5"/>
        <v>74648</v>
      </c>
      <c r="W24" s="24"/>
    </row>
    <row r="25" spans="1:24" x14ac:dyDescent="0.3">
      <c r="Q25" s="22"/>
      <c r="R25" s="22"/>
      <c r="S25" s="22"/>
      <c r="T25" s="22"/>
      <c r="U25" s="22"/>
    </row>
    <row r="26" spans="1:24" x14ac:dyDescent="0.3">
      <c r="Q26" s="22"/>
      <c r="R26" s="22"/>
      <c r="S26" s="22"/>
      <c r="T26" s="22"/>
      <c r="U26" s="22"/>
    </row>
    <row r="27" spans="1:24" x14ac:dyDescent="0.3">
      <c r="J27" s="21" t="s">
        <v>313</v>
      </c>
    </row>
    <row r="28" spans="1:24" x14ac:dyDescent="0.3">
      <c r="T28" s="21">
        <v>51</v>
      </c>
      <c r="U28" s="277">
        <f>U9+U10+U11+U12+U13+U14+U15+U18+U19+U20+U22</f>
        <v>22894</v>
      </c>
    </row>
    <row r="29" spans="1:24" x14ac:dyDescent="0.3">
      <c r="T29" s="21">
        <v>52</v>
      </c>
      <c r="U29" s="277">
        <f>U21</f>
        <v>10000</v>
      </c>
    </row>
    <row r="30" spans="1:24" x14ac:dyDescent="0.3">
      <c r="T30" s="21">
        <v>59</v>
      </c>
      <c r="U30" s="277">
        <f>U16+U17</f>
        <v>40000</v>
      </c>
    </row>
    <row r="31" spans="1:24" x14ac:dyDescent="0.3">
      <c r="U31" s="21">
        <f>SUM(U28:U30)</f>
        <v>72894</v>
      </c>
    </row>
  </sheetData>
  <mergeCells count="21">
    <mergeCell ref="A24:M24"/>
    <mergeCell ref="A5:R5"/>
    <mergeCell ref="A6:A7"/>
    <mergeCell ref="B6:B7"/>
    <mergeCell ref="C6:C7"/>
    <mergeCell ref="D6:D7"/>
    <mergeCell ref="E6:E7"/>
    <mergeCell ref="F6:F7"/>
    <mergeCell ref="G6:G7"/>
    <mergeCell ref="H6:H7"/>
    <mergeCell ref="I6:I7"/>
    <mergeCell ref="P6:P7"/>
    <mergeCell ref="Q6:U6"/>
    <mergeCell ref="V6:V7"/>
    <mergeCell ref="W6:W7"/>
    <mergeCell ref="J6:J7"/>
    <mergeCell ref="K6:K7"/>
    <mergeCell ref="L6:L7"/>
    <mergeCell ref="M6:M7"/>
    <mergeCell ref="N6:N7"/>
    <mergeCell ref="O6:O7"/>
  </mergeCells>
  <pageMargins left="0.70866141732283472" right="0.70866141732283472" top="0.78740157480314965" bottom="0.78740157480314965" header="0.31496062992125984" footer="0.31496062992125984"/>
  <pageSetup paperSize="9" scale="54" firstPageNumber="193" fitToHeight="6" orientation="landscape" useFirstPageNumber="1" r:id="rId1"/>
  <headerFooter>
    <oddFooter xml:space="preserve">&amp;L&amp;"Arial,Kurzíva"&amp;11Zastupitelstvo Olomouckého kraje 11.12.2023  
2.1. - Rozpočet OK na rok  2024 - návrh rozpočtu  
Příloha č. 5h) - program Energetika&amp;R&amp;"Arial,Kurzíva"&amp;11Strana &amp;P (celkem 216)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00"/>
    <pageSetUpPr fitToPage="1"/>
  </sheetPr>
  <dimension ref="A1:X38"/>
  <sheetViews>
    <sheetView showGridLines="0" view="pageBreakPreview" zoomScale="70" zoomScaleNormal="90" zoomScaleSheetLayoutView="70" workbookViewId="0">
      <selection activeCell="J26" sqref="J26"/>
    </sheetView>
  </sheetViews>
  <sheetFormatPr defaultColWidth="8.88671875" defaultRowHeight="14.4" outlineLevelCol="1" x14ac:dyDescent="0.3"/>
  <cols>
    <col min="1" max="1" width="4.109375" style="21" customWidth="1"/>
    <col min="2" max="2" width="4.88671875" style="21" customWidth="1"/>
    <col min="3" max="4" width="9.109375" style="21" hidden="1" customWidth="1" outlineLevel="1"/>
    <col min="5" max="5" width="9.109375" style="21" customWidth="1" collapsed="1"/>
    <col min="6" max="6" width="9.109375" style="21" hidden="1" customWidth="1" outlineLevel="1"/>
    <col min="7" max="7" width="17.88671875" style="21" hidden="1" customWidth="1" outlineLevel="1"/>
    <col min="8" max="8" width="13.88671875" style="21" hidden="1" customWidth="1" outlineLevel="1"/>
    <col min="9" max="9" width="7.33203125" style="21" hidden="1" customWidth="1" outlineLevel="1"/>
    <col min="10" max="10" width="53" style="21" customWidth="1" collapsed="1"/>
    <col min="11" max="11" width="59.33203125" style="21" customWidth="1"/>
    <col min="12" max="12" width="6.88671875" style="21" customWidth="1"/>
    <col min="13" max="13" width="9.6640625" style="21" customWidth="1"/>
    <col min="14" max="14" width="13.5546875" style="21" customWidth="1"/>
    <col min="15" max="15" width="9.6640625" style="21" customWidth="1"/>
    <col min="16" max="16" width="12.5546875" style="21" customWidth="1"/>
    <col min="17" max="17" width="13" style="21" customWidth="1"/>
    <col min="18" max="18" width="11.88671875" style="21" customWidth="1"/>
    <col min="19" max="20" width="9.6640625" style="21" customWidth="1"/>
    <col min="21" max="21" width="12.44140625" style="21" customWidth="1"/>
    <col min="22" max="22" width="13.109375" style="21" customWidth="1"/>
    <col min="23" max="23" width="17.33203125" style="21" customWidth="1"/>
    <col min="24" max="249" width="15" style="21" customWidth="1"/>
    <col min="250" max="16384" width="8.88671875" style="21"/>
  </cols>
  <sheetData>
    <row r="1" spans="1:24" s="29" customFormat="1" ht="26.25" customHeight="1" x14ac:dyDescent="0.4">
      <c r="A1" s="1" t="s">
        <v>33</v>
      </c>
      <c r="B1" s="2"/>
      <c r="C1" s="2"/>
      <c r="D1" s="2"/>
      <c r="E1" s="2"/>
      <c r="F1" s="2"/>
      <c r="G1" s="2"/>
      <c r="H1" s="37"/>
      <c r="I1" s="3"/>
      <c r="J1" s="2"/>
      <c r="K1" s="35"/>
      <c r="L1" s="34"/>
      <c r="M1" s="4"/>
      <c r="N1" s="5"/>
      <c r="O1" s="34"/>
      <c r="P1" s="5"/>
      <c r="Q1" s="5"/>
      <c r="R1" s="6"/>
      <c r="S1" s="7"/>
      <c r="T1" s="33"/>
    </row>
    <row r="2" spans="1:24" s="29" customFormat="1" ht="15.6" x14ac:dyDescent="0.3">
      <c r="A2" s="9" t="s">
        <v>0</v>
      </c>
      <c r="B2" s="9"/>
      <c r="C2" s="9"/>
      <c r="D2" s="36"/>
      <c r="E2" s="9"/>
      <c r="F2" s="9"/>
      <c r="G2" s="9"/>
      <c r="J2" s="9" t="s">
        <v>1</v>
      </c>
      <c r="K2" s="10" t="s">
        <v>2</v>
      </c>
      <c r="L2" s="34"/>
      <c r="M2" s="11"/>
      <c r="N2" s="12"/>
      <c r="O2" s="34"/>
      <c r="P2" s="12"/>
      <c r="Q2" s="12"/>
      <c r="R2" s="12"/>
      <c r="S2" s="13"/>
      <c r="T2" s="33"/>
    </row>
    <row r="3" spans="1:24" s="29" customFormat="1" ht="17.25" customHeight="1" x14ac:dyDescent="0.3">
      <c r="A3" s="9"/>
      <c r="B3" s="9"/>
      <c r="C3" s="9"/>
      <c r="D3" s="36"/>
      <c r="E3" s="9"/>
      <c r="F3" s="9"/>
      <c r="G3" s="9"/>
      <c r="I3" s="14"/>
      <c r="J3" s="9" t="s">
        <v>3</v>
      </c>
      <c r="K3" s="35"/>
      <c r="L3" s="34"/>
      <c r="M3" s="11"/>
      <c r="N3" s="12"/>
      <c r="O3" s="34"/>
      <c r="P3" s="12"/>
      <c r="Q3" s="12"/>
      <c r="R3" s="34"/>
      <c r="S3" s="13"/>
      <c r="T3" s="33"/>
    </row>
    <row r="4" spans="1:24" s="29" customFormat="1" ht="17.25" customHeight="1" x14ac:dyDescent="0.3">
      <c r="A4" s="8"/>
      <c r="B4" s="8"/>
      <c r="C4" s="8"/>
      <c r="D4" s="8"/>
      <c r="E4" s="8"/>
      <c r="F4" s="8"/>
      <c r="G4" s="8"/>
      <c r="H4" s="8"/>
      <c r="I4" s="15"/>
      <c r="J4" s="8"/>
      <c r="K4" s="35"/>
      <c r="L4" s="34"/>
      <c r="M4" s="11"/>
      <c r="N4" s="12"/>
      <c r="O4" s="34"/>
      <c r="P4" s="12"/>
      <c r="Q4" s="12"/>
      <c r="S4" s="13"/>
      <c r="T4" s="33"/>
      <c r="V4" s="76" t="s">
        <v>4</v>
      </c>
    </row>
    <row r="5" spans="1:24" s="29" customFormat="1" ht="25.5" customHeight="1" x14ac:dyDescent="0.3">
      <c r="A5" s="322" t="s">
        <v>46</v>
      </c>
      <c r="B5" s="323"/>
      <c r="C5" s="323"/>
      <c r="D5" s="323"/>
      <c r="E5" s="323"/>
      <c r="F5" s="323"/>
      <c r="G5" s="323"/>
      <c r="H5" s="323"/>
      <c r="I5" s="323"/>
      <c r="J5" s="323"/>
      <c r="K5" s="323"/>
      <c r="L5" s="323"/>
      <c r="M5" s="323"/>
      <c r="N5" s="323"/>
      <c r="O5" s="323"/>
      <c r="P5" s="323"/>
      <c r="Q5" s="323"/>
      <c r="R5" s="323"/>
      <c r="S5" s="32"/>
      <c r="T5" s="31"/>
      <c r="U5" s="31"/>
      <c r="V5" s="30"/>
      <c r="W5" s="30"/>
    </row>
    <row r="6" spans="1:24" ht="22.5" customHeight="1" x14ac:dyDescent="0.3">
      <c r="A6" s="324" t="s">
        <v>5</v>
      </c>
      <c r="B6" s="324" t="s">
        <v>6</v>
      </c>
      <c r="C6" s="312" t="s">
        <v>7</v>
      </c>
      <c r="D6" s="312" t="s">
        <v>8</v>
      </c>
      <c r="E6" s="312" t="s">
        <v>9</v>
      </c>
      <c r="F6" s="312" t="s">
        <v>10</v>
      </c>
      <c r="G6" s="312" t="s">
        <v>11</v>
      </c>
      <c r="H6" s="326" t="s">
        <v>28</v>
      </c>
      <c r="I6" s="327" t="s">
        <v>27</v>
      </c>
      <c r="J6" s="312" t="s">
        <v>12</v>
      </c>
      <c r="K6" s="314" t="s">
        <v>13</v>
      </c>
      <c r="L6" s="316" t="s">
        <v>14</v>
      </c>
      <c r="M6" s="315" t="s">
        <v>15</v>
      </c>
      <c r="N6" s="314" t="s">
        <v>16</v>
      </c>
      <c r="O6" s="314" t="s">
        <v>17</v>
      </c>
      <c r="P6" s="310" t="s">
        <v>34</v>
      </c>
      <c r="Q6" s="329" t="s">
        <v>35</v>
      </c>
      <c r="R6" s="329"/>
      <c r="S6" s="329"/>
      <c r="T6" s="329"/>
      <c r="U6" s="329"/>
      <c r="V6" s="310" t="s">
        <v>37</v>
      </c>
      <c r="W6" s="310" t="s">
        <v>18</v>
      </c>
    </row>
    <row r="7" spans="1:24" s="28" customFormat="1" ht="48.75" customHeight="1" x14ac:dyDescent="0.3">
      <c r="A7" s="325"/>
      <c r="B7" s="325"/>
      <c r="C7" s="313"/>
      <c r="D7" s="313"/>
      <c r="E7" s="313"/>
      <c r="F7" s="313"/>
      <c r="G7" s="313"/>
      <c r="H7" s="326"/>
      <c r="I7" s="328"/>
      <c r="J7" s="313"/>
      <c r="K7" s="315"/>
      <c r="L7" s="317"/>
      <c r="M7" s="314"/>
      <c r="N7" s="318"/>
      <c r="O7" s="318"/>
      <c r="P7" s="311"/>
      <c r="Q7" s="16" t="s">
        <v>19</v>
      </c>
      <c r="R7" s="16" t="s">
        <v>20</v>
      </c>
      <c r="S7" s="16" t="s">
        <v>26</v>
      </c>
      <c r="T7" s="16" t="s">
        <v>25</v>
      </c>
      <c r="U7" s="16" t="s">
        <v>21</v>
      </c>
      <c r="V7" s="311"/>
      <c r="W7" s="311"/>
    </row>
    <row r="8" spans="1:24" s="38" customFormat="1" ht="22.5" customHeight="1" x14ac:dyDescent="0.3">
      <c r="A8" s="17" t="s">
        <v>75</v>
      </c>
      <c r="B8" s="39"/>
      <c r="C8" s="40"/>
      <c r="D8" s="40"/>
      <c r="E8" s="40"/>
      <c r="F8" s="40"/>
      <c r="G8" s="40"/>
      <c r="H8" s="41"/>
      <c r="I8" s="41"/>
      <c r="J8" s="40"/>
      <c r="K8" s="42"/>
      <c r="L8" s="43"/>
      <c r="M8" s="44"/>
      <c r="N8" s="47">
        <f>SUM(N9:N15)</f>
        <v>9000</v>
      </c>
      <c r="O8" s="45"/>
      <c r="P8" s="48">
        <f t="shared" ref="P8:V8" si="0">SUM(P9:P15)</f>
        <v>0</v>
      </c>
      <c r="Q8" s="49">
        <f t="shared" si="0"/>
        <v>1550</v>
      </c>
      <c r="R8" s="49">
        <f t="shared" si="0"/>
        <v>0</v>
      </c>
      <c r="S8" s="49">
        <f t="shared" si="0"/>
        <v>0</v>
      </c>
      <c r="T8" s="49">
        <f t="shared" si="0"/>
        <v>0</v>
      </c>
      <c r="U8" s="49">
        <f>SUM(U9:U15)</f>
        <v>1550</v>
      </c>
      <c r="V8" s="48">
        <f t="shared" si="0"/>
        <v>7450</v>
      </c>
      <c r="W8" s="46"/>
    </row>
    <row r="9" spans="1:24" s="72" customFormat="1" ht="79.5" customHeight="1" x14ac:dyDescent="0.25">
      <c r="A9" s="57">
        <v>1</v>
      </c>
      <c r="B9" s="79" t="s">
        <v>24</v>
      </c>
      <c r="C9" s="70">
        <v>3127</v>
      </c>
      <c r="D9" s="70">
        <v>6121</v>
      </c>
      <c r="E9" s="70">
        <v>61</v>
      </c>
      <c r="F9" s="70">
        <v>18</v>
      </c>
      <c r="G9" s="70">
        <v>60001101672</v>
      </c>
      <c r="H9" s="53" t="s">
        <v>50</v>
      </c>
      <c r="I9" s="53" t="s">
        <v>51</v>
      </c>
      <c r="J9" s="50" t="s">
        <v>52</v>
      </c>
      <c r="K9" s="52" t="s">
        <v>53</v>
      </c>
      <c r="L9" s="52"/>
      <c r="M9" s="53"/>
      <c r="N9" s="74">
        <v>1500</v>
      </c>
      <c r="O9" s="57" t="s">
        <v>36</v>
      </c>
      <c r="P9" s="53">
        <v>0</v>
      </c>
      <c r="Q9" s="55">
        <f t="shared" ref="Q9:Q31" si="1">SUM(R9:U9)</f>
        <v>250</v>
      </c>
      <c r="R9" s="54"/>
      <c r="S9" s="54"/>
      <c r="T9" s="54"/>
      <c r="U9" s="63">
        <v>250</v>
      </c>
      <c r="V9" s="54">
        <f t="shared" ref="V9:V31" si="2">N9-P9-Q9</f>
        <v>1250</v>
      </c>
      <c r="W9" s="54"/>
      <c r="X9" s="71"/>
    </row>
    <row r="10" spans="1:24" s="72" customFormat="1" ht="78" customHeight="1" x14ac:dyDescent="0.25">
      <c r="A10" s="57">
        <v>2</v>
      </c>
      <c r="B10" s="79" t="s">
        <v>31</v>
      </c>
      <c r="C10" s="70">
        <v>3127</v>
      </c>
      <c r="D10" s="70">
        <v>6121</v>
      </c>
      <c r="E10" s="70">
        <v>61</v>
      </c>
      <c r="F10" s="70">
        <v>18</v>
      </c>
      <c r="G10" s="70">
        <v>60001101673</v>
      </c>
      <c r="H10" s="53" t="s">
        <v>59</v>
      </c>
      <c r="I10" s="53" t="s">
        <v>60</v>
      </c>
      <c r="J10" s="50" t="s">
        <v>61</v>
      </c>
      <c r="K10" s="52" t="s">
        <v>62</v>
      </c>
      <c r="L10" s="52"/>
      <c r="M10" s="53"/>
      <c r="N10" s="74">
        <v>1500</v>
      </c>
      <c r="O10" s="57" t="s">
        <v>36</v>
      </c>
      <c r="P10" s="53">
        <v>0</v>
      </c>
      <c r="Q10" s="55">
        <f t="shared" ref="Q10" si="3">SUM(R10:U10)</f>
        <v>250</v>
      </c>
      <c r="R10" s="54"/>
      <c r="S10" s="54"/>
      <c r="T10" s="54"/>
      <c r="U10" s="63">
        <v>250</v>
      </c>
      <c r="V10" s="54">
        <f t="shared" ref="V10" si="4">N10-P10-Q10</f>
        <v>1250</v>
      </c>
      <c r="W10" s="54"/>
    </row>
    <row r="11" spans="1:24" s="27" customFormat="1" ht="72.75" customHeight="1" x14ac:dyDescent="0.25">
      <c r="A11" s="57">
        <v>3</v>
      </c>
      <c r="B11" s="78" t="s">
        <v>207</v>
      </c>
      <c r="C11" s="56">
        <v>3114</v>
      </c>
      <c r="D11" s="70">
        <v>6121</v>
      </c>
      <c r="E11" s="70">
        <v>61</v>
      </c>
      <c r="F11" s="70">
        <v>18</v>
      </c>
      <c r="G11" s="70">
        <v>60001101674</v>
      </c>
      <c r="H11" s="73"/>
      <c r="I11" s="73" t="s">
        <v>39</v>
      </c>
      <c r="J11" s="50" t="s">
        <v>353</v>
      </c>
      <c r="K11" s="59" t="s">
        <v>354</v>
      </c>
      <c r="L11" s="59"/>
      <c r="M11" s="61"/>
      <c r="N11" s="75">
        <v>2000</v>
      </c>
      <c r="O11" s="57" t="s">
        <v>36</v>
      </c>
      <c r="P11" s="61"/>
      <c r="Q11" s="62">
        <f>SUM(R11:U11)</f>
        <v>200</v>
      </c>
      <c r="R11" s="60">
        <v>0</v>
      </c>
      <c r="S11" s="60">
        <v>0</v>
      </c>
      <c r="T11" s="60">
        <v>0</v>
      </c>
      <c r="U11" s="63">
        <v>200</v>
      </c>
      <c r="V11" s="60">
        <f>N11-Q11-P11</f>
        <v>1800</v>
      </c>
      <c r="W11" s="58"/>
      <c r="X11" s="64"/>
    </row>
    <row r="12" spans="1:24" s="27" customFormat="1" ht="72.75" customHeight="1" x14ac:dyDescent="0.25">
      <c r="A12" s="57">
        <v>4</v>
      </c>
      <c r="B12" s="78" t="s">
        <v>207</v>
      </c>
      <c r="C12" s="56">
        <v>4350</v>
      </c>
      <c r="D12" s="70">
        <v>6121</v>
      </c>
      <c r="E12" s="70">
        <v>61</v>
      </c>
      <c r="F12" s="70">
        <v>18</v>
      </c>
      <c r="G12" s="70">
        <v>60001101675</v>
      </c>
      <c r="H12" s="73" t="s">
        <v>38</v>
      </c>
      <c r="I12" s="73" t="s">
        <v>39</v>
      </c>
      <c r="J12" s="50" t="s">
        <v>330</v>
      </c>
      <c r="K12" s="59" t="s">
        <v>40</v>
      </c>
      <c r="L12" s="59"/>
      <c r="M12" s="61"/>
      <c r="N12" s="75">
        <v>2000</v>
      </c>
      <c r="O12" s="57" t="s">
        <v>36</v>
      </c>
      <c r="P12" s="61"/>
      <c r="Q12" s="62">
        <f>SUM(R12:U12)</f>
        <v>350</v>
      </c>
      <c r="R12" s="60">
        <v>0</v>
      </c>
      <c r="S12" s="60">
        <v>0</v>
      </c>
      <c r="T12" s="60">
        <v>0</v>
      </c>
      <c r="U12" s="63">
        <v>350</v>
      </c>
      <c r="V12" s="60">
        <f>N12-Q12-P12</f>
        <v>1650</v>
      </c>
      <c r="W12" s="58"/>
      <c r="X12" s="64"/>
    </row>
    <row r="13" spans="1:24" s="72" customFormat="1" ht="181.5" hidden="1" customHeight="1" x14ac:dyDescent="0.25">
      <c r="A13" s="296">
        <v>5</v>
      </c>
      <c r="B13" s="296" t="s">
        <v>31</v>
      </c>
      <c r="C13" s="297">
        <v>4350</v>
      </c>
      <c r="D13" s="298">
        <v>6121</v>
      </c>
      <c r="E13" s="298">
        <v>61</v>
      </c>
      <c r="F13" s="297">
        <v>18</v>
      </c>
      <c r="G13" s="297">
        <v>60001101676</v>
      </c>
      <c r="H13" s="299" t="s">
        <v>101</v>
      </c>
      <c r="I13" s="297">
        <v>1656</v>
      </c>
      <c r="J13" s="300" t="s">
        <v>103</v>
      </c>
      <c r="K13" s="301" t="s">
        <v>107</v>
      </c>
      <c r="L13" s="268"/>
      <c r="M13" s="267"/>
      <c r="N13" s="293"/>
      <c r="O13" s="292">
        <v>2024</v>
      </c>
      <c r="P13" s="267"/>
      <c r="Q13" s="294">
        <f>SUM(R13:U13)</f>
        <v>0</v>
      </c>
      <c r="R13" s="81"/>
      <c r="S13" s="81"/>
      <c r="T13" s="81"/>
      <c r="U13" s="295"/>
      <c r="V13" s="81">
        <f>N13-P13-Q13</f>
        <v>0</v>
      </c>
      <c r="W13" s="270" t="s">
        <v>361</v>
      </c>
    </row>
    <row r="14" spans="1:24" s="72" customFormat="1" ht="171.75" hidden="1" customHeight="1" x14ac:dyDescent="0.25">
      <c r="A14" s="296">
        <v>6</v>
      </c>
      <c r="B14" s="296" t="s">
        <v>31</v>
      </c>
      <c r="C14" s="297">
        <v>4350</v>
      </c>
      <c r="D14" s="298">
        <v>6121</v>
      </c>
      <c r="E14" s="298">
        <v>61</v>
      </c>
      <c r="F14" s="297">
        <v>18</v>
      </c>
      <c r="G14" s="297">
        <v>60001101677</v>
      </c>
      <c r="H14" s="299" t="s">
        <v>102</v>
      </c>
      <c r="I14" s="297">
        <v>1656</v>
      </c>
      <c r="J14" s="300" t="s">
        <v>104</v>
      </c>
      <c r="K14" s="301" t="s">
        <v>107</v>
      </c>
      <c r="L14" s="268"/>
      <c r="M14" s="267"/>
      <c r="N14" s="293"/>
      <c r="O14" s="292">
        <v>2024</v>
      </c>
      <c r="P14" s="267"/>
      <c r="Q14" s="294">
        <f>SUM(R14:U14)</f>
        <v>0</v>
      </c>
      <c r="R14" s="81"/>
      <c r="S14" s="81"/>
      <c r="T14" s="81"/>
      <c r="U14" s="295"/>
      <c r="V14" s="81">
        <f>N14-P14-Q14</f>
        <v>0</v>
      </c>
      <c r="W14" s="270" t="s">
        <v>361</v>
      </c>
    </row>
    <row r="15" spans="1:24" s="72" customFormat="1" ht="78" customHeight="1" x14ac:dyDescent="0.25">
      <c r="A15" s="57">
        <v>5</v>
      </c>
      <c r="B15" s="57" t="s">
        <v>23</v>
      </c>
      <c r="C15" s="70">
        <v>3315</v>
      </c>
      <c r="D15" s="56">
        <v>6121</v>
      </c>
      <c r="E15" s="56">
        <v>61</v>
      </c>
      <c r="F15" s="70">
        <v>18</v>
      </c>
      <c r="G15" s="70">
        <v>60001101690</v>
      </c>
      <c r="H15" s="53" t="s">
        <v>116</v>
      </c>
      <c r="I15" s="53">
        <v>1602</v>
      </c>
      <c r="J15" s="50" t="s">
        <v>325</v>
      </c>
      <c r="K15" s="52" t="s">
        <v>115</v>
      </c>
      <c r="L15" s="52"/>
      <c r="M15" s="53"/>
      <c r="N15" s="74">
        <v>2000</v>
      </c>
      <c r="O15" s="57"/>
      <c r="P15" s="53"/>
      <c r="Q15" s="55">
        <f>SUM(R15:U15)</f>
        <v>500</v>
      </c>
      <c r="R15" s="54"/>
      <c r="S15" s="54"/>
      <c r="T15" s="54"/>
      <c r="U15" s="63">
        <v>500</v>
      </c>
      <c r="V15" s="54">
        <f>N15-P15-Q15</f>
        <v>1500</v>
      </c>
      <c r="W15" s="279" t="s">
        <v>326</v>
      </c>
    </row>
    <row r="16" spans="1:24" s="38" customFormat="1" ht="22.5" customHeight="1" x14ac:dyDescent="0.3">
      <c r="A16" s="17" t="s">
        <v>22</v>
      </c>
      <c r="B16" s="39"/>
      <c r="C16" s="40"/>
      <c r="D16" s="40"/>
      <c r="E16" s="40"/>
      <c r="F16" s="40"/>
      <c r="G16" s="40"/>
      <c r="H16" s="41"/>
      <c r="I16" s="41"/>
      <c r="J16" s="40"/>
      <c r="K16" s="42"/>
      <c r="L16" s="43"/>
      <c r="M16" s="44"/>
      <c r="N16" s="47">
        <f>SUM(N17:N26)</f>
        <v>32300</v>
      </c>
      <c r="O16" s="45"/>
      <c r="P16" s="48">
        <f t="shared" ref="P16:V16" si="5">SUM(P17:P26)</f>
        <v>0</v>
      </c>
      <c r="Q16" s="49">
        <f t="shared" si="5"/>
        <v>30000</v>
      </c>
      <c r="R16" s="49">
        <f t="shared" si="5"/>
        <v>0</v>
      </c>
      <c r="S16" s="49">
        <f t="shared" si="5"/>
        <v>0</v>
      </c>
      <c r="T16" s="49">
        <f t="shared" si="5"/>
        <v>0</v>
      </c>
      <c r="U16" s="49">
        <f t="shared" si="5"/>
        <v>30000</v>
      </c>
      <c r="V16" s="48">
        <f t="shared" si="5"/>
        <v>2300</v>
      </c>
      <c r="W16" s="46"/>
    </row>
    <row r="17" spans="1:24" s="72" customFormat="1" ht="138.75" customHeight="1" x14ac:dyDescent="0.25">
      <c r="A17" s="57">
        <v>1</v>
      </c>
      <c r="B17" s="79" t="s">
        <v>23</v>
      </c>
      <c r="C17" s="70">
        <v>3123</v>
      </c>
      <c r="D17" s="70">
        <v>6121</v>
      </c>
      <c r="E17" s="70">
        <v>61</v>
      </c>
      <c r="F17" s="70">
        <v>18</v>
      </c>
      <c r="G17" s="70">
        <v>60001101678</v>
      </c>
      <c r="H17" s="53" t="s">
        <v>47</v>
      </c>
      <c r="I17" s="53" t="s">
        <v>48</v>
      </c>
      <c r="J17" s="50" t="s">
        <v>49</v>
      </c>
      <c r="K17" s="52" t="s">
        <v>337</v>
      </c>
      <c r="L17" s="52"/>
      <c r="M17" s="53"/>
      <c r="N17" s="74">
        <v>1900</v>
      </c>
      <c r="O17" s="79">
        <v>2024</v>
      </c>
      <c r="P17" s="53">
        <v>0</v>
      </c>
      <c r="Q17" s="55">
        <f>SUM(R17:U17)</f>
        <v>1900</v>
      </c>
      <c r="R17" s="54"/>
      <c r="S17" s="54"/>
      <c r="T17" s="54"/>
      <c r="U17" s="63">
        <v>1900</v>
      </c>
      <c r="V17" s="54">
        <f>N17-P17-Q17</f>
        <v>0</v>
      </c>
      <c r="W17" s="279"/>
      <c r="X17" s="71"/>
    </row>
    <row r="18" spans="1:24" s="72" customFormat="1" ht="116.25" customHeight="1" x14ac:dyDescent="0.25">
      <c r="A18" s="57">
        <v>2</v>
      </c>
      <c r="B18" s="79" t="s">
        <v>23</v>
      </c>
      <c r="C18" s="70">
        <v>3127</v>
      </c>
      <c r="D18" s="70">
        <v>6121</v>
      </c>
      <c r="E18" s="70">
        <v>61</v>
      </c>
      <c r="F18" s="70">
        <v>18</v>
      </c>
      <c r="G18" s="70">
        <v>60001101679</v>
      </c>
      <c r="H18" s="53" t="s">
        <v>357</v>
      </c>
      <c r="I18" s="53" t="s">
        <v>54</v>
      </c>
      <c r="J18" s="50" t="s">
        <v>76</v>
      </c>
      <c r="K18" s="52" t="s">
        <v>55</v>
      </c>
      <c r="L18" s="52"/>
      <c r="M18" s="53"/>
      <c r="N18" s="74">
        <v>3500</v>
      </c>
      <c r="O18" s="57">
        <v>2024</v>
      </c>
      <c r="P18" s="53">
        <v>0</v>
      </c>
      <c r="Q18" s="55">
        <f t="shared" si="1"/>
        <v>3500</v>
      </c>
      <c r="R18" s="54"/>
      <c r="S18" s="54"/>
      <c r="T18" s="54"/>
      <c r="U18" s="63">
        <v>3500</v>
      </c>
      <c r="V18" s="54">
        <f t="shared" si="2"/>
        <v>0</v>
      </c>
      <c r="W18" s="279"/>
    </row>
    <row r="19" spans="1:24" s="72" customFormat="1" ht="135" x14ac:dyDescent="0.25">
      <c r="A19" s="57">
        <v>3</v>
      </c>
      <c r="B19" s="79" t="s">
        <v>23</v>
      </c>
      <c r="C19" s="70">
        <v>3121</v>
      </c>
      <c r="D19" s="70">
        <v>6121</v>
      </c>
      <c r="E19" s="70">
        <v>61</v>
      </c>
      <c r="F19" s="70">
        <v>18</v>
      </c>
      <c r="G19" s="70">
        <v>60001101680</v>
      </c>
      <c r="H19" s="53" t="s">
        <v>57</v>
      </c>
      <c r="I19" s="53" t="s">
        <v>56</v>
      </c>
      <c r="J19" s="50" t="s">
        <v>78</v>
      </c>
      <c r="K19" s="52" t="s">
        <v>58</v>
      </c>
      <c r="L19" s="52"/>
      <c r="M19" s="53"/>
      <c r="N19" s="74">
        <v>3000</v>
      </c>
      <c r="O19" s="57">
        <v>2024</v>
      </c>
      <c r="P19" s="53">
        <v>0</v>
      </c>
      <c r="Q19" s="55">
        <f t="shared" si="1"/>
        <v>3000</v>
      </c>
      <c r="R19" s="54"/>
      <c r="S19" s="54"/>
      <c r="T19" s="54"/>
      <c r="U19" s="63">
        <v>3000</v>
      </c>
      <c r="V19" s="54">
        <f t="shared" si="2"/>
        <v>0</v>
      </c>
      <c r="W19" s="279"/>
      <c r="X19" s="71"/>
    </row>
    <row r="20" spans="1:24" s="72" customFormat="1" ht="131.25" customHeight="1" x14ac:dyDescent="0.25">
      <c r="A20" s="57">
        <v>4</v>
      </c>
      <c r="B20" s="79" t="s">
        <v>31</v>
      </c>
      <c r="C20" s="70">
        <v>3133</v>
      </c>
      <c r="D20" s="70">
        <v>6121</v>
      </c>
      <c r="E20" s="70">
        <v>61</v>
      </c>
      <c r="F20" s="70">
        <v>18</v>
      </c>
      <c r="G20" s="70">
        <v>60001101681</v>
      </c>
      <c r="H20" s="53" t="s">
        <v>63</v>
      </c>
      <c r="I20" s="53" t="s">
        <v>64</v>
      </c>
      <c r="J20" s="50" t="s">
        <v>65</v>
      </c>
      <c r="K20" s="52" t="s">
        <v>66</v>
      </c>
      <c r="L20" s="52"/>
      <c r="M20" s="53"/>
      <c r="N20" s="74">
        <v>2500</v>
      </c>
      <c r="O20" s="57">
        <v>2024</v>
      </c>
      <c r="P20" s="53">
        <v>0</v>
      </c>
      <c r="Q20" s="55">
        <f t="shared" si="1"/>
        <v>2500</v>
      </c>
      <c r="R20" s="54"/>
      <c r="S20" s="54"/>
      <c r="T20" s="54"/>
      <c r="U20" s="63">
        <v>2500</v>
      </c>
      <c r="V20" s="54">
        <f t="shared" si="2"/>
        <v>0</v>
      </c>
      <c r="W20" s="279"/>
      <c r="X20" s="71"/>
    </row>
    <row r="21" spans="1:24" s="72" customFormat="1" ht="150" x14ac:dyDescent="0.25">
      <c r="A21" s="57">
        <v>5</v>
      </c>
      <c r="B21" s="79" t="s">
        <v>32</v>
      </c>
      <c r="C21" s="70">
        <v>3127</v>
      </c>
      <c r="D21" s="70">
        <v>6121</v>
      </c>
      <c r="E21" s="70">
        <v>61</v>
      </c>
      <c r="F21" s="70">
        <v>18</v>
      </c>
      <c r="G21" s="70">
        <v>60001101682</v>
      </c>
      <c r="H21" s="53" t="s">
        <v>67</v>
      </c>
      <c r="I21" s="53" t="s">
        <v>68</v>
      </c>
      <c r="J21" s="50" t="s">
        <v>69</v>
      </c>
      <c r="K21" s="52" t="s">
        <v>70</v>
      </c>
      <c r="L21" s="52" t="s">
        <v>209</v>
      </c>
      <c r="M21" s="53" t="s">
        <v>166</v>
      </c>
      <c r="N21" s="74">
        <v>2200</v>
      </c>
      <c r="O21" s="57">
        <v>2024</v>
      </c>
      <c r="P21" s="53">
        <v>0</v>
      </c>
      <c r="Q21" s="55">
        <f t="shared" si="1"/>
        <v>2200</v>
      </c>
      <c r="R21" s="54"/>
      <c r="S21" s="54"/>
      <c r="T21" s="54"/>
      <c r="U21" s="63">
        <v>2200</v>
      </c>
      <c r="V21" s="54">
        <f t="shared" si="2"/>
        <v>0</v>
      </c>
      <c r="W21" s="279"/>
      <c r="X21" s="71"/>
    </row>
    <row r="22" spans="1:24" s="72" customFormat="1" ht="78" customHeight="1" x14ac:dyDescent="0.25">
      <c r="A22" s="57">
        <v>6</v>
      </c>
      <c r="B22" s="79" t="s">
        <v>23</v>
      </c>
      <c r="C22" s="70">
        <v>3124</v>
      </c>
      <c r="D22" s="70">
        <v>6121</v>
      </c>
      <c r="E22" s="70">
        <v>61</v>
      </c>
      <c r="F22" s="70">
        <v>18</v>
      </c>
      <c r="G22" s="70">
        <v>60001101683</v>
      </c>
      <c r="H22" s="53" t="s">
        <v>71</v>
      </c>
      <c r="I22" s="53" t="s">
        <v>72</v>
      </c>
      <c r="J22" s="50" t="s">
        <v>73</v>
      </c>
      <c r="K22" s="52" t="s">
        <v>74</v>
      </c>
      <c r="L22" s="52" t="s">
        <v>209</v>
      </c>
      <c r="M22" s="53" t="s">
        <v>166</v>
      </c>
      <c r="N22" s="74">
        <v>1700</v>
      </c>
      <c r="O22" s="57">
        <v>2024</v>
      </c>
      <c r="P22" s="53">
        <v>0</v>
      </c>
      <c r="Q22" s="55">
        <f t="shared" si="1"/>
        <v>1700</v>
      </c>
      <c r="R22" s="54"/>
      <c r="S22" s="54"/>
      <c r="T22" s="54"/>
      <c r="U22" s="63">
        <v>1700</v>
      </c>
      <c r="V22" s="54">
        <f t="shared" si="2"/>
        <v>0</v>
      </c>
      <c r="W22" s="54"/>
    </row>
    <row r="23" spans="1:24" s="280" customFormat="1" ht="92.25" customHeight="1" x14ac:dyDescent="0.25">
      <c r="A23" s="57">
        <v>7</v>
      </c>
      <c r="B23" s="78" t="s">
        <v>32</v>
      </c>
      <c r="C23" s="56">
        <v>4350</v>
      </c>
      <c r="D23" s="56">
        <v>6121</v>
      </c>
      <c r="E23" s="56">
        <v>61</v>
      </c>
      <c r="F23" s="70">
        <v>18</v>
      </c>
      <c r="G23" s="70">
        <v>60001101684</v>
      </c>
      <c r="H23" s="73" t="s">
        <v>41</v>
      </c>
      <c r="I23" s="73" t="s">
        <v>42</v>
      </c>
      <c r="J23" s="50" t="s">
        <v>329</v>
      </c>
      <c r="K23" s="52" t="s">
        <v>338</v>
      </c>
      <c r="L23" s="59"/>
      <c r="M23" s="61"/>
      <c r="N23" s="75">
        <v>3500</v>
      </c>
      <c r="O23" s="57">
        <v>2024</v>
      </c>
      <c r="P23" s="61"/>
      <c r="Q23" s="62">
        <f>SUM(R23:U23)</f>
        <v>3500</v>
      </c>
      <c r="R23" s="60">
        <v>0</v>
      </c>
      <c r="S23" s="60">
        <v>0</v>
      </c>
      <c r="T23" s="60">
        <v>0</v>
      </c>
      <c r="U23" s="63">
        <v>3500</v>
      </c>
      <c r="V23" s="60">
        <f>N23-Q23-P23</f>
        <v>0</v>
      </c>
      <c r="W23" s="279"/>
    </row>
    <row r="24" spans="1:24" s="27" customFormat="1" ht="114.75" customHeight="1" x14ac:dyDescent="0.25">
      <c r="A24" s="57">
        <v>8</v>
      </c>
      <c r="B24" s="78" t="s">
        <v>31</v>
      </c>
      <c r="C24" s="56">
        <v>4357</v>
      </c>
      <c r="D24" s="56">
        <v>6121</v>
      </c>
      <c r="E24" s="56">
        <v>61</v>
      </c>
      <c r="F24" s="70">
        <v>18</v>
      </c>
      <c r="G24" s="70">
        <v>60001101685</v>
      </c>
      <c r="H24" s="73" t="s">
        <v>44</v>
      </c>
      <c r="I24" s="73" t="s">
        <v>45</v>
      </c>
      <c r="J24" s="50" t="s">
        <v>328</v>
      </c>
      <c r="K24" s="59" t="s">
        <v>367</v>
      </c>
      <c r="L24" s="59"/>
      <c r="M24" s="61"/>
      <c r="N24" s="75">
        <v>4500</v>
      </c>
      <c r="O24" s="57">
        <v>2024</v>
      </c>
      <c r="P24" s="61"/>
      <c r="Q24" s="62">
        <f>SUM(R24:U24)</f>
        <v>4500</v>
      </c>
      <c r="R24" s="60">
        <v>0</v>
      </c>
      <c r="S24" s="60">
        <v>0</v>
      </c>
      <c r="T24" s="60">
        <v>0</v>
      </c>
      <c r="U24" s="63">
        <v>4500</v>
      </c>
      <c r="V24" s="60">
        <f>N24-Q24-P24</f>
        <v>0</v>
      </c>
      <c r="W24" s="279"/>
      <c r="X24" s="64"/>
    </row>
    <row r="25" spans="1:24" s="72" customFormat="1" ht="95.25" customHeight="1" x14ac:dyDescent="0.25">
      <c r="A25" s="57">
        <v>9</v>
      </c>
      <c r="B25" s="79" t="s">
        <v>23</v>
      </c>
      <c r="C25" s="70">
        <v>4357</v>
      </c>
      <c r="D25" s="56">
        <v>6121</v>
      </c>
      <c r="E25" s="56">
        <v>61</v>
      </c>
      <c r="F25" s="70">
        <v>18</v>
      </c>
      <c r="G25" s="70">
        <v>60001101686</v>
      </c>
      <c r="H25" s="53" t="s">
        <v>105</v>
      </c>
      <c r="I25" s="53">
        <v>1640</v>
      </c>
      <c r="J25" s="50" t="s">
        <v>106</v>
      </c>
      <c r="K25" s="52" t="s">
        <v>108</v>
      </c>
      <c r="L25" s="52"/>
      <c r="M25" s="53"/>
      <c r="N25" s="74">
        <v>6500</v>
      </c>
      <c r="O25" s="79">
        <v>2024</v>
      </c>
      <c r="P25" s="53"/>
      <c r="Q25" s="55">
        <f>SUM(R25:U25)</f>
        <v>6500</v>
      </c>
      <c r="R25" s="54"/>
      <c r="S25" s="54"/>
      <c r="T25" s="54"/>
      <c r="U25" s="63">
        <v>6500</v>
      </c>
      <c r="V25" s="54">
        <f>N25-P25-Q25</f>
        <v>0</v>
      </c>
      <c r="W25" s="279"/>
    </row>
    <row r="26" spans="1:24" s="27" customFormat="1" ht="171.75" customHeight="1" x14ac:dyDescent="0.25">
      <c r="A26" s="57">
        <v>10</v>
      </c>
      <c r="B26" s="78" t="s">
        <v>32</v>
      </c>
      <c r="C26" s="56">
        <v>3122</v>
      </c>
      <c r="D26" s="56">
        <v>6121</v>
      </c>
      <c r="E26" s="56">
        <v>61</v>
      </c>
      <c r="F26" s="70">
        <v>18</v>
      </c>
      <c r="G26" s="70">
        <v>60001101711</v>
      </c>
      <c r="H26" s="73" t="s">
        <v>363</v>
      </c>
      <c r="I26" s="73">
        <v>1129</v>
      </c>
      <c r="J26" s="50" t="s">
        <v>364</v>
      </c>
      <c r="K26" s="59" t="s">
        <v>362</v>
      </c>
      <c r="L26" s="59"/>
      <c r="M26" s="61"/>
      <c r="N26" s="75">
        <v>3000</v>
      </c>
      <c r="O26" s="57">
        <v>2024</v>
      </c>
      <c r="P26" s="61"/>
      <c r="Q26" s="62">
        <f>SUM(R26:U26)</f>
        <v>700</v>
      </c>
      <c r="R26" s="60">
        <v>0</v>
      </c>
      <c r="S26" s="60">
        <v>0</v>
      </c>
      <c r="T26" s="60">
        <v>0</v>
      </c>
      <c r="U26" s="63">
        <v>700</v>
      </c>
      <c r="V26" s="60">
        <f>N26-Q26-P26</f>
        <v>2300</v>
      </c>
      <c r="W26" s="279"/>
      <c r="X26" s="64"/>
    </row>
    <row r="27" spans="1:24" s="72" customFormat="1" ht="78" hidden="1" customHeight="1" x14ac:dyDescent="0.25">
      <c r="A27" s="57"/>
      <c r="B27" s="57"/>
      <c r="C27" s="70"/>
      <c r="D27" s="70"/>
      <c r="E27" s="70"/>
      <c r="F27" s="70"/>
      <c r="G27" s="70"/>
      <c r="H27" s="53"/>
      <c r="I27" s="53"/>
      <c r="J27" s="50"/>
      <c r="K27" s="52"/>
      <c r="L27" s="52"/>
      <c r="M27" s="53"/>
      <c r="N27" s="74"/>
      <c r="O27" s="57"/>
      <c r="P27" s="53"/>
      <c r="Q27" s="55">
        <f t="shared" ref="Q27:Q30" si="6">SUM(R27:U27)</f>
        <v>0</v>
      </c>
      <c r="R27" s="54"/>
      <c r="S27" s="54"/>
      <c r="T27" s="54"/>
      <c r="U27" s="63"/>
      <c r="V27" s="54">
        <f t="shared" ref="V27:V30" si="7">N27-P27-Q27</f>
        <v>0</v>
      </c>
      <c r="W27" s="54"/>
    </row>
    <row r="28" spans="1:24" s="72" customFormat="1" ht="78" hidden="1" customHeight="1" x14ac:dyDescent="0.25">
      <c r="A28" s="57"/>
      <c r="B28" s="57"/>
      <c r="C28" s="70"/>
      <c r="D28" s="70"/>
      <c r="E28" s="70"/>
      <c r="F28" s="70"/>
      <c r="G28" s="70"/>
      <c r="H28" s="53"/>
      <c r="I28" s="53"/>
      <c r="J28" s="50"/>
      <c r="K28" s="52"/>
      <c r="L28" s="52"/>
      <c r="M28" s="53"/>
      <c r="N28" s="74"/>
      <c r="O28" s="57"/>
      <c r="P28" s="53"/>
      <c r="Q28" s="55">
        <f t="shared" si="6"/>
        <v>0</v>
      </c>
      <c r="R28" s="54"/>
      <c r="S28" s="54"/>
      <c r="T28" s="54"/>
      <c r="U28" s="63"/>
      <c r="V28" s="54">
        <f t="shared" si="7"/>
        <v>0</v>
      </c>
      <c r="W28" s="54"/>
    </row>
    <row r="29" spans="1:24" s="72" customFormat="1" ht="78" hidden="1" customHeight="1" x14ac:dyDescent="0.25">
      <c r="A29" s="57"/>
      <c r="B29" s="57"/>
      <c r="C29" s="70"/>
      <c r="D29" s="70"/>
      <c r="E29" s="70"/>
      <c r="F29" s="70"/>
      <c r="G29" s="70"/>
      <c r="H29" s="53"/>
      <c r="I29" s="53"/>
      <c r="J29" s="50"/>
      <c r="K29" s="52"/>
      <c r="L29" s="52"/>
      <c r="M29" s="53"/>
      <c r="N29" s="74"/>
      <c r="O29" s="57"/>
      <c r="P29" s="53"/>
      <c r="Q29" s="55">
        <f t="shared" si="6"/>
        <v>0</v>
      </c>
      <c r="R29" s="54"/>
      <c r="S29" s="54"/>
      <c r="T29" s="54"/>
      <c r="U29" s="63"/>
      <c r="V29" s="54">
        <f t="shared" si="7"/>
        <v>0</v>
      </c>
      <c r="W29" s="54"/>
    </row>
    <row r="30" spans="1:24" s="72" customFormat="1" ht="78" hidden="1" customHeight="1" x14ac:dyDescent="0.25">
      <c r="A30" s="57"/>
      <c r="B30" s="57"/>
      <c r="C30" s="70"/>
      <c r="D30" s="70"/>
      <c r="E30" s="70"/>
      <c r="F30" s="70"/>
      <c r="G30" s="70"/>
      <c r="H30" s="53"/>
      <c r="I30" s="53"/>
      <c r="J30" s="50"/>
      <c r="K30" s="52"/>
      <c r="L30" s="52"/>
      <c r="M30" s="53"/>
      <c r="N30" s="74"/>
      <c r="O30" s="57"/>
      <c r="P30" s="53"/>
      <c r="Q30" s="55">
        <f t="shared" si="6"/>
        <v>0</v>
      </c>
      <c r="R30" s="54"/>
      <c r="S30" s="54"/>
      <c r="T30" s="54"/>
      <c r="U30" s="63"/>
      <c r="V30" s="54">
        <f t="shared" si="7"/>
        <v>0</v>
      </c>
      <c r="W30" s="54"/>
    </row>
    <row r="31" spans="1:24" s="72" customFormat="1" ht="78" hidden="1" customHeight="1" x14ac:dyDescent="0.25">
      <c r="A31" s="57"/>
      <c r="B31" s="57"/>
      <c r="C31" s="70"/>
      <c r="D31" s="70"/>
      <c r="E31" s="70"/>
      <c r="F31" s="70"/>
      <c r="G31" s="70"/>
      <c r="H31" s="53"/>
      <c r="I31" s="53"/>
      <c r="J31" s="50"/>
      <c r="K31" s="52"/>
      <c r="L31" s="52"/>
      <c r="M31" s="53"/>
      <c r="N31" s="74"/>
      <c r="O31" s="57"/>
      <c r="P31" s="53"/>
      <c r="Q31" s="55">
        <f t="shared" si="1"/>
        <v>0</v>
      </c>
      <c r="R31" s="54"/>
      <c r="S31" s="54"/>
      <c r="T31" s="54"/>
      <c r="U31" s="63"/>
      <c r="V31" s="54">
        <f t="shared" si="2"/>
        <v>0</v>
      </c>
      <c r="W31" s="54"/>
    </row>
    <row r="32" spans="1:24" s="69" customFormat="1" ht="36.75" customHeight="1" x14ac:dyDescent="0.35">
      <c r="A32" s="65" t="s">
        <v>77</v>
      </c>
      <c r="B32" s="66"/>
      <c r="C32" s="66"/>
      <c r="D32" s="66"/>
      <c r="E32" s="66"/>
      <c r="F32" s="66"/>
      <c r="G32" s="66"/>
      <c r="H32" s="66"/>
      <c r="I32" s="67"/>
      <c r="J32" s="67"/>
      <c r="K32" s="67"/>
      <c r="L32" s="67"/>
      <c r="M32" s="67"/>
      <c r="N32" s="68">
        <f>N8+N16</f>
        <v>41300</v>
      </c>
      <c r="O32" s="68"/>
      <c r="P32" s="68">
        <f t="shared" ref="P32:V32" si="8">P8+P16</f>
        <v>0</v>
      </c>
      <c r="Q32" s="68">
        <f t="shared" si="8"/>
        <v>31550</v>
      </c>
      <c r="R32" s="68">
        <f t="shared" si="8"/>
        <v>0</v>
      </c>
      <c r="S32" s="68">
        <f t="shared" si="8"/>
        <v>0</v>
      </c>
      <c r="T32" s="68">
        <f t="shared" si="8"/>
        <v>0</v>
      </c>
      <c r="U32" s="68">
        <f t="shared" si="8"/>
        <v>31550</v>
      </c>
      <c r="V32" s="68">
        <f t="shared" si="8"/>
        <v>9750</v>
      </c>
      <c r="W32" s="24"/>
    </row>
    <row r="33" spans="11:22" x14ac:dyDescent="0.3">
      <c r="Q33" s="22"/>
      <c r="R33" s="22"/>
      <c r="S33" s="22"/>
      <c r="T33" s="22"/>
      <c r="U33" s="22"/>
    </row>
    <row r="34" spans="11:22" x14ac:dyDescent="0.3">
      <c r="Q34" s="22"/>
      <c r="R34" s="22"/>
      <c r="S34" s="22"/>
      <c r="T34" s="22"/>
      <c r="U34" s="22"/>
    </row>
    <row r="35" spans="11:22" ht="24.75" customHeight="1" x14ac:dyDescent="0.3">
      <c r="K35" s="21" t="s">
        <v>346</v>
      </c>
      <c r="N35" s="277">
        <f>N9+N10+N17+N18+N19+N20+N21+N22+N11+N26</f>
        <v>22800</v>
      </c>
      <c r="Q35" s="21">
        <f>Q9+Q10+Q17+Q18+Q19+Q20+Q21+Q22+Q11+Q26</f>
        <v>16200</v>
      </c>
      <c r="R35" s="21">
        <f>R9+R10+R17+R18+R19+R20+R21+R22+R11</f>
        <v>0</v>
      </c>
      <c r="S35" s="21">
        <f>S9+S10+S17+S18+S19+S20+S21+S22+S11</f>
        <v>0</v>
      </c>
      <c r="T35" s="21">
        <f>T9+T10+T17+T18+T19+T20+T21+T22+T11</f>
        <v>0</v>
      </c>
      <c r="U35" s="277">
        <f>U9+U10+U17+U18+U19+U20+U21+U22+U11+U26</f>
        <v>16200</v>
      </c>
      <c r="V35" s="21">
        <f>V9+V10+V17+V18+V19+V20+V21+V22+V11</f>
        <v>4300</v>
      </c>
    </row>
    <row r="36" spans="11:22" ht="24.75" customHeight="1" x14ac:dyDescent="0.3">
      <c r="K36" s="21" t="s">
        <v>348</v>
      </c>
      <c r="N36" s="277">
        <f>N12+N13+N14+N23+N24+N25</f>
        <v>16500</v>
      </c>
      <c r="Q36" s="21">
        <f t="shared" ref="Q36:V36" si="9">Q12+Q13+Q14+Q23+Q24+Q25</f>
        <v>14850</v>
      </c>
      <c r="R36" s="21">
        <f t="shared" si="9"/>
        <v>0</v>
      </c>
      <c r="S36" s="21">
        <f t="shared" si="9"/>
        <v>0</v>
      </c>
      <c r="T36" s="21">
        <f t="shared" si="9"/>
        <v>0</v>
      </c>
      <c r="U36" s="21">
        <f t="shared" si="9"/>
        <v>14850</v>
      </c>
      <c r="V36" s="21">
        <f t="shared" si="9"/>
        <v>1650</v>
      </c>
    </row>
    <row r="37" spans="11:22" ht="24.75" customHeight="1" x14ac:dyDescent="0.3">
      <c r="K37" s="21" t="s">
        <v>347</v>
      </c>
      <c r="N37" s="277">
        <f>N15</f>
        <v>2000</v>
      </c>
      <c r="Q37" s="21">
        <f t="shared" ref="Q37:V37" si="10">Q15</f>
        <v>500</v>
      </c>
      <c r="R37" s="21">
        <f t="shared" si="10"/>
        <v>0</v>
      </c>
      <c r="S37" s="21">
        <f t="shared" si="10"/>
        <v>0</v>
      </c>
      <c r="T37" s="21">
        <f t="shared" si="10"/>
        <v>0</v>
      </c>
      <c r="U37" s="21">
        <f t="shared" si="10"/>
        <v>500</v>
      </c>
      <c r="V37" s="21">
        <f t="shared" si="10"/>
        <v>1500</v>
      </c>
    </row>
    <row r="38" spans="11:22" x14ac:dyDescent="0.3">
      <c r="Q38" s="21">
        <f>SUM(Q35:Q37)</f>
        <v>31550</v>
      </c>
      <c r="R38" s="21">
        <f t="shared" ref="R38:V38" si="11">SUM(R35:R37)</f>
        <v>0</v>
      </c>
      <c r="S38" s="21">
        <f t="shared" si="11"/>
        <v>0</v>
      </c>
      <c r="T38" s="21">
        <f t="shared" si="11"/>
        <v>0</v>
      </c>
      <c r="U38" s="21">
        <f t="shared" si="11"/>
        <v>31550</v>
      </c>
      <c r="V38" s="21">
        <f t="shared" si="11"/>
        <v>7450</v>
      </c>
    </row>
  </sheetData>
  <mergeCells count="20">
    <mergeCell ref="A5:R5"/>
    <mergeCell ref="A6:A7"/>
    <mergeCell ref="B6:B7"/>
    <mergeCell ref="C6:C7"/>
    <mergeCell ref="D6:D7"/>
    <mergeCell ref="E6:E7"/>
    <mergeCell ref="F6:F7"/>
    <mergeCell ref="G6:G7"/>
    <mergeCell ref="H6:H7"/>
    <mergeCell ref="I6:I7"/>
    <mergeCell ref="P6:P7"/>
    <mergeCell ref="Q6:U6"/>
    <mergeCell ref="V6:V7"/>
    <mergeCell ref="W6:W7"/>
    <mergeCell ref="J6:J7"/>
    <mergeCell ref="K6:K7"/>
    <mergeCell ref="L6:L7"/>
    <mergeCell ref="M6:M7"/>
    <mergeCell ref="N6:N7"/>
    <mergeCell ref="O6:O7"/>
  </mergeCells>
  <pageMargins left="0.39370078740157483" right="0.39370078740157483" top="0.78740157480314965" bottom="0.78740157480314965" header="0.31496062992125984" footer="0.31496062992125984"/>
  <pageSetup paperSize="9" scale="56" firstPageNumber="195" fitToHeight="0" orientation="landscape" useFirstPageNumber="1" r:id="rId1"/>
  <headerFooter>
    <oddFooter xml:space="preserve">&amp;L&amp;"Arial,Kurzíva"&amp;11Zastupitelstvo Olomouckého kraje 11.12.2023  
2.1. - Rozpočet OK na rok  2024 - návrh rozpočtu  
Příloha č. 5h) - program Energetika&amp;R&amp;"Arial,Kurzíva"&amp;11Strana &amp;P (celkem 216) </oddFooter>
  </headerFooter>
  <rowBreaks count="2" manualBreakCount="2">
    <brk id="17" max="21" man="1"/>
    <brk id="22" max="21"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000"/>
    <pageSetUpPr fitToPage="1"/>
  </sheetPr>
  <dimension ref="A1:W18"/>
  <sheetViews>
    <sheetView showGridLines="0" view="pageBreakPreview" zoomScale="70" zoomScaleNormal="90" zoomScaleSheetLayoutView="70" workbookViewId="0">
      <selection activeCell="K26" sqref="K26"/>
    </sheetView>
  </sheetViews>
  <sheetFormatPr defaultColWidth="8.88671875" defaultRowHeight="14.4" outlineLevelCol="1" x14ac:dyDescent="0.3"/>
  <cols>
    <col min="1" max="1" width="4.109375" style="21" customWidth="1"/>
    <col min="2" max="2" width="4.88671875" style="21" customWidth="1"/>
    <col min="3" max="4" width="9.109375" style="21" hidden="1" customWidth="1" outlineLevel="1"/>
    <col min="5" max="5" width="9.109375" style="21" customWidth="1" collapsed="1"/>
    <col min="6" max="6" width="9.109375" style="21" hidden="1" customWidth="1" outlineLevel="1"/>
    <col min="7" max="7" width="17.88671875" style="21" hidden="1" customWidth="1" outlineLevel="1"/>
    <col min="8" max="8" width="13.88671875" style="21" hidden="1" customWidth="1" outlineLevel="1"/>
    <col min="9" max="9" width="7.33203125" style="21" hidden="1" customWidth="1" outlineLevel="1"/>
    <col min="10" max="10" width="53" style="21" customWidth="1" collapsed="1"/>
    <col min="11" max="11" width="50.88671875" style="21" customWidth="1"/>
    <col min="12" max="12" width="6.88671875" style="21" customWidth="1"/>
    <col min="13" max="13" width="9.6640625" style="21" customWidth="1"/>
    <col min="14" max="14" width="13.5546875" style="21" customWidth="1"/>
    <col min="15" max="15" width="9.6640625" style="21" customWidth="1"/>
    <col min="16" max="16" width="12.5546875" style="21" customWidth="1"/>
    <col min="17" max="17" width="13" style="21" customWidth="1"/>
    <col min="18" max="18" width="11.88671875" style="21" customWidth="1"/>
    <col min="19" max="20" width="9.6640625" style="21" customWidth="1"/>
    <col min="21" max="21" width="12.44140625" style="21" customWidth="1"/>
    <col min="22" max="22" width="13.109375" style="21" customWidth="1"/>
    <col min="23" max="23" width="17.33203125" style="21" customWidth="1"/>
    <col min="24" max="249" width="15" style="21" customWidth="1"/>
    <col min="250" max="16384" width="8.88671875" style="21"/>
  </cols>
  <sheetData>
    <row r="1" spans="1:23" s="29" customFormat="1" ht="26.25" customHeight="1" x14ac:dyDescent="0.4">
      <c r="A1" s="1" t="s">
        <v>258</v>
      </c>
      <c r="B1" s="2"/>
      <c r="C1" s="2"/>
      <c r="D1" s="2"/>
      <c r="E1" s="2"/>
      <c r="F1" s="2"/>
      <c r="G1" s="2"/>
      <c r="H1" s="37"/>
      <c r="I1" s="3"/>
      <c r="J1" s="2"/>
      <c r="K1" s="35"/>
      <c r="L1" s="34"/>
      <c r="M1" s="4"/>
      <c r="N1" s="5"/>
      <c r="O1" s="34"/>
      <c r="P1" s="5"/>
      <c r="Q1" s="5"/>
      <c r="R1" s="6"/>
      <c r="S1" s="7"/>
      <c r="T1" s="33"/>
    </row>
    <row r="2" spans="1:23" s="29" customFormat="1" ht="15.6" x14ac:dyDescent="0.3">
      <c r="A2" s="9" t="s">
        <v>0</v>
      </c>
      <c r="B2" s="9"/>
      <c r="C2" s="9"/>
      <c r="D2" s="36"/>
      <c r="E2" s="9"/>
      <c r="F2" s="9"/>
      <c r="G2" s="9"/>
      <c r="J2" s="9" t="s">
        <v>259</v>
      </c>
      <c r="K2" s="10" t="s">
        <v>260</v>
      </c>
      <c r="L2" s="34"/>
      <c r="M2" s="11"/>
      <c r="N2" s="12"/>
      <c r="O2" s="34"/>
      <c r="P2" s="12"/>
      <c r="Q2" s="12"/>
      <c r="R2" s="12"/>
      <c r="S2" s="13"/>
      <c r="T2" s="33"/>
    </row>
    <row r="3" spans="1:23" s="29" customFormat="1" ht="17.25" customHeight="1" x14ac:dyDescent="0.3">
      <c r="A3" s="9"/>
      <c r="B3" s="9"/>
      <c r="C3" s="9"/>
      <c r="D3" s="36"/>
      <c r="E3" s="9"/>
      <c r="F3" s="9"/>
      <c r="G3" s="9"/>
      <c r="I3" s="14"/>
      <c r="J3" s="9" t="s">
        <v>3</v>
      </c>
      <c r="K3" s="35"/>
      <c r="L3" s="34"/>
      <c r="M3" s="11"/>
      <c r="N3" s="12"/>
      <c r="O3" s="34"/>
      <c r="P3" s="12"/>
      <c r="Q3" s="12"/>
      <c r="R3" s="34"/>
      <c r="S3" s="13"/>
      <c r="T3" s="33"/>
    </row>
    <row r="4" spans="1:23" s="29" customFormat="1" ht="17.25" customHeight="1" x14ac:dyDescent="0.3">
      <c r="A4" s="8"/>
      <c r="B4" s="8"/>
      <c r="C4" s="8"/>
      <c r="D4" s="8"/>
      <c r="E4" s="8"/>
      <c r="F4" s="8"/>
      <c r="G4" s="8"/>
      <c r="H4" s="8"/>
      <c r="I4" s="15"/>
      <c r="J4" s="8"/>
      <c r="K4" s="35"/>
      <c r="L4" s="34"/>
      <c r="M4" s="11"/>
      <c r="N4" s="12"/>
      <c r="O4" s="34"/>
      <c r="P4" s="12"/>
      <c r="Q4" s="12"/>
      <c r="S4" s="13"/>
      <c r="T4" s="33"/>
      <c r="V4" s="76" t="s">
        <v>4</v>
      </c>
    </row>
    <row r="5" spans="1:23" s="29" customFormat="1" ht="25.5" customHeight="1" x14ac:dyDescent="0.3">
      <c r="A5" s="322" t="s">
        <v>263</v>
      </c>
      <c r="B5" s="323"/>
      <c r="C5" s="323"/>
      <c r="D5" s="323"/>
      <c r="E5" s="323"/>
      <c r="F5" s="323"/>
      <c r="G5" s="323"/>
      <c r="H5" s="323"/>
      <c r="I5" s="323"/>
      <c r="J5" s="323"/>
      <c r="K5" s="323"/>
      <c r="L5" s="323"/>
      <c r="M5" s="323"/>
      <c r="N5" s="323"/>
      <c r="O5" s="323"/>
      <c r="P5" s="323"/>
      <c r="Q5" s="323"/>
      <c r="R5" s="323"/>
      <c r="S5" s="32"/>
      <c r="T5" s="31"/>
      <c r="U5" s="31"/>
      <c r="V5" s="31"/>
      <c r="W5" s="30"/>
    </row>
    <row r="6" spans="1:23" ht="22.5" customHeight="1" x14ac:dyDescent="0.3">
      <c r="A6" s="324" t="s">
        <v>5</v>
      </c>
      <c r="B6" s="324" t="s">
        <v>6</v>
      </c>
      <c r="C6" s="312" t="s">
        <v>7</v>
      </c>
      <c r="D6" s="312" t="s">
        <v>8</v>
      </c>
      <c r="E6" s="312" t="s">
        <v>9</v>
      </c>
      <c r="F6" s="312" t="s">
        <v>10</v>
      </c>
      <c r="G6" s="312" t="s">
        <v>11</v>
      </c>
      <c r="H6" s="326" t="s">
        <v>28</v>
      </c>
      <c r="I6" s="327" t="s">
        <v>27</v>
      </c>
      <c r="J6" s="312" t="s">
        <v>12</v>
      </c>
      <c r="K6" s="314" t="s">
        <v>13</v>
      </c>
      <c r="L6" s="316" t="s">
        <v>14</v>
      </c>
      <c r="M6" s="315" t="s">
        <v>15</v>
      </c>
      <c r="N6" s="314" t="s">
        <v>16</v>
      </c>
      <c r="O6" s="314" t="s">
        <v>17</v>
      </c>
      <c r="P6" s="310" t="s">
        <v>34</v>
      </c>
      <c r="Q6" s="329" t="s">
        <v>35</v>
      </c>
      <c r="R6" s="329"/>
      <c r="S6" s="329"/>
      <c r="T6" s="329"/>
      <c r="U6" s="329"/>
      <c r="V6" s="310" t="s">
        <v>37</v>
      </c>
      <c r="W6" s="310" t="s">
        <v>18</v>
      </c>
    </row>
    <row r="7" spans="1:23" s="28" customFormat="1" ht="48.75" customHeight="1" x14ac:dyDescent="0.3">
      <c r="A7" s="325"/>
      <c r="B7" s="325"/>
      <c r="C7" s="313"/>
      <c r="D7" s="313"/>
      <c r="E7" s="313"/>
      <c r="F7" s="313"/>
      <c r="G7" s="313"/>
      <c r="H7" s="326"/>
      <c r="I7" s="328"/>
      <c r="J7" s="313"/>
      <c r="K7" s="315"/>
      <c r="L7" s="317"/>
      <c r="M7" s="314"/>
      <c r="N7" s="318"/>
      <c r="O7" s="318"/>
      <c r="P7" s="311"/>
      <c r="Q7" s="16" t="s">
        <v>19</v>
      </c>
      <c r="R7" s="16" t="s">
        <v>20</v>
      </c>
      <c r="S7" s="16" t="s">
        <v>26</v>
      </c>
      <c r="T7" s="16" t="s">
        <v>25</v>
      </c>
      <c r="U7" s="16" t="s">
        <v>21</v>
      </c>
      <c r="V7" s="311"/>
      <c r="W7" s="311"/>
    </row>
    <row r="8" spans="1:23" s="38" customFormat="1" ht="22.5" customHeight="1" x14ac:dyDescent="0.3">
      <c r="A8" s="17" t="s">
        <v>22</v>
      </c>
      <c r="B8" s="39"/>
      <c r="C8" s="40"/>
      <c r="D8" s="40"/>
      <c r="E8" s="40"/>
      <c r="F8" s="40"/>
      <c r="G8" s="40"/>
      <c r="H8" s="41"/>
      <c r="I8" s="41"/>
      <c r="J8" s="40"/>
      <c r="K8" s="42"/>
      <c r="L8" s="43"/>
      <c r="M8" s="44"/>
      <c r="N8" s="47">
        <f>SUM(N9:N15)</f>
        <v>950</v>
      </c>
      <c r="O8" s="45"/>
      <c r="P8" s="48">
        <f t="shared" ref="P8:V8" si="0">SUM(P9:P15)</f>
        <v>0</v>
      </c>
      <c r="Q8" s="49">
        <f t="shared" si="0"/>
        <v>950</v>
      </c>
      <c r="R8" s="49">
        <f t="shared" si="0"/>
        <v>0</v>
      </c>
      <c r="S8" s="49">
        <f t="shared" si="0"/>
        <v>0</v>
      </c>
      <c r="T8" s="49">
        <f t="shared" si="0"/>
        <v>0</v>
      </c>
      <c r="U8" s="49">
        <f t="shared" si="0"/>
        <v>950</v>
      </c>
      <c r="V8" s="48">
        <f t="shared" si="0"/>
        <v>0</v>
      </c>
      <c r="W8" s="46"/>
    </row>
    <row r="9" spans="1:23" s="72" customFormat="1" ht="117.75" customHeight="1" x14ac:dyDescent="0.25">
      <c r="A9" s="79">
        <v>1</v>
      </c>
      <c r="B9" s="79" t="s">
        <v>23</v>
      </c>
      <c r="C9" s="70">
        <v>3314</v>
      </c>
      <c r="D9" s="70">
        <v>6351</v>
      </c>
      <c r="E9" s="56">
        <v>63</v>
      </c>
      <c r="F9" s="70">
        <v>315</v>
      </c>
      <c r="G9" s="70">
        <v>66013001601</v>
      </c>
      <c r="H9" s="53" t="s">
        <v>109</v>
      </c>
      <c r="I9" s="53">
        <v>1601</v>
      </c>
      <c r="J9" s="50" t="s">
        <v>111</v>
      </c>
      <c r="K9" s="52" t="s">
        <v>110</v>
      </c>
      <c r="L9" s="52"/>
      <c r="M9" s="53"/>
      <c r="N9" s="74">
        <v>500</v>
      </c>
      <c r="O9" s="57">
        <v>2024</v>
      </c>
      <c r="P9" s="53">
        <v>0</v>
      </c>
      <c r="Q9" s="55">
        <f t="shared" ref="Q9" si="1">SUM(R9:U9)</f>
        <v>500</v>
      </c>
      <c r="R9" s="54"/>
      <c r="S9" s="54"/>
      <c r="T9" s="54"/>
      <c r="U9" s="63">
        <v>500</v>
      </c>
      <c r="V9" s="54">
        <f t="shared" ref="V9" si="2">N9-P9-Q9</f>
        <v>0</v>
      </c>
      <c r="W9" s="54"/>
    </row>
    <row r="10" spans="1:23" s="72" customFormat="1" ht="78" customHeight="1" x14ac:dyDescent="0.25">
      <c r="A10" s="79">
        <v>2</v>
      </c>
      <c r="B10" s="79" t="s">
        <v>23</v>
      </c>
      <c r="C10" s="70">
        <v>3314</v>
      </c>
      <c r="D10" s="70">
        <v>6351</v>
      </c>
      <c r="E10" s="56">
        <v>63</v>
      </c>
      <c r="F10" s="70">
        <v>315</v>
      </c>
      <c r="G10" s="70">
        <v>66013001601</v>
      </c>
      <c r="H10" s="53" t="s">
        <v>112</v>
      </c>
      <c r="I10" s="53">
        <v>1601</v>
      </c>
      <c r="J10" s="50" t="s">
        <v>114</v>
      </c>
      <c r="K10" s="52" t="s">
        <v>113</v>
      </c>
      <c r="L10" s="52"/>
      <c r="M10" s="53"/>
      <c r="N10" s="74">
        <v>450</v>
      </c>
      <c r="O10" s="57">
        <v>2024</v>
      </c>
      <c r="P10" s="53">
        <v>0</v>
      </c>
      <c r="Q10" s="55">
        <f t="shared" ref="Q10:Q13" si="3">SUM(R10:U10)</f>
        <v>450</v>
      </c>
      <c r="R10" s="54"/>
      <c r="S10" s="54"/>
      <c r="T10" s="54"/>
      <c r="U10" s="63">
        <v>450</v>
      </c>
      <c r="V10" s="54">
        <f t="shared" ref="V10:V13" si="4">N10-P10-Q10</f>
        <v>0</v>
      </c>
      <c r="W10" s="54"/>
    </row>
    <row r="11" spans="1:23" s="72" customFormat="1" ht="78" hidden="1" customHeight="1" x14ac:dyDescent="0.25">
      <c r="A11" s="57"/>
      <c r="B11" s="57"/>
      <c r="C11" s="70"/>
      <c r="D11" s="70"/>
      <c r="E11" s="70"/>
      <c r="F11" s="70"/>
      <c r="G11" s="70"/>
      <c r="H11" s="53"/>
      <c r="I11" s="53"/>
      <c r="J11" s="50"/>
      <c r="K11" s="52"/>
      <c r="L11" s="52"/>
      <c r="M11" s="53"/>
      <c r="N11" s="74"/>
      <c r="O11" s="57"/>
      <c r="P11" s="53"/>
      <c r="Q11" s="55">
        <f t="shared" ref="Q11:Q12" si="5">SUM(R11:U11)</f>
        <v>0</v>
      </c>
      <c r="R11" s="54"/>
      <c r="S11" s="54"/>
      <c r="T11" s="54"/>
      <c r="U11" s="63"/>
      <c r="V11" s="54">
        <f t="shared" ref="V11:V12" si="6">N11-P11-Q11</f>
        <v>0</v>
      </c>
      <c r="W11" s="54"/>
    </row>
    <row r="12" spans="1:23" s="72" customFormat="1" ht="78" hidden="1" customHeight="1" x14ac:dyDescent="0.25">
      <c r="A12" s="57"/>
      <c r="B12" s="57"/>
      <c r="C12" s="70"/>
      <c r="D12" s="70"/>
      <c r="E12" s="70"/>
      <c r="F12" s="70"/>
      <c r="G12" s="70"/>
      <c r="H12" s="53"/>
      <c r="I12" s="53"/>
      <c r="J12" s="50"/>
      <c r="K12" s="52"/>
      <c r="L12" s="52"/>
      <c r="M12" s="53"/>
      <c r="N12" s="74"/>
      <c r="O12" s="57"/>
      <c r="P12" s="53"/>
      <c r="Q12" s="55">
        <f t="shared" si="5"/>
        <v>0</v>
      </c>
      <c r="R12" s="54"/>
      <c r="S12" s="54"/>
      <c r="T12" s="54"/>
      <c r="U12" s="63"/>
      <c r="V12" s="54">
        <f t="shared" si="6"/>
        <v>0</v>
      </c>
      <c r="W12" s="54"/>
    </row>
    <row r="13" spans="1:23" s="72" customFormat="1" ht="78" hidden="1" customHeight="1" x14ac:dyDescent="0.25">
      <c r="A13" s="57"/>
      <c r="B13" s="57"/>
      <c r="C13" s="70"/>
      <c r="D13" s="70"/>
      <c r="E13" s="70"/>
      <c r="F13" s="70"/>
      <c r="G13" s="70"/>
      <c r="H13" s="53"/>
      <c r="I13" s="53"/>
      <c r="J13" s="50"/>
      <c r="K13" s="52"/>
      <c r="L13" s="52"/>
      <c r="M13" s="53"/>
      <c r="N13" s="74"/>
      <c r="O13" s="57"/>
      <c r="P13" s="53"/>
      <c r="Q13" s="55">
        <f t="shared" si="3"/>
        <v>0</v>
      </c>
      <c r="R13" s="54"/>
      <c r="S13" s="54"/>
      <c r="T13" s="54"/>
      <c r="U13" s="63"/>
      <c r="V13" s="54">
        <f t="shared" si="4"/>
        <v>0</v>
      </c>
      <c r="W13" s="54"/>
    </row>
    <row r="14" spans="1:23" s="72" customFormat="1" ht="78" hidden="1" customHeight="1" x14ac:dyDescent="0.25">
      <c r="A14" s="57"/>
      <c r="B14" s="57"/>
      <c r="C14" s="70"/>
      <c r="D14" s="70"/>
      <c r="E14" s="70"/>
      <c r="F14" s="70"/>
      <c r="G14" s="70"/>
      <c r="H14" s="53"/>
      <c r="I14" s="53"/>
      <c r="J14" s="50"/>
      <c r="K14" s="52"/>
      <c r="L14" s="52"/>
      <c r="M14" s="53"/>
      <c r="N14" s="74"/>
      <c r="O14" s="57"/>
      <c r="P14" s="53"/>
      <c r="Q14" s="55">
        <f t="shared" ref="Q14" si="7">SUM(R14:U14)</f>
        <v>0</v>
      </c>
      <c r="R14" s="54"/>
      <c r="S14" s="54"/>
      <c r="T14" s="54"/>
      <c r="U14" s="63"/>
      <c r="V14" s="54">
        <f t="shared" ref="V14" si="8">N14-P14-Q14</f>
        <v>0</v>
      </c>
      <c r="W14" s="54"/>
    </row>
    <row r="15" spans="1:23" s="72" customFormat="1" ht="78" hidden="1" customHeight="1" x14ac:dyDescent="0.25">
      <c r="A15" s="57"/>
      <c r="B15" s="57"/>
      <c r="C15" s="70"/>
      <c r="D15" s="70"/>
      <c r="E15" s="70"/>
      <c r="F15" s="70"/>
      <c r="G15" s="70"/>
      <c r="H15" s="53"/>
      <c r="I15" s="53"/>
      <c r="J15" s="50"/>
      <c r="K15" s="52"/>
      <c r="L15" s="52"/>
      <c r="M15" s="53"/>
      <c r="N15" s="74"/>
      <c r="O15" s="57"/>
      <c r="P15" s="53"/>
      <c r="Q15" s="55">
        <f t="shared" ref="Q15" si="9">SUM(R15:U15)</f>
        <v>0</v>
      </c>
      <c r="R15" s="54"/>
      <c r="S15" s="54"/>
      <c r="T15" s="54"/>
      <c r="U15" s="63"/>
      <c r="V15" s="54">
        <f t="shared" ref="V15" si="10">N15-P15-Q15</f>
        <v>0</v>
      </c>
      <c r="W15" s="54"/>
    </row>
    <row r="16" spans="1:23" s="23" customFormat="1" ht="36.75" customHeight="1" x14ac:dyDescent="0.35">
      <c r="A16" s="20" t="s">
        <v>262</v>
      </c>
      <c r="B16" s="26"/>
      <c r="C16" s="26"/>
      <c r="D16" s="26"/>
      <c r="E16" s="26"/>
      <c r="F16" s="26"/>
      <c r="G16" s="26"/>
      <c r="H16" s="26"/>
      <c r="I16" s="25"/>
      <c r="J16" s="25"/>
      <c r="K16" s="25"/>
      <c r="L16" s="25"/>
      <c r="M16" s="25"/>
      <c r="N16" s="51">
        <f>N8</f>
        <v>950</v>
      </c>
      <c r="O16" s="51"/>
      <c r="P16" s="51">
        <f t="shared" ref="P16:V16" si="11">P8</f>
        <v>0</v>
      </c>
      <c r="Q16" s="51">
        <f t="shared" si="11"/>
        <v>950</v>
      </c>
      <c r="R16" s="51">
        <f t="shared" si="11"/>
        <v>0</v>
      </c>
      <c r="S16" s="51">
        <f t="shared" si="11"/>
        <v>0</v>
      </c>
      <c r="T16" s="51">
        <f t="shared" si="11"/>
        <v>0</v>
      </c>
      <c r="U16" s="51">
        <f t="shared" si="11"/>
        <v>950</v>
      </c>
      <c r="V16" s="51">
        <f t="shared" si="11"/>
        <v>0</v>
      </c>
      <c r="W16" s="24"/>
    </row>
    <row r="17" spans="17:21" x14ac:dyDescent="0.3">
      <c r="Q17" s="22"/>
      <c r="R17" s="22"/>
      <c r="S17" s="22"/>
      <c r="T17" s="22"/>
      <c r="U17" s="22"/>
    </row>
    <row r="18" spans="17:21" x14ac:dyDescent="0.3">
      <c r="Q18" s="22"/>
      <c r="R18" s="22"/>
      <c r="S18" s="22"/>
      <c r="T18" s="22"/>
      <c r="U18" s="22"/>
    </row>
  </sheetData>
  <mergeCells count="20">
    <mergeCell ref="A5:R5"/>
    <mergeCell ref="A6:A7"/>
    <mergeCell ref="B6:B7"/>
    <mergeCell ref="C6:C7"/>
    <mergeCell ref="D6:D7"/>
    <mergeCell ref="E6:E7"/>
    <mergeCell ref="F6:F7"/>
    <mergeCell ref="G6:G7"/>
    <mergeCell ref="H6:H7"/>
    <mergeCell ref="I6:I7"/>
    <mergeCell ref="P6:P7"/>
    <mergeCell ref="Q6:U6"/>
    <mergeCell ref="V6:V7"/>
    <mergeCell ref="W6:W7"/>
    <mergeCell ref="J6:J7"/>
    <mergeCell ref="K6:K7"/>
    <mergeCell ref="L6:L7"/>
    <mergeCell ref="M6:M7"/>
    <mergeCell ref="N6:N7"/>
    <mergeCell ref="O6:O7"/>
  </mergeCells>
  <pageMargins left="0.39370078740157483" right="0.39370078740157483" top="0.78740157480314965" bottom="0.78740157480314965" header="0.31496062992125984" footer="0.31496062992125984"/>
  <pageSetup paperSize="9" scale="58" firstPageNumber="198" fitToHeight="0" orientation="landscape" useFirstPageNumber="1" r:id="rId1"/>
  <headerFooter>
    <oddFooter xml:space="preserve">&amp;L&amp;"Arial,Kurzíva"&amp;11Zastupitelstvo Olomouckého kraje 11.12.2023  
2.1. - Rozpočet OK na rok  2024 - návrh rozpočtu  
Příloha č. 5h) - program Energetika&amp;R&amp;"Arial,Kurzíva"&amp;11Strana &amp;P (celkem 216)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7030A0"/>
    <pageSetUpPr fitToPage="1"/>
  </sheetPr>
  <dimension ref="A1:X35"/>
  <sheetViews>
    <sheetView showGridLines="0" view="pageBreakPreview" topLeftCell="A22" zoomScale="70" zoomScaleNormal="90" zoomScaleSheetLayoutView="70" workbookViewId="0">
      <selection activeCell="K21" sqref="K21"/>
    </sheetView>
  </sheetViews>
  <sheetFormatPr defaultColWidth="8.88671875" defaultRowHeight="14.4" outlineLevelCol="1" x14ac:dyDescent="0.3"/>
  <cols>
    <col min="1" max="1" width="4.109375" style="21" customWidth="1"/>
    <col min="2" max="2" width="4.88671875" style="21" customWidth="1"/>
    <col min="3" max="4" width="9.109375" style="21" hidden="1" customWidth="1" outlineLevel="1"/>
    <col min="5" max="5" width="9.109375" style="21" customWidth="1" collapsed="1"/>
    <col min="6" max="6" width="9.109375" style="21" hidden="1" customWidth="1" outlineLevel="1"/>
    <col min="7" max="7" width="17.88671875" style="21" hidden="1" customWidth="1" outlineLevel="1"/>
    <col min="8" max="8" width="13.88671875" style="21" hidden="1" customWidth="1" outlineLevel="1"/>
    <col min="9" max="9" width="7.33203125" style="21" hidden="1" customWidth="1" outlineLevel="1"/>
    <col min="10" max="10" width="53" style="21" customWidth="1" collapsed="1"/>
    <col min="11" max="11" width="50.88671875" style="21" customWidth="1"/>
    <col min="12" max="12" width="6.88671875" style="21" customWidth="1"/>
    <col min="13" max="13" width="9.6640625" style="21" customWidth="1"/>
    <col min="14" max="14" width="13.5546875" style="21" customWidth="1"/>
    <col min="15" max="15" width="9.6640625" style="21" customWidth="1"/>
    <col min="16" max="16" width="12.5546875" style="21" customWidth="1"/>
    <col min="17" max="17" width="13.88671875" style="21" customWidth="1"/>
    <col min="18" max="18" width="11.88671875" style="21" customWidth="1"/>
    <col min="19" max="20" width="9.6640625" style="21" customWidth="1"/>
    <col min="21" max="21" width="12.44140625" style="21" customWidth="1"/>
    <col min="22" max="22" width="16.88671875" style="21" customWidth="1"/>
    <col min="23" max="23" width="17.33203125" style="21" customWidth="1"/>
    <col min="24" max="249" width="15" style="21" customWidth="1"/>
    <col min="250" max="16384" width="8.88671875" style="21"/>
  </cols>
  <sheetData>
    <row r="1" spans="1:24" s="29" customFormat="1" ht="26.25" customHeight="1" x14ac:dyDescent="0.4">
      <c r="A1" s="1" t="s">
        <v>33</v>
      </c>
      <c r="B1" s="2"/>
      <c r="C1" s="2"/>
      <c r="D1" s="2"/>
      <c r="E1" s="2"/>
      <c r="F1" s="2"/>
      <c r="G1" s="2"/>
      <c r="H1" s="37"/>
      <c r="I1" s="3"/>
      <c r="J1" s="2"/>
      <c r="K1" s="35"/>
      <c r="L1" s="34"/>
      <c r="M1" s="4"/>
      <c r="N1" s="5"/>
      <c r="O1" s="34"/>
      <c r="P1" s="5"/>
      <c r="Q1" s="5"/>
      <c r="R1" s="6"/>
      <c r="S1" s="7"/>
      <c r="T1" s="33"/>
    </row>
    <row r="2" spans="1:24" s="29" customFormat="1" ht="15.6" x14ac:dyDescent="0.3">
      <c r="A2" s="9" t="s">
        <v>0</v>
      </c>
      <c r="B2" s="9"/>
      <c r="C2" s="9"/>
      <c r="D2" s="36"/>
      <c r="E2" s="9"/>
      <c r="F2" s="9"/>
      <c r="G2" s="9"/>
      <c r="J2" s="9" t="s">
        <v>1</v>
      </c>
      <c r="K2" s="10" t="s">
        <v>2</v>
      </c>
      <c r="L2" s="34"/>
      <c r="M2" s="11"/>
      <c r="N2" s="12"/>
      <c r="O2" s="34"/>
      <c r="P2" s="12"/>
      <c r="Q2" s="12"/>
      <c r="R2" s="12"/>
      <c r="S2" s="13"/>
      <c r="T2" s="33"/>
    </row>
    <row r="3" spans="1:24" s="29" customFormat="1" ht="17.25" customHeight="1" x14ac:dyDescent="0.3">
      <c r="A3" s="9"/>
      <c r="B3" s="9"/>
      <c r="C3" s="9"/>
      <c r="D3" s="36"/>
      <c r="E3" s="9"/>
      <c r="F3" s="9"/>
      <c r="G3" s="9"/>
      <c r="I3" s="14"/>
      <c r="J3" s="9" t="s">
        <v>3</v>
      </c>
      <c r="K3" s="35"/>
      <c r="L3" s="34"/>
      <c r="M3" s="11"/>
      <c r="N3" s="12"/>
      <c r="O3" s="34"/>
      <c r="P3" s="12"/>
      <c r="Q3" s="12"/>
      <c r="R3" s="34"/>
      <c r="S3" s="13"/>
      <c r="T3" s="33"/>
    </row>
    <row r="4" spans="1:24" s="29" customFormat="1" ht="17.25" customHeight="1" x14ac:dyDescent="0.3">
      <c r="A4" s="8"/>
      <c r="B4" s="8"/>
      <c r="C4" s="8"/>
      <c r="D4" s="8"/>
      <c r="E4" s="8"/>
      <c r="F4" s="8"/>
      <c r="G4" s="8"/>
      <c r="H4" s="8"/>
      <c r="I4" s="15"/>
      <c r="J4" s="8"/>
      <c r="K4" s="35"/>
      <c r="L4" s="34"/>
      <c r="M4" s="11"/>
      <c r="N4" s="12"/>
      <c r="O4" s="34"/>
      <c r="P4" s="12"/>
      <c r="Q4" s="12"/>
      <c r="S4" s="13"/>
      <c r="T4" s="33"/>
      <c r="V4" s="76" t="s">
        <v>4</v>
      </c>
    </row>
    <row r="5" spans="1:24" s="29" customFormat="1" ht="25.5" customHeight="1" x14ac:dyDescent="0.3">
      <c r="A5" s="322" t="s">
        <v>319</v>
      </c>
      <c r="B5" s="323"/>
      <c r="C5" s="323"/>
      <c r="D5" s="323"/>
      <c r="E5" s="323"/>
      <c r="F5" s="323"/>
      <c r="G5" s="323"/>
      <c r="H5" s="323"/>
      <c r="I5" s="323"/>
      <c r="J5" s="323"/>
      <c r="K5" s="323"/>
      <c r="L5" s="323"/>
      <c r="M5" s="323"/>
      <c r="N5" s="323"/>
      <c r="O5" s="323"/>
      <c r="P5" s="323"/>
      <c r="Q5" s="323"/>
      <c r="R5" s="323"/>
      <c r="S5" s="32"/>
      <c r="T5" s="31"/>
      <c r="U5" s="31"/>
      <c r="V5" s="31"/>
      <c r="W5" s="30"/>
    </row>
    <row r="6" spans="1:24" ht="22.5" customHeight="1" x14ac:dyDescent="0.3">
      <c r="A6" s="324" t="s">
        <v>5</v>
      </c>
      <c r="B6" s="324" t="s">
        <v>6</v>
      </c>
      <c r="C6" s="312" t="s">
        <v>7</v>
      </c>
      <c r="D6" s="312" t="s">
        <v>8</v>
      </c>
      <c r="E6" s="312" t="s">
        <v>9</v>
      </c>
      <c r="F6" s="312" t="s">
        <v>10</v>
      </c>
      <c r="G6" s="312" t="s">
        <v>11</v>
      </c>
      <c r="H6" s="326" t="s">
        <v>28</v>
      </c>
      <c r="I6" s="327" t="s">
        <v>27</v>
      </c>
      <c r="J6" s="312" t="s">
        <v>12</v>
      </c>
      <c r="K6" s="314" t="s">
        <v>13</v>
      </c>
      <c r="L6" s="316" t="s">
        <v>14</v>
      </c>
      <c r="M6" s="315" t="s">
        <v>15</v>
      </c>
      <c r="N6" s="314" t="s">
        <v>16</v>
      </c>
      <c r="O6" s="314" t="s">
        <v>17</v>
      </c>
      <c r="P6" s="310" t="s">
        <v>34</v>
      </c>
      <c r="Q6" s="329" t="s">
        <v>35</v>
      </c>
      <c r="R6" s="329"/>
      <c r="S6" s="329"/>
      <c r="T6" s="329"/>
      <c r="U6" s="329"/>
      <c r="V6" s="310" t="s">
        <v>37</v>
      </c>
      <c r="W6" s="310" t="s">
        <v>18</v>
      </c>
    </row>
    <row r="7" spans="1:24" s="28" customFormat="1" ht="48.75" customHeight="1" x14ac:dyDescent="0.3">
      <c r="A7" s="325"/>
      <c r="B7" s="325"/>
      <c r="C7" s="313"/>
      <c r="D7" s="313"/>
      <c r="E7" s="313"/>
      <c r="F7" s="313"/>
      <c r="G7" s="313"/>
      <c r="H7" s="326"/>
      <c r="I7" s="328"/>
      <c r="J7" s="313"/>
      <c r="K7" s="315"/>
      <c r="L7" s="317"/>
      <c r="M7" s="314"/>
      <c r="N7" s="318"/>
      <c r="O7" s="318"/>
      <c r="P7" s="311"/>
      <c r="Q7" s="16" t="s">
        <v>19</v>
      </c>
      <c r="R7" s="16" t="s">
        <v>20</v>
      </c>
      <c r="S7" s="16" t="s">
        <v>26</v>
      </c>
      <c r="T7" s="16" t="s">
        <v>25</v>
      </c>
      <c r="U7" s="16" t="s">
        <v>21</v>
      </c>
      <c r="V7" s="311"/>
      <c r="W7" s="311"/>
    </row>
    <row r="8" spans="1:24" s="38" customFormat="1" ht="22.5" customHeight="1" x14ac:dyDescent="0.3">
      <c r="A8" s="17" t="s">
        <v>75</v>
      </c>
      <c r="B8" s="39"/>
      <c r="C8" s="40"/>
      <c r="D8" s="40"/>
      <c r="E8" s="40"/>
      <c r="F8" s="40"/>
      <c r="G8" s="40"/>
      <c r="H8" s="41"/>
      <c r="I8" s="41"/>
      <c r="J8" s="40"/>
      <c r="K8" s="42"/>
      <c r="L8" s="43"/>
      <c r="M8" s="44"/>
      <c r="N8" s="47">
        <f>SUM(N9:N21)</f>
        <v>392000</v>
      </c>
      <c r="O8" s="45"/>
      <c r="P8" s="48">
        <f>SUM(P9:P21)</f>
        <v>0</v>
      </c>
      <c r="Q8" s="49">
        <f>SUM(Q9:Q21)</f>
        <v>11100</v>
      </c>
      <c r="R8" s="49">
        <f t="shared" ref="R8:V8" si="0">SUM(R9:R21)</f>
        <v>0</v>
      </c>
      <c r="S8" s="49">
        <f t="shared" si="0"/>
        <v>0</v>
      </c>
      <c r="T8" s="49">
        <f t="shared" si="0"/>
        <v>0</v>
      </c>
      <c r="U8" s="49">
        <f>SUM(U9:U21)</f>
        <v>11100</v>
      </c>
      <c r="V8" s="48">
        <f t="shared" si="0"/>
        <v>380900</v>
      </c>
      <c r="W8" s="46"/>
    </row>
    <row r="9" spans="1:24" s="72" customFormat="1" ht="129.75" customHeight="1" x14ac:dyDescent="0.25">
      <c r="A9" s="57">
        <v>1</v>
      </c>
      <c r="B9" s="79" t="s">
        <v>32</v>
      </c>
      <c r="C9" s="70">
        <v>3121</v>
      </c>
      <c r="D9" s="70">
        <v>6121</v>
      </c>
      <c r="E9" s="70">
        <v>61</v>
      </c>
      <c r="F9" s="77">
        <v>18</v>
      </c>
      <c r="G9" s="77">
        <v>60001101653</v>
      </c>
      <c r="H9" s="53" t="s">
        <v>79</v>
      </c>
      <c r="I9" s="53" t="s">
        <v>80</v>
      </c>
      <c r="J9" s="50" t="s">
        <v>351</v>
      </c>
      <c r="K9" s="52" t="s">
        <v>81</v>
      </c>
      <c r="L9" s="52"/>
      <c r="M9" s="53"/>
      <c r="N9" s="74">
        <v>30000</v>
      </c>
      <c r="O9" s="79"/>
      <c r="P9" s="53">
        <v>0</v>
      </c>
      <c r="Q9" s="55">
        <f>SUM(R9:U9)</f>
        <v>700</v>
      </c>
      <c r="R9" s="54"/>
      <c r="S9" s="54"/>
      <c r="T9" s="54"/>
      <c r="U9" s="63">
        <v>700</v>
      </c>
      <c r="V9" s="54">
        <f>N9-P9-Q9</f>
        <v>29300</v>
      </c>
      <c r="W9" s="270" t="s">
        <v>238</v>
      </c>
      <c r="X9" s="71"/>
    </row>
    <row r="10" spans="1:24" s="72" customFormat="1" ht="147.75" customHeight="1" x14ac:dyDescent="0.25">
      <c r="A10" s="57">
        <v>2</v>
      </c>
      <c r="B10" s="79" t="s">
        <v>23</v>
      </c>
      <c r="C10" s="70">
        <v>3121</v>
      </c>
      <c r="D10" s="70">
        <v>6121</v>
      </c>
      <c r="E10" s="70">
        <v>61</v>
      </c>
      <c r="F10" s="77">
        <v>18</v>
      </c>
      <c r="G10" s="77">
        <v>60001101654</v>
      </c>
      <c r="H10" s="53" t="s">
        <v>82</v>
      </c>
      <c r="I10" s="53" t="s">
        <v>83</v>
      </c>
      <c r="J10" s="50" t="s">
        <v>84</v>
      </c>
      <c r="K10" s="52" t="s">
        <v>85</v>
      </c>
      <c r="L10" s="52"/>
      <c r="M10" s="53"/>
      <c r="N10" s="74">
        <v>20000</v>
      </c>
      <c r="O10" s="57"/>
      <c r="P10" s="53">
        <v>0</v>
      </c>
      <c r="Q10" s="55">
        <f t="shared" ref="Q10:Q14" si="1">SUM(R10:U10)</f>
        <v>700</v>
      </c>
      <c r="R10" s="54"/>
      <c r="S10" s="54"/>
      <c r="T10" s="54"/>
      <c r="U10" s="63">
        <v>700</v>
      </c>
      <c r="V10" s="54">
        <f t="shared" ref="V10:V14" si="2">N10-P10-Q10</f>
        <v>19300</v>
      </c>
      <c r="W10" s="270" t="s">
        <v>238</v>
      </c>
      <c r="X10" s="71"/>
    </row>
    <row r="11" spans="1:24" s="72" customFormat="1" ht="39.75" customHeight="1" x14ac:dyDescent="0.25">
      <c r="A11" s="57">
        <v>3</v>
      </c>
      <c r="B11" s="79" t="s">
        <v>23</v>
      </c>
      <c r="C11" s="70">
        <v>3127</v>
      </c>
      <c r="D11" s="70">
        <v>6121</v>
      </c>
      <c r="E11" s="70">
        <v>61</v>
      </c>
      <c r="F11" s="77">
        <v>18</v>
      </c>
      <c r="G11" s="77">
        <v>60001101655</v>
      </c>
      <c r="H11" s="53" t="s">
        <v>86</v>
      </c>
      <c r="I11" s="53" t="s">
        <v>87</v>
      </c>
      <c r="J11" s="50" t="s">
        <v>88</v>
      </c>
      <c r="K11" s="52" t="s">
        <v>89</v>
      </c>
      <c r="L11" s="52"/>
      <c r="M11" s="53"/>
      <c r="N11" s="74">
        <v>44000</v>
      </c>
      <c r="O11" s="57"/>
      <c r="P11" s="53">
        <v>0</v>
      </c>
      <c r="Q11" s="55">
        <f t="shared" si="1"/>
        <v>1000</v>
      </c>
      <c r="R11" s="54"/>
      <c r="S11" s="54"/>
      <c r="T11" s="54"/>
      <c r="U11" s="63">
        <v>1000</v>
      </c>
      <c r="V11" s="54">
        <f t="shared" si="2"/>
        <v>43000</v>
      </c>
      <c r="W11" s="270" t="s">
        <v>238</v>
      </c>
    </row>
    <row r="12" spans="1:24" s="72" customFormat="1" ht="73.5" customHeight="1" x14ac:dyDescent="0.25">
      <c r="A12" s="57">
        <v>4</v>
      </c>
      <c r="B12" s="79" t="s">
        <v>32</v>
      </c>
      <c r="C12" s="70">
        <v>3127</v>
      </c>
      <c r="D12" s="70">
        <v>6121</v>
      </c>
      <c r="E12" s="70">
        <v>61</v>
      </c>
      <c r="F12" s="70">
        <v>18</v>
      </c>
      <c r="G12" s="70">
        <v>60001101656</v>
      </c>
      <c r="H12" s="53" t="s">
        <v>90</v>
      </c>
      <c r="I12" s="53" t="s">
        <v>91</v>
      </c>
      <c r="J12" s="50" t="s">
        <v>92</v>
      </c>
      <c r="K12" s="52" t="s">
        <v>221</v>
      </c>
      <c r="L12" s="52"/>
      <c r="M12" s="53"/>
      <c r="N12" s="74">
        <v>32000</v>
      </c>
      <c r="O12" s="57"/>
      <c r="P12" s="53">
        <v>0</v>
      </c>
      <c r="Q12" s="55">
        <f t="shared" si="1"/>
        <v>1000</v>
      </c>
      <c r="R12" s="54"/>
      <c r="S12" s="54"/>
      <c r="T12" s="54"/>
      <c r="U12" s="63">
        <v>1000</v>
      </c>
      <c r="V12" s="54">
        <f t="shared" si="2"/>
        <v>31000</v>
      </c>
      <c r="W12" s="270" t="s">
        <v>238</v>
      </c>
      <c r="X12" s="71"/>
    </row>
    <row r="13" spans="1:24" s="72" customFormat="1" ht="134.25" customHeight="1" x14ac:dyDescent="0.25">
      <c r="A13" s="57">
        <v>5</v>
      </c>
      <c r="B13" s="79" t="s">
        <v>23</v>
      </c>
      <c r="C13" s="70">
        <v>3231</v>
      </c>
      <c r="D13" s="70">
        <v>6121</v>
      </c>
      <c r="E13" s="70">
        <v>61</v>
      </c>
      <c r="F13" s="70">
        <v>18</v>
      </c>
      <c r="G13" s="70">
        <v>60001101657</v>
      </c>
      <c r="H13" s="52" t="s">
        <v>224</v>
      </c>
      <c r="I13" s="53" t="s">
        <v>93</v>
      </c>
      <c r="J13" s="50" t="s">
        <v>226</v>
      </c>
      <c r="K13" s="52" t="s">
        <v>225</v>
      </c>
      <c r="L13" s="52"/>
      <c r="M13" s="53"/>
      <c r="N13" s="74">
        <v>6000</v>
      </c>
      <c r="O13" s="57"/>
      <c r="P13" s="53">
        <v>0</v>
      </c>
      <c r="Q13" s="55">
        <f t="shared" si="1"/>
        <v>700</v>
      </c>
      <c r="R13" s="54"/>
      <c r="S13" s="54"/>
      <c r="T13" s="54"/>
      <c r="U13" s="63">
        <v>700</v>
      </c>
      <c r="V13" s="54">
        <f t="shared" si="2"/>
        <v>5300</v>
      </c>
      <c r="W13" s="270" t="s">
        <v>238</v>
      </c>
      <c r="X13" s="71"/>
    </row>
    <row r="14" spans="1:24" s="72" customFormat="1" ht="81" customHeight="1" x14ac:dyDescent="0.25">
      <c r="A14" s="57">
        <v>6</v>
      </c>
      <c r="B14" s="79" t="s">
        <v>207</v>
      </c>
      <c r="C14" s="70">
        <v>3127</v>
      </c>
      <c r="D14" s="70">
        <v>6121</v>
      </c>
      <c r="E14" s="70">
        <v>61</v>
      </c>
      <c r="F14" s="70">
        <v>18</v>
      </c>
      <c r="G14" s="70">
        <v>60001101658</v>
      </c>
      <c r="H14" s="53" t="s">
        <v>94</v>
      </c>
      <c r="I14" s="53" t="s">
        <v>95</v>
      </c>
      <c r="J14" s="50" t="s">
        <v>228</v>
      </c>
      <c r="K14" s="52" t="s">
        <v>368</v>
      </c>
      <c r="L14" s="52"/>
      <c r="M14" s="53"/>
      <c r="N14" s="74">
        <v>100000</v>
      </c>
      <c r="O14" s="79" t="s">
        <v>227</v>
      </c>
      <c r="P14" s="53">
        <v>0</v>
      </c>
      <c r="Q14" s="55">
        <f t="shared" si="1"/>
        <v>1500</v>
      </c>
      <c r="R14" s="54"/>
      <c r="S14" s="54"/>
      <c r="T14" s="54"/>
      <c r="U14" s="63">
        <v>1500</v>
      </c>
      <c r="V14" s="54">
        <f t="shared" si="2"/>
        <v>98500</v>
      </c>
      <c r="W14" s="270" t="s">
        <v>238</v>
      </c>
      <c r="X14" s="71"/>
    </row>
    <row r="15" spans="1:24" s="27" customFormat="1" ht="145.5" customHeight="1" x14ac:dyDescent="0.25">
      <c r="A15" s="57">
        <v>7</v>
      </c>
      <c r="B15" s="79" t="s">
        <v>24</v>
      </c>
      <c r="C15" s="70">
        <v>3127</v>
      </c>
      <c r="D15" s="70">
        <v>6121</v>
      </c>
      <c r="E15" s="70">
        <v>61</v>
      </c>
      <c r="F15" s="70">
        <v>18</v>
      </c>
      <c r="G15" s="70">
        <v>60001101659</v>
      </c>
      <c r="H15" s="80" t="s">
        <v>126</v>
      </c>
      <c r="I15" s="80">
        <v>1223</v>
      </c>
      <c r="J15" s="50" t="s">
        <v>352</v>
      </c>
      <c r="K15" s="52" t="s">
        <v>233</v>
      </c>
      <c r="L15" s="59"/>
      <c r="M15" s="61"/>
      <c r="N15" s="75">
        <v>45000</v>
      </c>
      <c r="O15" s="57"/>
      <c r="P15" s="61"/>
      <c r="Q15" s="62">
        <f>SUM(R15:U15)</f>
        <v>1000</v>
      </c>
      <c r="R15" s="60">
        <v>0</v>
      </c>
      <c r="S15" s="60">
        <v>0</v>
      </c>
      <c r="T15" s="60">
        <v>0</v>
      </c>
      <c r="U15" s="63">
        <v>1000</v>
      </c>
      <c r="V15" s="60">
        <f>N15-Q15-P15</f>
        <v>44000</v>
      </c>
      <c r="W15" s="270" t="s">
        <v>238</v>
      </c>
    </row>
    <row r="16" spans="1:24" s="72" customFormat="1" ht="153" customHeight="1" x14ac:dyDescent="0.25">
      <c r="A16" s="57">
        <v>8</v>
      </c>
      <c r="B16" s="79" t="s">
        <v>32</v>
      </c>
      <c r="C16" s="70">
        <v>3127</v>
      </c>
      <c r="D16" s="70">
        <v>6121</v>
      </c>
      <c r="E16" s="70">
        <v>61</v>
      </c>
      <c r="F16" s="70">
        <v>18</v>
      </c>
      <c r="G16" s="70">
        <v>60001101660</v>
      </c>
      <c r="H16" s="53" t="s">
        <v>342</v>
      </c>
      <c r="I16" s="53">
        <v>1171</v>
      </c>
      <c r="J16" s="50" t="s">
        <v>133</v>
      </c>
      <c r="K16" s="52" t="s">
        <v>344</v>
      </c>
      <c r="L16" s="52"/>
      <c r="M16" s="53"/>
      <c r="N16" s="74">
        <v>30000</v>
      </c>
      <c r="O16" s="57"/>
      <c r="P16" s="53"/>
      <c r="Q16" s="55">
        <f t="shared" ref="Q16" si="3">SUM(R16:U16)</f>
        <v>1000</v>
      </c>
      <c r="R16" s="54"/>
      <c r="S16" s="54"/>
      <c r="T16" s="54"/>
      <c r="U16" s="63">
        <v>1000</v>
      </c>
      <c r="V16" s="54">
        <f t="shared" ref="V16" si="4">N16-P16-Q16</f>
        <v>29000</v>
      </c>
      <c r="W16" s="270" t="s">
        <v>238</v>
      </c>
    </row>
    <row r="17" spans="1:24" s="72" customFormat="1" ht="143.25" customHeight="1" x14ac:dyDescent="0.25">
      <c r="A17" s="57">
        <v>9</v>
      </c>
      <c r="B17" s="79" t="s">
        <v>32</v>
      </c>
      <c r="C17" s="70">
        <v>3127</v>
      </c>
      <c r="D17" s="70">
        <v>6121</v>
      </c>
      <c r="E17" s="70">
        <v>61</v>
      </c>
      <c r="F17" s="70">
        <v>18</v>
      </c>
      <c r="G17" s="70">
        <v>60001101661</v>
      </c>
      <c r="H17" s="53" t="s">
        <v>343</v>
      </c>
      <c r="I17" s="53">
        <v>1171</v>
      </c>
      <c r="J17" s="50" t="s">
        <v>339</v>
      </c>
      <c r="K17" s="52" t="s">
        <v>345</v>
      </c>
      <c r="L17" s="52"/>
      <c r="M17" s="53"/>
      <c r="N17" s="74">
        <v>25000</v>
      </c>
      <c r="O17" s="57"/>
      <c r="P17" s="53"/>
      <c r="Q17" s="55">
        <f t="shared" ref="Q17" si="5">SUM(R17:U17)</f>
        <v>1000</v>
      </c>
      <c r="R17" s="54"/>
      <c r="S17" s="54"/>
      <c r="T17" s="54"/>
      <c r="U17" s="63">
        <v>1000</v>
      </c>
      <c r="V17" s="54">
        <f t="shared" ref="V17" si="6">N17-P17-Q17</f>
        <v>24000</v>
      </c>
      <c r="W17" s="270" t="s">
        <v>238</v>
      </c>
    </row>
    <row r="18" spans="1:24" s="72" customFormat="1" ht="73.5" customHeight="1" x14ac:dyDescent="0.25">
      <c r="A18" s="57">
        <v>10</v>
      </c>
      <c r="B18" s="79" t="s">
        <v>32</v>
      </c>
      <c r="C18" s="70">
        <v>3127</v>
      </c>
      <c r="D18" s="70">
        <v>6121</v>
      </c>
      <c r="E18" s="70">
        <v>61</v>
      </c>
      <c r="F18" s="70">
        <v>18</v>
      </c>
      <c r="G18" s="70">
        <v>60001101662</v>
      </c>
      <c r="H18" s="53" t="s">
        <v>96</v>
      </c>
      <c r="I18" s="53" t="s">
        <v>97</v>
      </c>
      <c r="J18" s="50" t="s">
        <v>222</v>
      </c>
      <c r="K18" s="52" t="s">
        <v>229</v>
      </c>
      <c r="L18" s="52"/>
      <c r="M18" s="53"/>
      <c r="N18" s="74">
        <v>8000</v>
      </c>
      <c r="O18" s="57"/>
      <c r="P18" s="53">
        <v>0</v>
      </c>
      <c r="Q18" s="55">
        <f>SUM(R18:U18)</f>
        <v>500</v>
      </c>
      <c r="R18" s="54"/>
      <c r="S18" s="54"/>
      <c r="T18" s="54"/>
      <c r="U18" s="63">
        <v>500</v>
      </c>
      <c r="V18" s="54">
        <f>N18-P18-Q18</f>
        <v>7500</v>
      </c>
      <c r="W18" s="54"/>
      <c r="X18" s="71"/>
    </row>
    <row r="19" spans="1:24" s="27" customFormat="1" ht="63" customHeight="1" x14ac:dyDescent="0.25">
      <c r="A19" s="57">
        <v>11</v>
      </c>
      <c r="B19" s="79" t="s">
        <v>24</v>
      </c>
      <c r="C19" s="70">
        <v>3121</v>
      </c>
      <c r="D19" s="70">
        <v>6121</v>
      </c>
      <c r="E19" s="70">
        <v>61</v>
      </c>
      <c r="F19" s="70">
        <v>18</v>
      </c>
      <c r="G19" s="74">
        <v>60001101663</v>
      </c>
      <c r="H19" s="80" t="s">
        <v>125</v>
      </c>
      <c r="I19" s="80">
        <v>1112</v>
      </c>
      <c r="J19" s="50" t="s">
        <v>358</v>
      </c>
      <c r="K19" s="59" t="s">
        <v>232</v>
      </c>
      <c r="L19" s="59"/>
      <c r="M19" s="61"/>
      <c r="N19" s="75">
        <v>12000</v>
      </c>
      <c r="O19" s="57"/>
      <c r="P19" s="61"/>
      <c r="Q19" s="62">
        <f>SUM(R19:U19)</f>
        <v>500</v>
      </c>
      <c r="R19" s="60">
        <v>0</v>
      </c>
      <c r="S19" s="60">
        <v>0</v>
      </c>
      <c r="T19" s="60">
        <v>0</v>
      </c>
      <c r="U19" s="63">
        <v>500</v>
      </c>
      <c r="V19" s="60">
        <f>N19-Q19-P19</f>
        <v>11500</v>
      </c>
      <c r="W19" s="81" t="s">
        <v>239</v>
      </c>
      <c r="X19" s="64"/>
    </row>
    <row r="20" spans="1:24" s="27" customFormat="1" ht="57" customHeight="1" x14ac:dyDescent="0.25">
      <c r="A20" s="57">
        <v>12</v>
      </c>
      <c r="B20" s="79" t="s">
        <v>32</v>
      </c>
      <c r="C20" s="70">
        <v>4350</v>
      </c>
      <c r="D20" s="70">
        <v>6121</v>
      </c>
      <c r="E20" s="70">
        <v>61</v>
      </c>
      <c r="F20" s="70">
        <v>18</v>
      </c>
      <c r="G20" s="74">
        <v>60001101664</v>
      </c>
      <c r="H20" s="80" t="s">
        <v>43</v>
      </c>
      <c r="I20" s="80" t="s">
        <v>42</v>
      </c>
      <c r="J20" s="50" t="s">
        <v>235</v>
      </c>
      <c r="K20" s="59" t="s">
        <v>327</v>
      </c>
      <c r="L20" s="59"/>
      <c r="M20" s="61"/>
      <c r="N20" s="75">
        <v>25000</v>
      </c>
      <c r="O20" s="57"/>
      <c r="P20" s="61"/>
      <c r="Q20" s="62">
        <f>SUM(R20:U20)</f>
        <v>1000</v>
      </c>
      <c r="R20" s="60">
        <v>0</v>
      </c>
      <c r="S20" s="60">
        <v>0</v>
      </c>
      <c r="T20" s="60">
        <v>0</v>
      </c>
      <c r="U20" s="63">
        <v>1000</v>
      </c>
      <c r="V20" s="60">
        <f>N20-Q20-P20</f>
        <v>24000</v>
      </c>
      <c r="W20" s="81" t="s">
        <v>239</v>
      </c>
      <c r="X20" s="64"/>
    </row>
    <row r="21" spans="1:24" s="27" customFormat="1" ht="225.75" customHeight="1" x14ac:dyDescent="0.25">
      <c r="A21" s="57">
        <v>13</v>
      </c>
      <c r="B21" s="79" t="s">
        <v>32</v>
      </c>
      <c r="C21" s="70">
        <v>4350</v>
      </c>
      <c r="D21" s="70">
        <v>6121</v>
      </c>
      <c r="E21" s="70">
        <v>61</v>
      </c>
      <c r="F21" s="70">
        <v>18</v>
      </c>
      <c r="G21" s="74">
        <v>60001101665</v>
      </c>
      <c r="H21" s="80" t="s">
        <v>130</v>
      </c>
      <c r="I21" s="80">
        <v>1659</v>
      </c>
      <c r="J21" s="50" t="s">
        <v>334</v>
      </c>
      <c r="K21" s="52" t="s">
        <v>237</v>
      </c>
      <c r="L21" s="59"/>
      <c r="M21" s="61"/>
      <c r="N21" s="75">
        <v>15000</v>
      </c>
      <c r="O21" s="57"/>
      <c r="P21" s="61"/>
      <c r="Q21" s="62">
        <f>SUM(R21:U21)</f>
        <v>500</v>
      </c>
      <c r="R21" s="60">
        <v>0</v>
      </c>
      <c r="S21" s="60">
        <v>0</v>
      </c>
      <c r="T21" s="60">
        <v>0</v>
      </c>
      <c r="U21" s="63">
        <v>500</v>
      </c>
      <c r="V21" s="60">
        <f>N21-Q21-P21</f>
        <v>14500</v>
      </c>
      <c r="W21" s="81" t="s">
        <v>239</v>
      </c>
    </row>
    <row r="22" spans="1:24" s="38" customFormat="1" ht="22.5" customHeight="1" x14ac:dyDescent="0.3">
      <c r="A22" s="17" t="s">
        <v>22</v>
      </c>
      <c r="B22" s="39"/>
      <c r="C22" s="40"/>
      <c r="D22" s="40"/>
      <c r="E22" s="40"/>
      <c r="F22" s="40"/>
      <c r="G22" s="40"/>
      <c r="H22" s="41"/>
      <c r="I22" s="41"/>
      <c r="J22" s="40"/>
      <c r="K22" s="42"/>
      <c r="L22" s="43"/>
      <c r="M22" s="44"/>
      <c r="N22" s="47">
        <f>SUM(N23:N28)</f>
        <v>26000</v>
      </c>
      <c r="O22" s="45"/>
      <c r="P22" s="48">
        <f t="shared" ref="P22:V22" si="7">SUM(P23:P28)</f>
        <v>0</v>
      </c>
      <c r="Q22" s="49">
        <f t="shared" si="7"/>
        <v>26000</v>
      </c>
      <c r="R22" s="49">
        <f t="shared" si="7"/>
        <v>0</v>
      </c>
      <c r="S22" s="49">
        <f t="shared" si="7"/>
        <v>0</v>
      </c>
      <c r="T22" s="49">
        <f t="shared" si="7"/>
        <v>0</v>
      </c>
      <c r="U22" s="49">
        <f t="shared" si="7"/>
        <v>26000</v>
      </c>
      <c r="V22" s="48">
        <f t="shared" si="7"/>
        <v>0</v>
      </c>
      <c r="W22" s="46"/>
    </row>
    <row r="23" spans="1:24" s="27" customFormat="1" ht="73.5" customHeight="1" x14ac:dyDescent="0.25">
      <c r="A23" s="57">
        <v>1</v>
      </c>
      <c r="B23" s="79" t="s">
        <v>207</v>
      </c>
      <c r="C23" s="70">
        <v>3114</v>
      </c>
      <c r="D23" s="70">
        <v>6121</v>
      </c>
      <c r="E23" s="70">
        <v>61</v>
      </c>
      <c r="F23" s="70">
        <v>18</v>
      </c>
      <c r="G23" s="74">
        <v>60001101666</v>
      </c>
      <c r="H23" s="80" t="s">
        <v>124</v>
      </c>
      <c r="I23" s="80">
        <v>1043</v>
      </c>
      <c r="J23" s="50" t="s">
        <v>231</v>
      </c>
      <c r="K23" s="52" t="s">
        <v>230</v>
      </c>
      <c r="L23" s="59"/>
      <c r="M23" s="61"/>
      <c r="N23" s="75">
        <v>4000</v>
      </c>
      <c r="O23" s="57"/>
      <c r="P23" s="61"/>
      <c r="Q23" s="62">
        <f t="shared" ref="Q23:Q28" si="8">SUM(R23:U23)</f>
        <v>4000</v>
      </c>
      <c r="R23" s="60">
        <v>0</v>
      </c>
      <c r="S23" s="60">
        <v>0</v>
      </c>
      <c r="T23" s="60">
        <v>0</v>
      </c>
      <c r="U23" s="63">
        <v>4000</v>
      </c>
      <c r="V23" s="60">
        <f>N23-Q23-P23</f>
        <v>0</v>
      </c>
      <c r="W23" s="81" t="s">
        <v>239</v>
      </c>
    </row>
    <row r="24" spans="1:24" s="27" customFormat="1" ht="104.25" customHeight="1" x14ac:dyDescent="0.25">
      <c r="A24" s="57">
        <v>2</v>
      </c>
      <c r="B24" s="79" t="s">
        <v>23</v>
      </c>
      <c r="C24" s="70">
        <v>3122</v>
      </c>
      <c r="D24" s="70">
        <v>6121</v>
      </c>
      <c r="E24" s="70">
        <v>61</v>
      </c>
      <c r="F24" s="70">
        <v>18</v>
      </c>
      <c r="G24" s="74">
        <v>60001101667</v>
      </c>
      <c r="H24" s="80" t="s">
        <v>128</v>
      </c>
      <c r="I24" s="80">
        <v>1160</v>
      </c>
      <c r="J24" s="50" t="s">
        <v>129</v>
      </c>
      <c r="K24" s="52" t="s">
        <v>234</v>
      </c>
      <c r="L24" s="59"/>
      <c r="M24" s="61"/>
      <c r="N24" s="75">
        <v>5000</v>
      </c>
      <c r="O24" s="57"/>
      <c r="P24" s="61"/>
      <c r="Q24" s="62">
        <f t="shared" si="8"/>
        <v>5000</v>
      </c>
      <c r="R24" s="60">
        <v>0</v>
      </c>
      <c r="S24" s="60">
        <v>0</v>
      </c>
      <c r="T24" s="60">
        <v>0</v>
      </c>
      <c r="U24" s="63">
        <v>5000</v>
      </c>
      <c r="V24" s="60">
        <f>N24-Q24-P24</f>
        <v>0</v>
      </c>
      <c r="W24" s="81" t="s">
        <v>239</v>
      </c>
    </row>
    <row r="25" spans="1:24" s="27" customFormat="1" ht="88.5" customHeight="1" x14ac:dyDescent="0.25">
      <c r="A25" s="57">
        <v>3</v>
      </c>
      <c r="B25" s="79" t="s">
        <v>32</v>
      </c>
      <c r="C25" s="70">
        <v>3127</v>
      </c>
      <c r="D25" s="70">
        <v>6121</v>
      </c>
      <c r="E25" s="70">
        <v>61</v>
      </c>
      <c r="F25" s="70">
        <v>18</v>
      </c>
      <c r="G25" s="74">
        <v>60001101668</v>
      </c>
      <c r="H25" s="80" t="s">
        <v>127</v>
      </c>
      <c r="I25" s="80">
        <v>1134</v>
      </c>
      <c r="J25" s="50" t="s">
        <v>333</v>
      </c>
      <c r="K25" s="59" t="s">
        <v>223</v>
      </c>
      <c r="L25" s="59"/>
      <c r="M25" s="61"/>
      <c r="N25" s="75">
        <v>4200</v>
      </c>
      <c r="O25" s="57"/>
      <c r="P25" s="61"/>
      <c r="Q25" s="62">
        <f t="shared" si="8"/>
        <v>4200</v>
      </c>
      <c r="R25" s="60">
        <v>0</v>
      </c>
      <c r="S25" s="60">
        <v>0</v>
      </c>
      <c r="T25" s="60">
        <v>0</v>
      </c>
      <c r="U25" s="63">
        <v>4200</v>
      </c>
      <c r="V25" s="60">
        <f>N25-Q25-P25</f>
        <v>0</v>
      </c>
      <c r="W25" s="282"/>
      <c r="X25" s="64"/>
    </row>
    <row r="26" spans="1:24" s="27" customFormat="1" ht="73.5" customHeight="1" x14ac:dyDescent="0.25">
      <c r="A26" s="57">
        <v>4</v>
      </c>
      <c r="B26" s="79" t="s">
        <v>32</v>
      </c>
      <c r="C26" s="70">
        <v>3315</v>
      </c>
      <c r="D26" s="70">
        <v>6121</v>
      </c>
      <c r="E26" s="70">
        <v>61</v>
      </c>
      <c r="F26" s="70">
        <v>18</v>
      </c>
      <c r="G26" s="74">
        <v>60001101669</v>
      </c>
      <c r="H26" s="80" t="s">
        <v>117</v>
      </c>
      <c r="I26" s="80" t="s">
        <v>118</v>
      </c>
      <c r="J26" s="50" t="s">
        <v>331</v>
      </c>
      <c r="K26" s="52" t="s">
        <v>119</v>
      </c>
      <c r="L26" s="59"/>
      <c r="M26" s="61"/>
      <c r="N26" s="75">
        <v>4000</v>
      </c>
      <c r="O26" s="57"/>
      <c r="P26" s="61"/>
      <c r="Q26" s="62">
        <f t="shared" si="8"/>
        <v>4000</v>
      </c>
      <c r="R26" s="60">
        <v>0</v>
      </c>
      <c r="S26" s="60">
        <v>0</v>
      </c>
      <c r="T26" s="60">
        <v>0</v>
      </c>
      <c r="U26" s="63">
        <v>4000</v>
      </c>
      <c r="V26" s="60">
        <f>N26-Q26-P26</f>
        <v>0</v>
      </c>
      <c r="W26" s="81" t="s">
        <v>239</v>
      </c>
    </row>
    <row r="27" spans="1:24" s="72" customFormat="1" ht="105.75" customHeight="1" x14ac:dyDescent="0.25">
      <c r="A27" s="57">
        <v>5</v>
      </c>
      <c r="B27" s="79" t="s">
        <v>23</v>
      </c>
      <c r="C27" s="70">
        <v>4324</v>
      </c>
      <c r="D27" s="70">
        <v>6121</v>
      </c>
      <c r="E27" s="70">
        <v>61</v>
      </c>
      <c r="F27" s="70">
        <v>18</v>
      </c>
      <c r="G27" s="74">
        <v>60001101670</v>
      </c>
      <c r="H27" s="53" t="s">
        <v>98</v>
      </c>
      <c r="I27" s="53" t="s">
        <v>99</v>
      </c>
      <c r="J27" s="50" t="s">
        <v>332</v>
      </c>
      <c r="K27" s="52" t="s">
        <v>100</v>
      </c>
      <c r="L27" s="52"/>
      <c r="M27" s="53"/>
      <c r="N27" s="74">
        <v>800</v>
      </c>
      <c r="O27" s="57"/>
      <c r="P27" s="53">
        <v>0</v>
      </c>
      <c r="Q27" s="55">
        <f t="shared" si="8"/>
        <v>800</v>
      </c>
      <c r="R27" s="54"/>
      <c r="S27" s="54"/>
      <c r="T27" s="54"/>
      <c r="U27" s="63">
        <v>800</v>
      </c>
      <c r="V27" s="54">
        <f>N27-P27-Q27</f>
        <v>0</v>
      </c>
      <c r="W27" s="81"/>
    </row>
    <row r="28" spans="1:24" s="27" customFormat="1" ht="73.5" customHeight="1" x14ac:dyDescent="0.25">
      <c r="A28" s="57">
        <v>6</v>
      </c>
      <c r="B28" s="79" t="s">
        <v>32</v>
      </c>
      <c r="C28" s="70">
        <v>4357</v>
      </c>
      <c r="D28" s="70">
        <v>6121</v>
      </c>
      <c r="E28" s="70">
        <v>61</v>
      </c>
      <c r="F28" s="70">
        <v>18</v>
      </c>
      <c r="G28" s="74">
        <v>60001101671</v>
      </c>
      <c r="H28" s="80" t="s">
        <v>131</v>
      </c>
      <c r="I28" s="80">
        <v>1657</v>
      </c>
      <c r="J28" s="50" t="s">
        <v>132</v>
      </c>
      <c r="K28" s="52" t="s">
        <v>236</v>
      </c>
      <c r="L28" s="59"/>
      <c r="M28" s="61"/>
      <c r="N28" s="75">
        <v>8000</v>
      </c>
      <c r="O28" s="57"/>
      <c r="P28" s="61"/>
      <c r="Q28" s="62">
        <f t="shared" si="8"/>
        <v>8000</v>
      </c>
      <c r="R28" s="60">
        <v>0</v>
      </c>
      <c r="S28" s="60">
        <v>0</v>
      </c>
      <c r="T28" s="60">
        <v>0</v>
      </c>
      <c r="U28" s="63">
        <v>8000</v>
      </c>
      <c r="V28" s="60">
        <f>N28-Q28-P28</f>
        <v>0</v>
      </c>
      <c r="W28" s="81" t="s">
        <v>239</v>
      </c>
      <c r="X28" s="64"/>
    </row>
    <row r="29" spans="1:24" s="69" customFormat="1" ht="36.75" customHeight="1" x14ac:dyDescent="0.35">
      <c r="A29" s="65" t="s">
        <v>320</v>
      </c>
      <c r="B29" s="66"/>
      <c r="C29" s="66"/>
      <c r="D29" s="66"/>
      <c r="E29" s="66"/>
      <c r="F29" s="66"/>
      <c r="G29" s="66"/>
      <c r="H29" s="66"/>
      <c r="I29" s="67"/>
      <c r="J29" s="67"/>
      <c r="K29" s="67"/>
      <c r="L29" s="67"/>
      <c r="M29" s="67"/>
      <c r="N29" s="68">
        <f>N8+N22</f>
        <v>418000</v>
      </c>
      <c r="O29" s="68"/>
      <c r="P29" s="68">
        <f>P8+P22</f>
        <v>0</v>
      </c>
      <c r="Q29" s="68">
        <f>Q8+Q22</f>
        <v>37100</v>
      </c>
      <c r="R29" s="68">
        <f t="shared" ref="R29:U29" si="9">R8+R22</f>
        <v>0</v>
      </c>
      <c r="S29" s="68">
        <f t="shared" si="9"/>
        <v>0</v>
      </c>
      <c r="T29" s="68">
        <f t="shared" si="9"/>
        <v>0</v>
      </c>
      <c r="U29" s="68">
        <f t="shared" si="9"/>
        <v>37100</v>
      </c>
      <c r="V29" s="68">
        <f>V8+V22</f>
        <v>380900</v>
      </c>
      <c r="W29" s="24"/>
    </row>
    <row r="30" spans="1:24" x14ac:dyDescent="0.3">
      <c r="Q30" s="22"/>
      <c r="R30" s="22"/>
      <c r="S30" s="22"/>
      <c r="T30" s="22"/>
      <c r="U30" s="22"/>
    </row>
    <row r="31" spans="1:24" x14ac:dyDescent="0.3">
      <c r="Q31" s="22"/>
      <c r="R31" s="22"/>
      <c r="S31" s="22"/>
      <c r="T31" s="22"/>
      <c r="U31" s="22"/>
    </row>
    <row r="32" spans="1:24" ht="32.25" customHeight="1" x14ac:dyDescent="0.3">
      <c r="K32" s="21" t="s">
        <v>346</v>
      </c>
      <c r="Q32" s="277">
        <f>Q9+Q10+Q11+Q12+Q13+Q14+Q15+Q16+Q17+Q18+Q19+Q23+Q24+Q25</f>
        <v>22800</v>
      </c>
      <c r="R32" s="277">
        <f t="shared" ref="R32:V32" si="10">R9+R10+R11+R12+R13+R14+R15+R16+R17+R18+R19+R23+R24+R25</f>
        <v>0</v>
      </c>
      <c r="S32" s="277">
        <f t="shared" si="10"/>
        <v>0</v>
      </c>
      <c r="T32" s="277">
        <f t="shared" si="10"/>
        <v>0</v>
      </c>
      <c r="U32" s="277">
        <f t="shared" si="10"/>
        <v>22800</v>
      </c>
      <c r="V32" s="277">
        <f t="shared" si="10"/>
        <v>342400</v>
      </c>
    </row>
    <row r="33" spans="11:22" ht="32.25" customHeight="1" x14ac:dyDescent="0.3">
      <c r="K33" s="21" t="s">
        <v>348</v>
      </c>
      <c r="Q33" s="277">
        <f>Q20+Q21+Q27+Q28</f>
        <v>10300</v>
      </c>
      <c r="R33" s="277">
        <f t="shared" ref="R33:V33" si="11">R20+R21+R27+R28</f>
        <v>0</v>
      </c>
      <c r="S33" s="277">
        <f t="shared" si="11"/>
        <v>0</v>
      </c>
      <c r="T33" s="277">
        <f t="shared" si="11"/>
        <v>0</v>
      </c>
      <c r="U33" s="277">
        <f t="shared" si="11"/>
        <v>10300</v>
      </c>
      <c r="V33" s="277">
        <f t="shared" si="11"/>
        <v>38500</v>
      </c>
    </row>
    <row r="34" spans="11:22" ht="32.25" customHeight="1" x14ac:dyDescent="0.3">
      <c r="K34" s="21" t="s">
        <v>347</v>
      </c>
      <c r="Q34" s="277">
        <f>Q26</f>
        <v>4000</v>
      </c>
      <c r="R34" s="277">
        <f t="shared" ref="R34:V34" si="12">R26</f>
        <v>0</v>
      </c>
      <c r="S34" s="277">
        <f t="shared" si="12"/>
        <v>0</v>
      </c>
      <c r="T34" s="277">
        <f t="shared" si="12"/>
        <v>0</v>
      </c>
      <c r="U34" s="277">
        <f t="shared" si="12"/>
        <v>4000</v>
      </c>
      <c r="V34" s="277">
        <f t="shared" si="12"/>
        <v>0</v>
      </c>
    </row>
    <row r="35" spans="11:22" x14ac:dyDescent="0.3">
      <c r="Q35" s="21">
        <f t="shared" ref="Q35:V35" si="13">SUM(Q32:Q34)</f>
        <v>37100</v>
      </c>
      <c r="R35" s="21">
        <f t="shared" si="13"/>
        <v>0</v>
      </c>
      <c r="S35" s="21">
        <f t="shared" si="13"/>
        <v>0</v>
      </c>
      <c r="T35" s="21">
        <f t="shared" si="13"/>
        <v>0</v>
      </c>
      <c r="U35" s="21">
        <f t="shared" si="13"/>
        <v>37100</v>
      </c>
      <c r="V35" s="21">
        <f t="shared" si="13"/>
        <v>380900</v>
      </c>
    </row>
  </sheetData>
  <mergeCells count="20">
    <mergeCell ref="V6:V7"/>
    <mergeCell ref="W6:W7"/>
    <mergeCell ref="J6:J7"/>
    <mergeCell ref="K6:K7"/>
    <mergeCell ref="L6:L7"/>
    <mergeCell ref="M6:M7"/>
    <mergeCell ref="N6:N7"/>
    <mergeCell ref="O6:O7"/>
    <mergeCell ref="A5:R5"/>
    <mergeCell ref="A6:A7"/>
    <mergeCell ref="B6:B7"/>
    <mergeCell ref="C6:C7"/>
    <mergeCell ref="D6:D7"/>
    <mergeCell ref="E6:E7"/>
    <mergeCell ref="F6:F7"/>
    <mergeCell ref="G6:G7"/>
    <mergeCell ref="H6:H7"/>
    <mergeCell ref="I6:I7"/>
    <mergeCell ref="P6:P7"/>
    <mergeCell ref="Q6:U6"/>
  </mergeCells>
  <pageMargins left="0.39370078740157483" right="0.39370078740157483" top="0.78740157480314965" bottom="0.78740157480314965" header="0.31496062992125984" footer="0.31496062992125984"/>
  <pageSetup paperSize="9" scale="57" firstPageNumber="199" fitToHeight="0" orientation="landscape" useFirstPageNumber="1" r:id="rId1"/>
  <headerFooter>
    <oddFooter xml:space="preserve">&amp;L&amp;"Arial,Kurzíva"&amp;11Zastupitelstvo Olomouckého kraje 11.12.2023  
2.1. - Rozpočet OK na rok  2024 - návrh rozpočtu  
Příloha č. 5h) - program Energetika&amp;R&amp;"Arial,Kurzíva"&amp;11Strana &amp;P (celkem 216) </oddFooter>
  </headerFooter>
  <rowBreaks count="3" manualBreakCount="3">
    <brk id="14" max="21" man="1"/>
    <brk id="18" max="21" man="1"/>
    <brk id="25" max="21"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7030A0"/>
    <pageSetUpPr fitToPage="1"/>
  </sheetPr>
  <dimension ref="A1:W13"/>
  <sheetViews>
    <sheetView showGridLines="0" view="pageBreakPreview" zoomScale="70" zoomScaleNormal="90" zoomScaleSheetLayoutView="70" workbookViewId="0">
      <selection activeCell="Y21" sqref="Y21"/>
    </sheetView>
  </sheetViews>
  <sheetFormatPr defaultColWidth="8.88671875" defaultRowHeight="14.4" outlineLevelCol="1" x14ac:dyDescent="0.3"/>
  <cols>
    <col min="1" max="1" width="4.109375" style="21" customWidth="1"/>
    <col min="2" max="2" width="4.88671875" style="21" customWidth="1"/>
    <col min="3" max="4" width="9.109375" style="21" hidden="1" customWidth="1" outlineLevel="1"/>
    <col min="5" max="5" width="9.109375" style="21" customWidth="1" collapsed="1"/>
    <col min="6" max="6" width="9.109375" style="21" hidden="1" customWidth="1" outlineLevel="1"/>
    <col min="7" max="7" width="17.88671875" style="21" hidden="1" customWidth="1" outlineLevel="1"/>
    <col min="8" max="8" width="13.88671875" style="21" hidden="1" customWidth="1" outlineLevel="1"/>
    <col min="9" max="9" width="7.33203125" style="21" hidden="1" customWidth="1" outlineLevel="1"/>
    <col min="10" max="10" width="53" style="21" customWidth="1" collapsed="1"/>
    <col min="11" max="11" width="50.88671875" style="21" customWidth="1"/>
    <col min="12" max="12" width="6.88671875" style="21" customWidth="1"/>
    <col min="13" max="13" width="9.6640625" style="21" customWidth="1"/>
    <col min="14" max="14" width="13.5546875" style="21" customWidth="1"/>
    <col min="15" max="15" width="9.6640625" style="21" customWidth="1"/>
    <col min="16" max="16" width="12.5546875" style="21" customWidth="1"/>
    <col min="17" max="17" width="13.88671875" style="21" customWidth="1"/>
    <col min="18" max="18" width="11.88671875" style="21" customWidth="1"/>
    <col min="19" max="20" width="9.6640625" style="21" customWidth="1"/>
    <col min="21" max="21" width="12.44140625" style="21" customWidth="1"/>
    <col min="22" max="22" width="16.88671875" style="21" customWidth="1"/>
    <col min="23" max="23" width="17.33203125" style="21" customWidth="1"/>
    <col min="24" max="249" width="15" style="21" customWidth="1"/>
    <col min="250" max="16384" width="8.88671875" style="21"/>
  </cols>
  <sheetData>
    <row r="1" spans="1:23" s="29" customFormat="1" ht="26.25" customHeight="1" x14ac:dyDescent="0.4">
      <c r="A1" s="1" t="s">
        <v>258</v>
      </c>
      <c r="B1" s="2"/>
      <c r="C1" s="2"/>
      <c r="D1" s="2"/>
      <c r="E1" s="2"/>
      <c r="F1" s="2"/>
      <c r="G1" s="2"/>
      <c r="H1" s="37"/>
      <c r="I1" s="3"/>
      <c r="J1" s="2"/>
      <c r="K1" s="35"/>
      <c r="L1" s="34"/>
      <c r="M1" s="4"/>
      <c r="N1" s="5"/>
      <c r="O1" s="34"/>
      <c r="P1" s="5"/>
      <c r="Q1" s="5"/>
      <c r="R1" s="6"/>
      <c r="S1" s="7"/>
      <c r="T1" s="33"/>
    </row>
    <row r="2" spans="1:23" s="29" customFormat="1" ht="15.6" x14ac:dyDescent="0.3">
      <c r="A2" s="9" t="s">
        <v>0</v>
      </c>
      <c r="B2" s="9"/>
      <c r="C2" s="9"/>
      <c r="D2" s="36"/>
      <c r="E2" s="9"/>
      <c r="F2" s="9"/>
      <c r="G2" s="9"/>
      <c r="J2" s="9" t="s">
        <v>259</v>
      </c>
      <c r="K2" s="10" t="s">
        <v>260</v>
      </c>
      <c r="L2" s="34"/>
      <c r="M2" s="11"/>
      <c r="N2" s="12"/>
      <c r="O2" s="34"/>
      <c r="P2" s="12"/>
      <c r="Q2" s="12"/>
      <c r="R2" s="12"/>
      <c r="S2" s="13"/>
      <c r="T2" s="33"/>
    </row>
    <row r="3" spans="1:23" s="29" customFormat="1" ht="17.25" customHeight="1" x14ac:dyDescent="0.3">
      <c r="A3" s="9"/>
      <c r="B3" s="9"/>
      <c r="C3" s="9"/>
      <c r="D3" s="36"/>
      <c r="E3" s="9"/>
      <c r="F3" s="9"/>
      <c r="G3" s="9"/>
      <c r="I3" s="14"/>
      <c r="J3" s="9" t="s">
        <v>3</v>
      </c>
      <c r="K3" s="35"/>
      <c r="L3" s="34"/>
      <c r="M3" s="11"/>
      <c r="N3" s="12"/>
      <c r="O3" s="34"/>
      <c r="P3" s="12"/>
      <c r="Q3" s="12"/>
      <c r="R3" s="34"/>
      <c r="S3" s="13"/>
      <c r="T3" s="33"/>
    </row>
    <row r="4" spans="1:23" s="29" customFormat="1" ht="17.25" customHeight="1" x14ac:dyDescent="0.3">
      <c r="A4" s="8"/>
      <c r="B4" s="8"/>
      <c r="C4" s="8"/>
      <c r="D4" s="8"/>
      <c r="E4" s="8"/>
      <c r="F4" s="8"/>
      <c r="G4" s="8"/>
      <c r="H4" s="8"/>
      <c r="I4" s="15"/>
      <c r="J4" s="8"/>
      <c r="K4" s="35"/>
      <c r="L4" s="34"/>
      <c r="M4" s="11"/>
      <c r="N4" s="12"/>
      <c r="O4" s="34"/>
      <c r="P4" s="12"/>
      <c r="Q4" s="12"/>
      <c r="S4" s="13"/>
      <c r="T4" s="33"/>
      <c r="V4" s="76" t="s">
        <v>4</v>
      </c>
    </row>
    <row r="5" spans="1:23" s="29" customFormat="1" ht="25.5" customHeight="1" x14ac:dyDescent="0.3">
      <c r="A5" s="322" t="s">
        <v>321</v>
      </c>
      <c r="B5" s="323"/>
      <c r="C5" s="323"/>
      <c r="D5" s="323"/>
      <c r="E5" s="323"/>
      <c r="F5" s="323"/>
      <c r="G5" s="323"/>
      <c r="H5" s="323"/>
      <c r="I5" s="323"/>
      <c r="J5" s="323"/>
      <c r="K5" s="323"/>
      <c r="L5" s="323"/>
      <c r="M5" s="323"/>
      <c r="N5" s="323"/>
      <c r="O5" s="323"/>
      <c r="P5" s="323"/>
      <c r="Q5" s="323"/>
      <c r="R5" s="323"/>
      <c r="S5" s="32"/>
      <c r="T5" s="31"/>
      <c r="U5" s="31"/>
      <c r="V5" s="30"/>
      <c r="W5" s="30"/>
    </row>
    <row r="6" spans="1:23" ht="22.5" customHeight="1" x14ac:dyDescent="0.3">
      <c r="A6" s="324" t="s">
        <v>5</v>
      </c>
      <c r="B6" s="324" t="s">
        <v>6</v>
      </c>
      <c r="C6" s="312" t="s">
        <v>7</v>
      </c>
      <c r="D6" s="312" t="s">
        <v>8</v>
      </c>
      <c r="E6" s="312" t="s">
        <v>9</v>
      </c>
      <c r="F6" s="312" t="s">
        <v>10</v>
      </c>
      <c r="G6" s="312" t="s">
        <v>11</v>
      </c>
      <c r="H6" s="326" t="s">
        <v>28</v>
      </c>
      <c r="I6" s="327" t="s">
        <v>27</v>
      </c>
      <c r="J6" s="312" t="s">
        <v>12</v>
      </c>
      <c r="K6" s="314" t="s">
        <v>13</v>
      </c>
      <c r="L6" s="316" t="s">
        <v>14</v>
      </c>
      <c r="M6" s="315" t="s">
        <v>15</v>
      </c>
      <c r="N6" s="314" t="s">
        <v>16</v>
      </c>
      <c r="O6" s="314" t="s">
        <v>17</v>
      </c>
      <c r="P6" s="310" t="s">
        <v>34</v>
      </c>
      <c r="Q6" s="329" t="s">
        <v>35</v>
      </c>
      <c r="R6" s="329"/>
      <c r="S6" s="329"/>
      <c r="T6" s="329"/>
      <c r="U6" s="329"/>
      <c r="V6" s="310" t="s">
        <v>37</v>
      </c>
      <c r="W6" s="310" t="s">
        <v>18</v>
      </c>
    </row>
    <row r="7" spans="1:23" s="28" customFormat="1" ht="48.75" customHeight="1" x14ac:dyDescent="0.3">
      <c r="A7" s="325"/>
      <c r="B7" s="325"/>
      <c r="C7" s="313"/>
      <c r="D7" s="313"/>
      <c r="E7" s="313"/>
      <c r="F7" s="313"/>
      <c r="G7" s="313"/>
      <c r="H7" s="326"/>
      <c r="I7" s="328"/>
      <c r="J7" s="313"/>
      <c r="K7" s="315"/>
      <c r="L7" s="317"/>
      <c r="M7" s="314"/>
      <c r="N7" s="318"/>
      <c r="O7" s="318"/>
      <c r="P7" s="311"/>
      <c r="Q7" s="16" t="s">
        <v>19</v>
      </c>
      <c r="R7" s="16" t="s">
        <v>20</v>
      </c>
      <c r="S7" s="16" t="s">
        <v>26</v>
      </c>
      <c r="T7" s="16" t="s">
        <v>25</v>
      </c>
      <c r="U7" s="16" t="s">
        <v>21</v>
      </c>
      <c r="V7" s="311"/>
      <c r="W7" s="311"/>
    </row>
    <row r="8" spans="1:23" s="38" customFormat="1" ht="22.5" customHeight="1" x14ac:dyDescent="0.3">
      <c r="A8" s="17" t="s">
        <v>75</v>
      </c>
      <c r="B8" s="39"/>
      <c r="C8" s="40"/>
      <c r="D8" s="40"/>
      <c r="E8" s="40"/>
      <c r="F8" s="40"/>
      <c r="G8" s="40"/>
      <c r="H8" s="41"/>
      <c r="I8" s="41"/>
      <c r="J8" s="40"/>
      <c r="K8" s="42"/>
      <c r="L8" s="43"/>
      <c r="M8" s="44"/>
      <c r="N8" s="47">
        <f>SUM(N9:N10)</f>
        <v>300</v>
      </c>
      <c r="O8" s="45"/>
      <c r="P8" s="48">
        <f t="shared" ref="P8:V8" si="0">SUM(P9:P10)</f>
        <v>0</v>
      </c>
      <c r="Q8" s="49">
        <f t="shared" si="0"/>
        <v>300</v>
      </c>
      <c r="R8" s="49">
        <f t="shared" si="0"/>
        <v>0</v>
      </c>
      <c r="S8" s="49">
        <f t="shared" si="0"/>
        <v>0</v>
      </c>
      <c r="T8" s="49">
        <f t="shared" si="0"/>
        <v>0</v>
      </c>
      <c r="U8" s="49">
        <f t="shared" si="0"/>
        <v>300</v>
      </c>
      <c r="V8" s="48">
        <f t="shared" si="0"/>
        <v>0</v>
      </c>
      <c r="W8" s="46"/>
    </row>
    <row r="9" spans="1:23" s="72" customFormat="1" ht="88.5" customHeight="1" x14ac:dyDescent="0.25">
      <c r="A9" s="57">
        <v>1</v>
      </c>
      <c r="B9" s="79" t="s">
        <v>23</v>
      </c>
      <c r="C9" s="70">
        <v>3315</v>
      </c>
      <c r="D9" s="70">
        <v>6351</v>
      </c>
      <c r="E9" s="70">
        <v>63</v>
      </c>
      <c r="F9" s="70">
        <v>315</v>
      </c>
      <c r="G9" s="70">
        <v>66013001602</v>
      </c>
      <c r="H9" s="53" t="s">
        <v>120</v>
      </c>
      <c r="I9" s="53" t="s">
        <v>121</v>
      </c>
      <c r="J9" s="50" t="s">
        <v>122</v>
      </c>
      <c r="K9" s="269" t="s">
        <v>123</v>
      </c>
      <c r="L9" s="52"/>
      <c r="M9" s="53"/>
      <c r="N9" s="74">
        <v>300</v>
      </c>
      <c r="O9" s="57">
        <v>2024</v>
      </c>
      <c r="P9" s="53">
        <v>0</v>
      </c>
      <c r="Q9" s="55">
        <f t="shared" ref="Q9" si="1">SUM(R9:U9)</f>
        <v>300</v>
      </c>
      <c r="R9" s="54"/>
      <c r="S9" s="54"/>
      <c r="T9" s="54"/>
      <c r="U9" s="63">
        <v>300</v>
      </c>
      <c r="V9" s="54">
        <f t="shared" ref="V9" si="2">N9-P9-Q9</f>
        <v>0</v>
      </c>
      <c r="W9" s="54"/>
    </row>
    <row r="10" spans="1:23" s="72" customFormat="1" ht="73.5" hidden="1" customHeight="1" x14ac:dyDescent="0.25">
      <c r="A10" s="57"/>
      <c r="B10" s="57"/>
      <c r="C10" s="70"/>
      <c r="D10" s="70"/>
      <c r="E10" s="70"/>
      <c r="F10" s="70"/>
      <c r="G10" s="70"/>
      <c r="H10" s="53"/>
      <c r="I10" s="53"/>
      <c r="J10" s="50"/>
      <c r="K10" s="52"/>
      <c r="L10" s="52"/>
      <c r="M10" s="53"/>
      <c r="N10" s="74"/>
      <c r="O10" s="57"/>
      <c r="P10" s="53"/>
      <c r="Q10" s="55">
        <f t="shared" ref="Q10" si="3">SUM(R10:U10)</f>
        <v>0</v>
      </c>
      <c r="R10" s="54"/>
      <c r="S10" s="54"/>
      <c r="T10" s="54"/>
      <c r="U10" s="63"/>
      <c r="V10" s="54">
        <f t="shared" ref="V10" si="4">N10-P10-Q10</f>
        <v>0</v>
      </c>
      <c r="W10" s="54"/>
    </row>
    <row r="11" spans="1:23" s="69" customFormat="1" ht="36.75" customHeight="1" x14ac:dyDescent="0.35">
      <c r="A11" s="65" t="s">
        <v>322</v>
      </c>
      <c r="B11" s="66"/>
      <c r="C11" s="66"/>
      <c r="D11" s="66"/>
      <c r="E11" s="66"/>
      <c r="F11" s="66"/>
      <c r="G11" s="66"/>
      <c r="H11" s="66"/>
      <c r="I11" s="67"/>
      <c r="J11" s="67"/>
      <c r="K11" s="67"/>
      <c r="L11" s="67"/>
      <c r="M11" s="67"/>
      <c r="N11" s="68">
        <f>N8</f>
        <v>300</v>
      </c>
      <c r="O11" s="68"/>
      <c r="P11" s="68">
        <f t="shared" ref="P11:V11" si="5">P8</f>
        <v>0</v>
      </c>
      <c r="Q11" s="68">
        <f t="shared" si="5"/>
        <v>300</v>
      </c>
      <c r="R11" s="68">
        <f t="shared" si="5"/>
        <v>0</v>
      </c>
      <c r="S11" s="68">
        <f t="shared" si="5"/>
        <v>0</v>
      </c>
      <c r="T11" s="68">
        <f t="shared" si="5"/>
        <v>0</v>
      </c>
      <c r="U11" s="68">
        <f t="shared" si="5"/>
        <v>300</v>
      </c>
      <c r="V11" s="68">
        <f t="shared" si="5"/>
        <v>0</v>
      </c>
      <c r="W11" s="24"/>
    </row>
    <row r="12" spans="1:23" x14ac:dyDescent="0.3">
      <c r="Q12" s="22"/>
      <c r="R12" s="22"/>
      <c r="S12" s="22"/>
      <c r="T12" s="22"/>
      <c r="U12" s="22"/>
    </row>
    <row r="13" spans="1:23" x14ac:dyDescent="0.3">
      <c r="Q13" s="22"/>
      <c r="R13" s="22"/>
      <c r="S13" s="22"/>
      <c r="T13" s="22"/>
      <c r="U13" s="22"/>
    </row>
  </sheetData>
  <mergeCells count="20">
    <mergeCell ref="A5:R5"/>
    <mergeCell ref="A6:A7"/>
    <mergeCell ref="B6:B7"/>
    <mergeCell ref="C6:C7"/>
    <mergeCell ref="D6:D7"/>
    <mergeCell ref="E6:E7"/>
    <mergeCell ref="F6:F7"/>
    <mergeCell ref="G6:G7"/>
    <mergeCell ref="H6:H7"/>
    <mergeCell ref="I6:I7"/>
    <mergeCell ref="P6:P7"/>
    <mergeCell ref="Q6:U6"/>
    <mergeCell ref="V6:V7"/>
    <mergeCell ref="W6:W7"/>
    <mergeCell ref="J6:J7"/>
    <mergeCell ref="K6:K7"/>
    <mergeCell ref="L6:L7"/>
    <mergeCell ref="M6:M7"/>
    <mergeCell ref="N6:N7"/>
    <mergeCell ref="O6:O7"/>
  </mergeCells>
  <pageMargins left="0.39370078740157483" right="0.39370078740157483" top="0.78740157480314965" bottom="0.78740157480314965" header="0.31496062992125984" footer="0.31496062992125984"/>
  <pageSetup paperSize="9" scale="57" firstPageNumber="203" fitToHeight="0" orientation="landscape" useFirstPageNumber="1" r:id="rId1"/>
  <headerFooter>
    <oddFooter xml:space="preserve">&amp;L&amp;"Arial,Kurzíva"&amp;11Zastupitelstvo Olomouckého kraje 11.12.2023  
2.1. - Rozpočet OK na rok  2024 - návrh rozpočtu  
Příloha č. 5h) - program Energetika&amp;R&amp;"Arial,Kurzíva"&amp;11Strana &amp;P (celkem 216)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F0"/>
    <pageSetUpPr fitToPage="1"/>
  </sheetPr>
  <dimension ref="A1:X18"/>
  <sheetViews>
    <sheetView showGridLines="0" view="pageBreakPreview" zoomScale="70" zoomScaleNormal="90" zoomScaleSheetLayoutView="70" workbookViewId="0">
      <selection activeCell="Y13" sqref="Y13"/>
    </sheetView>
  </sheetViews>
  <sheetFormatPr defaultColWidth="8.88671875" defaultRowHeight="14.4" outlineLevelCol="1" x14ac:dyDescent="0.3"/>
  <cols>
    <col min="1" max="1" width="4.109375" style="21" customWidth="1"/>
    <col min="2" max="2" width="4.88671875" style="21" customWidth="1"/>
    <col min="3" max="4" width="9.109375" style="21" hidden="1" customWidth="1" outlineLevel="1"/>
    <col min="5" max="5" width="9.109375" style="21" customWidth="1" collapsed="1"/>
    <col min="6" max="6" width="9.109375" style="21" hidden="1" customWidth="1" outlineLevel="1"/>
    <col min="7" max="7" width="17.88671875" style="21" hidden="1" customWidth="1" outlineLevel="1"/>
    <col min="8" max="8" width="13.88671875" style="21" hidden="1" customWidth="1" outlineLevel="1"/>
    <col min="9" max="9" width="7.33203125" style="21" hidden="1" customWidth="1" outlineLevel="1"/>
    <col min="10" max="10" width="53" style="21" customWidth="1" collapsed="1"/>
    <col min="11" max="11" width="50.88671875" style="21" customWidth="1"/>
    <col min="12" max="12" width="6.88671875" style="21" customWidth="1"/>
    <col min="13" max="13" width="9.6640625" style="21" customWidth="1"/>
    <col min="14" max="14" width="13.5546875" style="21" customWidth="1"/>
    <col min="15" max="15" width="9.6640625" style="21" customWidth="1"/>
    <col min="16" max="16" width="12.5546875" style="21" customWidth="1"/>
    <col min="17" max="17" width="13.88671875" style="21" customWidth="1"/>
    <col min="18" max="18" width="11.88671875" style="21" customWidth="1"/>
    <col min="19" max="20" width="9.6640625" style="21" customWidth="1"/>
    <col min="21" max="21" width="12.44140625" style="21" customWidth="1"/>
    <col min="22" max="22" width="16.88671875" style="21" customWidth="1"/>
    <col min="23" max="23" width="17.33203125" style="21" customWidth="1"/>
    <col min="24" max="249" width="15" style="21" customWidth="1"/>
    <col min="250" max="16384" width="8.88671875" style="21"/>
  </cols>
  <sheetData>
    <row r="1" spans="1:24" s="29" customFormat="1" ht="26.25" customHeight="1" x14ac:dyDescent="0.4">
      <c r="A1" s="1" t="s">
        <v>266</v>
      </c>
      <c r="B1" s="2"/>
      <c r="C1" s="2"/>
      <c r="D1" s="2"/>
      <c r="E1" s="2"/>
      <c r="F1" s="2"/>
      <c r="G1" s="2"/>
      <c r="H1" s="37"/>
      <c r="I1" s="3"/>
      <c r="J1" s="2"/>
      <c r="K1" s="35"/>
      <c r="L1" s="34"/>
      <c r="M1" s="4"/>
      <c r="N1" s="5"/>
      <c r="O1" s="34"/>
      <c r="P1" s="5"/>
      <c r="Q1" s="5"/>
      <c r="R1" s="6"/>
      <c r="S1" s="7"/>
      <c r="T1" s="33"/>
    </row>
    <row r="2" spans="1:24" s="29" customFormat="1" ht="15.6" x14ac:dyDescent="0.3">
      <c r="A2" s="9" t="s">
        <v>0</v>
      </c>
      <c r="B2" s="9"/>
      <c r="C2" s="9"/>
      <c r="D2" s="36"/>
      <c r="E2" s="9"/>
      <c r="F2" s="9"/>
      <c r="G2" s="9"/>
      <c r="J2" s="9" t="s">
        <v>267</v>
      </c>
      <c r="K2" s="10" t="s">
        <v>265</v>
      </c>
      <c r="L2" s="34"/>
      <c r="M2" s="11"/>
      <c r="N2" s="12"/>
      <c r="O2" s="34"/>
      <c r="P2" s="12"/>
      <c r="Q2" s="12"/>
      <c r="R2" s="12"/>
      <c r="S2" s="13"/>
      <c r="T2" s="33"/>
    </row>
    <row r="3" spans="1:24" s="29" customFormat="1" ht="17.25" customHeight="1" x14ac:dyDescent="0.3">
      <c r="A3" s="9"/>
      <c r="B3" s="9"/>
      <c r="C3" s="9"/>
      <c r="D3" s="36"/>
      <c r="E3" s="9"/>
      <c r="F3" s="9"/>
      <c r="G3" s="9"/>
      <c r="I3" s="14"/>
      <c r="J3" s="9" t="s">
        <v>3</v>
      </c>
      <c r="K3" s="35"/>
      <c r="L3" s="34"/>
      <c r="M3" s="11"/>
      <c r="N3" s="12"/>
      <c r="O3" s="34"/>
      <c r="P3" s="12"/>
      <c r="Q3" s="12"/>
      <c r="R3" s="34"/>
      <c r="S3" s="13"/>
      <c r="T3" s="33"/>
    </row>
    <row r="4" spans="1:24" s="29" customFormat="1" ht="17.25" customHeight="1" x14ac:dyDescent="0.3">
      <c r="A4" s="8"/>
      <c r="B4" s="8"/>
      <c r="C4" s="8"/>
      <c r="D4" s="8"/>
      <c r="E4" s="8"/>
      <c r="F4" s="8"/>
      <c r="G4" s="8"/>
      <c r="H4" s="8"/>
      <c r="I4" s="15"/>
      <c r="J4" s="8"/>
      <c r="K4" s="35"/>
      <c r="L4" s="34"/>
      <c r="M4" s="11"/>
      <c r="N4" s="12"/>
      <c r="O4" s="34"/>
      <c r="P4" s="12"/>
      <c r="Q4" s="12"/>
      <c r="S4" s="13"/>
      <c r="T4" s="33"/>
      <c r="V4" s="76" t="s">
        <v>4</v>
      </c>
    </row>
    <row r="5" spans="1:24" s="29" customFormat="1" ht="25.5" customHeight="1" x14ac:dyDescent="0.3">
      <c r="A5" s="322" t="s">
        <v>360</v>
      </c>
      <c r="B5" s="323"/>
      <c r="C5" s="323"/>
      <c r="D5" s="323"/>
      <c r="E5" s="323"/>
      <c r="F5" s="323"/>
      <c r="G5" s="323"/>
      <c r="H5" s="323"/>
      <c r="I5" s="323"/>
      <c r="J5" s="323"/>
      <c r="K5" s="323"/>
      <c r="L5" s="323"/>
      <c r="M5" s="323"/>
      <c r="N5" s="323"/>
      <c r="O5" s="323"/>
      <c r="P5" s="323"/>
      <c r="Q5" s="323"/>
      <c r="R5" s="323"/>
      <c r="S5" s="32"/>
      <c r="T5" s="31"/>
      <c r="U5" s="31"/>
      <c r="V5" s="30"/>
      <c r="W5" s="30"/>
    </row>
    <row r="6" spans="1:24" ht="22.5" customHeight="1" x14ac:dyDescent="0.3">
      <c r="A6" s="324" t="s">
        <v>5</v>
      </c>
      <c r="B6" s="324" t="s">
        <v>6</v>
      </c>
      <c r="C6" s="312" t="s">
        <v>7</v>
      </c>
      <c r="D6" s="312" t="s">
        <v>8</v>
      </c>
      <c r="E6" s="312" t="s">
        <v>9</v>
      </c>
      <c r="F6" s="312" t="s">
        <v>10</v>
      </c>
      <c r="G6" s="312" t="s">
        <v>11</v>
      </c>
      <c r="H6" s="326" t="s">
        <v>28</v>
      </c>
      <c r="I6" s="327" t="s">
        <v>27</v>
      </c>
      <c r="J6" s="312" t="s">
        <v>12</v>
      </c>
      <c r="K6" s="314" t="s">
        <v>13</v>
      </c>
      <c r="L6" s="316" t="s">
        <v>14</v>
      </c>
      <c r="M6" s="315" t="s">
        <v>15</v>
      </c>
      <c r="N6" s="314" t="s">
        <v>16</v>
      </c>
      <c r="O6" s="314" t="s">
        <v>17</v>
      </c>
      <c r="P6" s="310" t="s">
        <v>34</v>
      </c>
      <c r="Q6" s="329" t="s">
        <v>35</v>
      </c>
      <c r="R6" s="329"/>
      <c r="S6" s="329"/>
      <c r="T6" s="329"/>
      <c r="U6" s="329"/>
      <c r="V6" s="310" t="s">
        <v>37</v>
      </c>
      <c r="W6" s="310" t="s">
        <v>18</v>
      </c>
    </row>
    <row r="7" spans="1:24" s="28" customFormat="1" ht="48.75" customHeight="1" x14ac:dyDescent="0.3">
      <c r="A7" s="325"/>
      <c r="B7" s="325"/>
      <c r="C7" s="313"/>
      <c r="D7" s="313"/>
      <c r="E7" s="313"/>
      <c r="F7" s="313"/>
      <c r="G7" s="313"/>
      <c r="H7" s="326"/>
      <c r="I7" s="328"/>
      <c r="J7" s="313"/>
      <c r="K7" s="315"/>
      <c r="L7" s="317"/>
      <c r="M7" s="314"/>
      <c r="N7" s="318"/>
      <c r="O7" s="318"/>
      <c r="P7" s="311"/>
      <c r="Q7" s="16" t="s">
        <v>19</v>
      </c>
      <c r="R7" s="16" t="s">
        <v>20</v>
      </c>
      <c r="S7" s="16" t="s">
        <v>26</v>
      </c>
      <c r="T7" s="16" t="s">
        <v>25</v>
      </c>
      <c r="U7" s="16" t="s">
        <v>21</v>
      </c>
      <c r="V7" s="311"/>
      <c r="W7" s="311"/>
    </row>
    <row r="8" spans="1:24" s="38" customFormat="1" ht="22.5" customHeight="1" x14ac:dyDescent="0.3">
      <c r="A8" s="17" t="s">
        <v>22</v>
      </c>
      <c r="B8" s="39"/>
      <c r="C8" s="40"/>
      <c r="D8" s="40"/>
      <c r="E8" s="40"/>
      <c r="F8" s="40"/>
      <c r="G8" s="40"/>
      <c r="H8" s="41"/>
      <c r="I8" s="41"/>
      <c r="J8" s="40"/>
      <c r="K8" s="42"/>
      <c r="L8" s="43"/>
      <c r="M8" s="44"/>
      <c r="N8" s="47">
        <f>SUM(N9:N15)</f>
        <v>5550</v>
      </c>
      <c r="O8" s="45"/>
      <c r="P8" s="48">
        <f t="shared" ref="P8:V8" si="0">SUM(P9:P15)</f>
        <v>0</v>
      </c>
      <c r="Q8" s="49">
        <f t="shared" si="0"/>
        <v>5550</v>
      </c>
      <c r="R8" s="49">
        <f t="shared" si="0"/>
        <v>0</v>
      </c>
      <c r="S8" s="49">
        <f t="shared" si="0"/>
        <v>0</v>
      </c>
      <c r="T8" s="49">
        <f t="shared" si="0"/>
        <v>0</v>
      </c>
      <c r="U8" s="49">
        <f t="shared" si="0"/>
        <v>5550</v>
      </c>
      <c r="V8" s="48">
        <f t="shared" si="0"/>
        <v>0</v>
      </c>
      <c r="W8" s="46"/>
    </row>
    <row r="9" spans="1:24" s="72" customFormat="1" ht="60" customHeight="1" x14ac:dyDescent="0.25">
      <c r="A9" s="57">
        <v>1</v>
      </c>
      <c r="B9" s="79" t="s">
        <v>24</v>
      </c>
      <c r="C9" s="70">
        <v>3122</v>
      </c>
      <c r="D9" s="70">
        <v>6351</v>
      </c>
      <c r="E9" s="70">
        <v>63</v>
      </c>
      <c r="F9" s="70">
        <v>315</v>
      </c>
      <c r="G9" s="70">
        <v>66010001135</v>
      </c>
      <c r="H9" s="53" t="s">
        <v>240</v>
      </c>
      <c r="I9" s="53" t="s">
        <v>241</v>
      </c>
      <c r="J9" s="50" t="s">
        <v>242</v>
      </c>
      <c r="K9" s="52" t="s">
        <v>243</v>
      </c>
      <c r="L9" s="52"/>
      <c r="M9" s="53"/>
      <c r="N9" s="74">
        <v>1050</v>
      </c>
      <c r="O9" s="79"/>
      <c r="P9" s="53">
        <v>0</v>
      </c>
      <c r="Q9" s="55">
        <f>SUM(R9:U9)</f>
        <v>1050</v>
      </c>
      <c r="R9" s="54"/>
      <c r="S9" s="54"/>
      <c r="T9" s="54"/>
      <c r="U9" s="63">
        <v>1050</v>
      </c>
      <c r="V9" s="54">
        <f>N9-P9-Q9</f>
        <v>0</v>
      </c>
      <c r="W9" s="81"/>
      <c r="X9" s="71"/>
    </row>
    <row r="10" spans="1:24" s="72" customFormat="1" ht="62.4" x14ac:dyDescent="0.25">
      <c r="A10" s="57">
        <v>2</v>
      </c>
      <c r="B10" s="79" t="s">
        <v>24</v>
      </c>
      <c r="C10" s="70">
        <v>3122</v>
      </c>
      <c r="D10" s="70">
        <v>6351</v>
      </c>
      <c r="E10" s="70">
        <v>63</v>
      </c>
      <c r="F10" s="70">
        <v>315</v>
      </c>
      <c r="G10" s="70">
        <v>66010001135</v>
      </c>
      <c r="H10" s="53" t="s">
        <v>244</v>
      </c>
      <c r="I10" s="53" t="s">
        <v>241</v>
      </c>
      <c r="J10" s="50" t="s">
        <v>245</v>
      </c>
      <c r="K10" s="52" t="s">
        <v>246</v>
      </c>
      <c r="L10" s="52"/>
      <c r="M10" s="53"/>
      <c r="N10" s="74">
        <v>850</v>
      </c>
      <c r="O10" s="57"/>
      <c r="P10" s="53">
        <v>0</v>
      </c>
      <c r="Q10" s="55">
        <f t="shared" ref="Q10:Q15" si="1">SUM(R10:U10)</f>
        <v>850</v>
      </c>
      <c r="R10" s="54"/>
      <c r="S10" s="54"/>
      <c r="T10" s="54"/>
      <c r="U10" s="63">
        <v>850</v>
      </c>
      <c r="V10" s="54">
        <f t="shared" ref="V10:V15" si="2">N10-P10-Q10</f>
        <v>0</v>
      </c>
      <c r="W10" s="270"/>
      <c r="X10" s="71"/>
    </row>
    <row r="11" spans="1:24" s="72" customFormat="1" ht="81.75" customHeight="1" x14ac:dyDescent="0.25">
      <c r="A11" s="57">
        <v>3</v>
      </c>
      <c r="B11" s="79" t="s">
        <v>24</v>
      </c>
      <c r="C11" s="70">
        <v>3231</v>
      </c>
      <c r="D11" s="70">
        <v>6351</v>
      </c>
      <c r="E11" s="70">
        <v>63</v>
      </c>
      <c r="F11" s="70">
        <v>315</v>
      </c>
      <c r="G11" s="70">
        <v>66010001311</v>
      </c>
      <c r="H11" s="53" t="s">
        <v>247</v>
      </c>
      <c r="I11" s="53" t="s">
        <v>248</v>
      </c>
      <c r="J11" s="50" t="s">
        <v>249</v>
      </c>
      <c r="K11" s="52" t="s">
        <v>250</v>
      </c>
      <c r="L11" s="52"/>
      <c r="M11" s="53"/>
      <c r="N11" s="74">
        <v>250</v>
      </c>
      <c r="O11" s="57"/>
      <c r="P11" s="53">
        <v>0</v>
      </c>
      <c r="Q11" s="55">
        <f t="shared" si="1"/>
        <v>250</v>
      </c>
      <c r="R11" s="54"/>
      <c r="S11" s="54"/>
      <c r="T11" s="54"/>
      <c r="U11" s="63">
        <v>250</v>
      </c>
      <c r="V11" s="54">
        <f t="shared" si="2"/>
        <v>0</v>
      </c>
      <c r="W11" s="270"/>
      <c r="X11" s="71"/>
    </row>
    <row r="12" spans="1:24" s="72" customFormat="1" ht="105" x14ac:dyDescent="0.25">
      <c r="A12" s="57">
        <v>4</v>
      </c>
      <c r="B12" s="79" t="s">
        <v>24</v>
      </c>
      <c r="C12" s="70">
        <v>3122</v>
      </c>
      <c r="D12" s="70">
        <v>6351</v>
      </c>
      <c r="E12" s="70">
        <v>63</v>
      </c>
      <c r="F12" s="70">
        <v>315</v>
      </c>
      <c r="G12" s="70">
        <v>66010001135</v>
      </c>
      <c r="H12" s="52" t="s">
        <v>251</v>
      </c>
      <c r="I12" s="53" t="s">
        <v>241</v>
      </c>
      <c r="J12" s="50" t="s">
        <v>252</v>
      </c>
      <c r="K12" s="52" t="s">
        <v>253</v>
      </c>
      <c r="L12" s="52"/>
      <c r="M12" s="53"/>
      <c r="N12" s="74">
        <v>3000</v>
      </c>
      <c r="O12" s="57"/>
      <c r="P12" s="53">
        <v>0</v>
      </c>
      <c r="Q12" s="55">
        <f t="shared" si="1"/>
        <v>3000</v>
      </c>
      <c r="R12" s="54"/>
      <c r="S12" s="54"/>
      <c r="T12" s="54"/>
      <c r="U12" s="63">
        <v>3000</v>
      </c>
      <c r="V12" s="54">
        <f t="shared" si="2"/>
        <v>0</v>
      </c>
      <c r="W12" s="270"/>
      <c r="X12" s="71"/>
    </row>
    <row r="13" spans="1:24" s="72" customFormat="1" ht="90" x14ac:dyDescent="0.25">
      <c r="A13" s="57">
        <v>5</v>
      </c>
      <c r="B13" s="79" t="s">
        <v>23</v>
      </c>
      <c r="C13" s="70">
        <v>3233</v>
      </c>
      <c r="D13" s="70">
        <v>6351</v>
      </c>
      <c r="E13" s="70">
        <v>63</v>
      </c>
      <c r="F13" s="70">
        <v>315</v>
      </c>
      <c r="G13" s="70">
        <v>66010001350</v>
      </c>
      <c r="H13" s="53" t="s">
        <v>254</v>
      </c>
      <c r="I13" s="53" t="s">
        <v>255</v>
      </c>
      <c r="J13" s="50" t="s">
        <v>256</v>
      </c>
      <c r="K13" s="52" t="s">
        <v>257</v>
      </c>
      <c r="L13" s="52"/>
      <c r="M13" s="53"/>
      <c r="N13" s="74">
        <v>400</v>
      </c>
      <c r="O13" s="79"/>
      <c r="P13" s="53">
        <v>0</v>
      </c>
      <c r="Q13" s="55">
        <f t="shared" si="1"/>
        <v>400</v>
      </c>
      <c r="R13" s="54"/>
      <c r="S13" s="54"/>
      <c r="T13" s="54"/>
      <c r="U13" s="63">
        <v>400</v>
      </c>
      <c r="V13" s="54">
        <f t="shared" si="2"/>
        <v>0</v>
      </c>
      <c r="W13" s="270"/>
      <c r="X13" s="71"/>
    </row>
    <row r="14" spans="1:24" s="27" customFormat="1" ht="88.5" hidden="1" customHeight="1" x14ac:dyDescent="0.25">
      <c r="A14" s="57"/>
      <c r="B14" s="79"/>
      <c r="C14" s="70"/>
      <c r="D14" s="70"/>
      <c r="E14" s="70"/>
      <c r="F14" s="70"/>
      <c r="G14" s="74"/>
      <c r="H14" s="80"/>
      <c r="I14" s="80"/>
      <c r="J14" s="50"/>
      <c r="K14" s="59"/>
      <c r="L14" s="59"/>
      <c r="M14" s="61"/>
      <c r="N14" s="75"/>
      <c r="O14" s="57"/>
      <c r="P14" s="61"/>
      <c r="Q14" s="62">
        <f>SUM(R14:U14)</f>
        <v>0</v>
      </c>
      <c r="R14" s="60">
        <v>0</v>
      </c>
      <c r="S14" s="60">
        <v>0</v>
      </c>
      <c r="T14" s="60">
        <v>0</v>
      </c>
      <c r="U14" s="63"/>
      <c r="V14" s="60">
        <f>N14-Q14-P14</f>
        <v>0</v>
      </c>
      <c r="W14" s="58"/>
      <c r="X14" s="64"/>
    </row>
    <row r="15" spans="1:24" s="72" customFormat="1" ht="73.5" hidden="1" customHeight="1" x14ac:dyDescent="0.25">
      <c r="A15" s="57"/>
      <c r="B15" s="57"/>
      <c r="C15" s="70"/>
      <c r="D15" s="70"/>
      <c r="E15" s="70"/>
      <c r="F15" s="70"/>
      <c r="G15" s="70"/>
      <c r="H15" s="53"/>
      <c r="I15" s="53"/>
      <c r="J15" s="50"/>
      <c r="K15" s="52"/>
      <c r="L15" s="52"/>
      <c r="M15" s="53"/>
      <c r="N15" s="74"/>
      <c r="O15" s="57"/>
      <c r="P15" s="53"/>
      <c r="Q15" s="55">
        <f t="shared" si="1"/>
        <v>0</v>
      </c>
      <c r="R15" s="54"/>
      <c r="S15" s="54"/>
      <c r="T15" s="54"/>
      <c r="U15" s="63"/>
      <c r="V15" s="54">
        <f t="shared" si="2"/>
        <v>0</v>
      </c>
      <c r="W15" s="54"/>
    </row>
    <row r="16" spans="1:24" s="69" customFormat="1" ht="36.75" customHeight="1" x14ac:dyDescent="0.35">
      <c r="A16" s="65" t="s">
        <v>264</v>
      </c>
      <c r="B16" s="66"/>
      <c r="C16" s="66"/>
      <c r="D16" s="66"/>
      <c r="E16" s="66"/>
      <c r="F16" s="66"/>
      <c r="G16" s="66"/>
      <c r="H16" s="66"/>
      <c r="I16" s="67"/>
      <c r="J16" s="67"/>
      <c r="K16" s="67"/>
      <c r="L16" s="67"/>
      <c r="M16" s="67"/>
      <c r="N16" s="68">
        <f>N8</f>
        <v>5550</v>
      </c>
      <c r="O16" s="68"/>
      <c r="P16" s="68">
        <f t="shared" ref="P16:V16" si="3">P8</f>
        <v>0</v>
      </c>
      <c r="Q16" s="68">
        <f t="shared" si="3"/>
        <v>5550</v>
      </c>
      <c r="R16" s="68">
        <f t="shared" si="3"/>
        <v>0</v>
      </c>
      <c r="S16" s="68">
        <f t="shared" si="3"/>
        <v>0</v>
      </c>
      <c r="T16" s="68">
        <f t="shared" si="3"/>
        <v>0</v>
      </c>
      <c r="U16" s="68">
        <f t="shared" si="3"/>
        <v>5550</v>
      </c>
      <c r="V16" s="68">
        <f t="shared" si="3"/>
        <v>0</v>
      </c>
      <c r="W16" s="24"/>
    </row>
    <row r="17" spans="17:21" x14ac:dyDescent="0.3">
      <c r="Q17" s="22"/>
      <c r="R17" s="22"/>
      <c r="S17" s="22"/>
      <c r="T17" s="22"/>
      <c r="U17" s="22"/>
    </row>
    <row r="18" spans="17:21" x14ac:dyDescent="0.3">
      <c r="Q18" s="22"/>
      <c r="R18" s="22"/>
      <c r="S18" s="22"/>
      <c r="T18" s="22"/>
      <c r="U18" s="22"/>
    </row>
  </sheetData>
  <mergeCells count="20">
    <mergeCell ref="A5:R5"/>
    <mergeCell ref="A6:A7"/>
    <mergeCell ref="B6:B7"/>
    <mergeCell ref="C6:C7"/>
    <mergeCell ref="D6:D7"/>
    <mergeCell ref="E6:E7"/>
    <mergeCell ref="F6:F7"/>
    <mergeCell ref="G6:G7"/>
    <mergeCell ref="H6:H7"/>
    <mergeCell ref="I6:I7"/>
    <mergeCell ref="P6:P7"/>
    <mergeCell ref="Q6:U6"/>
    <mergeCell ref="V6:V7"/>
    <mergeCell ref="W6:W7"/>
    <mergeCell ref="J6:J7"/>
    <mergeCell ref="K6:K7"/>
    <mergeCell ref="L6:L7"/>
    <mergeCell ref="M6:M7"/>
    <mergeCell ref="N6:N7"/>
    <mergeCell ref="O6:O7"/>
  </mergeCells>
  <pageMargins left="0.39370078740157483" right="0.39370078740157483" top="0.78740157480314965" bottom="0.78740157480314965" header="0.31496062992125984" footer="0.31496062992125984"/>
  <pageSetup paperSize="9" scale="57" firstPageNumber="204" fitToHeight="0" orientation="landscape" useFirstPageNumber="1" r:id="rId1"/>
  <headerFooter>
    <oddFooter xml:space="preserve">&amp;L&amp;"Arial,Kurzíva"&amp;11Zastupitelstvo Olomouckého kraje 11.12.2023  
2.1. - Rozpočet OK na rok  2024 - návrh rozpočtu  
Příloha č. 5h) - program Energetika&amp;R&amp;"Arial,Kurzíva"&amp;11Strana &amp;P (celkem 216)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pageSetUpPr fitToPage="1"/>
  </sheetPr>
  <dimension ref="A1:AB118"/>
  <sheetViews>
    <sheetView showGridLines="0" view="pageBreakPreview" zoomScale="70" zoomScaleNormal="70" zoomScaleSheetLayoutView="70" workbookViewId="0">
      <selection activeCell="K37" sqref="K37"/>
    </sheetView>
  </sheetViews>
  <sheetFormatPr defaultColWidth="9.109375" defaultRowHeight="14.4" outlineLevelCol="1" x14ac:dyDescent="0.3"/>
  <cols>
    <col min="1" max="1" width="5.44140625" style="88" customWidth="1"/>
    <col min="2" max="2" width="5.6640625" style="88" customWidth="1"/>
    <col min="3" max="3" width="7.6640625" style="88" hidden="1" customWidth="1" outlineLevel="1"/>
    <col min="4" max="4" width="8.33203125" style="88" hidden="1" customWidth="1" outlineLevel="1"/>
    <col min="5" max="5" width="6" style="88" customWidth="1" collapsed="1"/>
    <col min="6" max="7" width="15.5546875" style="88" hidden="1" customWidth="1" outlineLevel="1"/>
    <col min="8" max="8" width="37.88671875" style="88" customWidth="1" collapsed="1"/>
    <col min="9" max="9" width="38.88671875" style="88" customWidth="1"/>
    <col min="10" max="10" width="7.109375" style="88" customWidth="1"/>
    <col min="11" max="11" width="14.6640625" style="84" customWidth="1"/>
    <col min="12" max="12" width="17.44140625" style="86" customWidth="1"/>
    <col min="13" max="13" width="14.88671875" style="86" customWidth="1"/>
    <col min="14" max="14" width="13.5546875" style="86" customWidth="1"/>
    <col min="15" max="15" width="13.6640625" style="86" customWidth="1"/>
    <col min="16" max="16" width="14.6640625" style="86" customWidth="1"/>
    <col min="17" max="17" width="14.88671875" style="86" customWidth="1"/>
    <col min="18" max="20" width="16.6640625" style="86" customWidth="1"/>
    <col min="21" max="22" width="15.44140625" style="86" hidden="1" customWidth="1"/>
    <col min="23" max="23" width="14" style="86" customWidth="1"/>
    <col min="24" max="25" width="14.88671875" style="86" customWidth="1"/>
    <col min="26" max="26" width="14.44140625" style="86" customWidth="1"/>
    <col min="27" max="27" width="17.6640625" style="175" customWidth="1"/>
    <col min="28" max="16384" width="9.109375" style="88"/>
  </cols>
  <sheetData>
    <row r="1" spans="1:28" ht="21" x14ac:dyDescent="0.4">
      <c r="A1" s="1" t="s">
        <v>150</v>
      </c>
      <c r="B1" s="2"/>
      <c r="C1" s="2"/>
      <c r="D1" s="2"/>
      <c r="E1" s="2"/>
      <c r="F1" s="82"/>
      <c r="G1" s="82"/>
      <c r="H1" s="83"/>
      <c r="I1" s="3"/>
      <c r="J1" s="2"/>
      <c r="L1" s="85"/>
      <c r="O1" s="5"/>
      <c r="P1" s="5"/>
      <c r="R1" s="5"/>
      <c r="S1" s="5"/>
      <c r="T1" s="5"/>
      <c r="U1" s="5"/>
      <c r="V1" s="5"/>
      <c r="W1" s="7"/>
      <c r="X1" s="87"/>
      <c r="Y1" s="88"/>
      <c r="Z1" s="88"/>
      <c r="AA1" s="88"/>
    </row>
    <row r="2" spans="1:28" ht="15.6" x14ac:dyDescent="0.3">
      <c r="A2" s="89" t="s">
        <v>0</v>
      </c>
      <c r="B2" s="9"/>
      <c r="C2" s="9"/>
      <c r="D2" s="90"/>
      <c r="E2" s="90"/>
      <c r="F2" s="91"/>
      <c r="G2" s="91"/>
      <c r="H2" s="92" t="s">
        <v>1</v>
      </c>
      <c r="I2" s="10" t="s">
        <v>151</v>
      </c>
      <c r="J2" s="93"/>
      <c r="L2" s="85"/>
      <c r="O2" s="12"/>
      <c r="P2" s="12"/>
      <c r="R2" s="12"/>
      <c r="S2" s="12"/>
      <c r="T2" s="12"/>
      <c r="U2" s="12"/>
      <c r="V2" s="12"/>
      <c r="W2" s="13"/>
      <c r="X2" s="87"/>
      <c r="Y2" s="88"/>
      <c r="Z2" s="88"/>
      <c r="AA2" s="88"/>
    </row>
    <row r="3" spans="1:28" ht="15.6" x14ac:dyDescent="0.3">
      <c r="A3" s="94"/>
      <c r="B3" s="9"/>
      <c r="C3" s="9"/>
      <c r="D3" s="90"/>
      <c r="E3" s="90"/>
      <c r="F3" s="91"/>
      <c r="G3" s="91"/>
      <c r="H3" s="14" t="s">
        <v>3</v>
      </c>
      <c r="I3" s="95"/>
      <c r="J3" s="93"/>
      <c r="L3" s="85"/>
      <c r="O3" s="12"/>
      <c r="P3" s="12"/>
      <c r="R3" s="12"/>
      <c r="S3" s="12"/>
      <c r="T3" s="12"/>
      <c r="U3" s="12"/>
      <c r="V3" s="12"/>
      <c r="W3" s="13"/>
      <c r="X3" s="87"/>
      <c r="Y3" s="88"/>
      <c r="Z3" s="88"/>
      <c r="AA3" s="88"/>
    </row>
    <row r="4" spans="1:28" ht="17.25" customHeight="1" x14ac:dyDescent="0.3">
      <c r="A4" s="96"/>
      <c r="B4" s="96"/>
      <c r="C4" s="96"/>
      <c r="D4" s="96"/>
      <c r="E4" s="96"/>
      <c r="F4" s="96"/>
      <c r="G4" s="96"/>
      <c r="H4" s="96"/>
      <c r="I4" s="96"/>
      <c r="J4" s="96"/>
      <c r="K4" s="96"/>
      <c r="L4" s="96"/>
      <c r="M4" s="97"/>
      <c r="N4" s="96"/>
      <c r="O4" s="97"/>
      <c r="P4" s="96"/>
      <c r="Q4" s="96"/>
      <c r="R4" s="96"/>
      <c r="S4" s="96"/>
      <c r="T4" s="96"/>
      <c r="U4" s="96"/>
      <c r="V4" s="96"/>
      <c r="W4" s="96"/>
      <c r="X4" s="96"/>
      <c r="Y4" s="96"/>
      <c r="Z4" s="98" t="s">
        <v>4</v>
      </c>
      <c r="AA4" s="98"/>
      <c r="AB4" s="87"/>
    </row>
    <row r="5" spans="1:28" ht="25.5" customHeight="1" x14ac:dyDescent="0.3">
      <c r="A5" s="322" t="s">
        <v>178</v>
      </c>
      <c r="B5" s="323"/>
      <c r="C5" s="323"/>
      <c r="D5" s="323"/>
      <c r="E5" s="323"/>
      <c r="F5" s="323"/>
      <c r="G5" s="323"/>
      <c r="H5" s="323"/>
      <c r="I5" s="323"/>
      <c r="J5" s="323"/>
      <c r="K5" s="323"/>
      <c r="L5" s="323"/>
      <c r="M5" s="323"/>
      <c r="N5" s="323"/>
      <c r="O5" s="323"/>
      <c r="P5" s="323"/>
      <c r="Q5" s="323"/>
      <c r="R5" s="323"/>
      <c r="S5" s="323"/>
      <c r="T5" s="323"/>
      <c r="U5" s="323"/>
      <c r="V5" s="323"/>
      <c r="W5" s="323"/>
      <c r="X5" s="323"/>
      <c r="Y5" s="323"/>
      <c r="Z5" s="335"/>
      <c r="AA5" s="99"/>
    </row>
    <row r="6" spans="1:28" ht="25.5" customHeight="1" x14ac:dyDescent="0.3">
      <c r="A6" s="336" t="s">
        <v>5</v>
      </c>
      <c r="B6" s="336" t="s">
        <v>6</v>
      </c>
      <c r="C6" s="337" t="s">
        <v>7</v>
      </c>
      <c r="D6" s="337" t="s">
        <v>8</v>
      </c>
      <c r="E6" s="313" t="s">
        <v>9</v>
      </c>
      <c r="F6" s="337" t="s">
        <v>11</v>
      </c>
      <c r="G6" s="313" t="s">
        <v>199</v>
      </c>
      <c r="H6" s="337" t="s">
        <v>12</v>
      </c>
      <c r="I6" s="318" t="s">
        <v>13</v>
      </c>
      <c r="J6" s="338" t="s">
        <v>14</v>
      </c>
      <c r="K6" s="318" t="s">
        <v>15</v>
      </c>
      <c r="L6" s="318" t="s">
        <v>16</v>
      </c>
      <c r="M6" s="315" t="s">
        <v>152</v>
      </c>
      <c r="N6" s="315" t="s">
        <v>153</v>
      </c>
      <c r="O6" s="318" t="s">
        <v>154</v>
      </c>
      <c r="P6" s="311" t="s">
        <v>155</v>
      </c>
      <c r="Q6" s="331" t="s">
        <v>156</v>
      </c>
      <c r="R6" s="331" t="s">
        <v>217</v>
      </c>
      <c r="S6" s="333" t="s">
        <v>158</v>
      </c>
      <c r="T6" s="334"/>
      <c r="U6" s="333" t="s">
        <v>158</v>
      </c>
      <c r="V6" s="334"/>
      <c r="W6" s="331" t="s">
        <v>159</v>
      </c>
      <c r="X6" s="333" t="s">
        <v>158</v>
      </c>
      <c r="Y6" s="334"/>
      <c r="Z6" s="311" t="s">
        <v>37</v>
      </c>
      <c r="AA6" s="330" t="s">
        <v>18</v>
      </c>
    </row>
    <row r="7" spans="1:28" ht="81" customHeight="1" x14ac:dyDescent="0.3">
      <c r="A7" s="336"/>
      <c r="B7" s="336"/>
      <c r="C7" s="337"/>
      <c r="D7" s="337"/>
      <c r="E7" s="312"/>
      <c r="F7" s="337"/>
      <c r="G7" s="312"/>
      <c r="H7" s="337"/>
      <c r="I7" s="318"/>
      <c r="J7" s="338"/>
      <c r="K7" s="318"/>
      <c r="L7" s="318"/>
      <c r="M7" s="314"/>
      <c r="N7" s="314"/>
      <c r="O7" s="318"/>
      <c r="P7" s="311"/>
      <c r="Q7" s="332"/>
      <c r="R7" s="332"/>
      <c r="S7" s="16" t="s">
        <v>160</v>
      </c>
      <c r="T7" s="16" t="s">
        <v>161</v>
      </c>
      <c r="U7" s="16" t="s">
        <v>162</v>
      </c>
      <c r="V7" s="16" t="s">
        <v>163</v>
      </c>
      <c r="W7" s="332"/>
      <c r="X7" s="100" t="s">
        <v>359</v>
      </c>
      <c r="Y7" s="16" t="s">
        <v>165</v>
      </c>
      <c r="Z7" s="311"/>
      <c r="AA7" s="330"/>
    </row>
    <row r="8" spans="1:28" s="104" customFormat="1" ht="25.5" customHeight="1" x14ac:dyDescent="0.35">
      <c r="A8" s="101" t="s">
        <v>22</v>
      </c>
      <c r="B8" s="102"/>
      <c r="C8" s="102"/>
      <c r="D8" s="102"/>
      <c r="E8" s="102"/>
      <c r="F8" s="102"/>
      <c r="G8" s="102"/>
      <c r="H8" s="102"/>
      <c r="I8" s="102"/>
      <c r="J8" s="102"/>
      <c r="K8" s="102"/>
      <c r="L8" s="18">
        <f>SUM(L9:L30)</f>
        <v>42368</v>
      </c>
      <c r="M8" s="18">
        <f>SUM(M9:M30)</f>
        <v>16380</v>
      </c>
      <c r="N8" s="18">
        <f>SUM(N9:N30)</f>
        <v>25988</v>
      </c>
      <c r="O8" s="18"/>
      <c r="P8" s="18">
        <f t="shared" ref="P8:Z8" si="0">SUM(P9:P30)</f>
        <v>1100</v>
      </c>
      <c r="Q8" s="103">
        <f t="shared" si="0"/>
        <v>41268</v>
      </c>
      <c r="R8" s="103">
        <f t="shared" si="0"/>
        <v>16380</v>
      </c>
      <c r="S8" s="103">
        <f t="shared" si="0"/>
        <v>16380</v>
      </c>
      <c r="T8" s="103">
        <f t="shared" si="0"/>
        <v>0</v>
      </c>
      <c r="U8" s="103">
        <f t="shared" si="0"/>
        <v>0</v>
      </c>
      <c r="V8" s="103">
        <f t="shared" si="0"/>
        <v>0</v>
      </c>
      <c r="W8" s="103">
        <f t="shared" si="0"/>
        <v>24888</v>
      </c>
      <c r="X8" s="103">
        <f t="shared" si="0"/>
        <v>24888</v>
      </c>
      <c r="Y8" s="103">
        <f t="shared" si="0"/>
        <v>0</v>
      </c>
      <c r="Z8" s="18">
        <f t="shared" si="0"/>
        <v>0</v>
      </c>
      <c r="AA8" s="19"/>
    </row>
    <row r="9" spans="1:28" s="121" customFormat="1" ht="86.25" customHeight="1" x14ac:dyDescent="0.3">
      <c r="A9" s="105">
        <v>1</v>
      </c>
      <c r="B9" s="144" t="s">
        <v>24</v>
      </c>
      <c r="C9" s="107">
        <v>4350</v>
      </c>
      <c r="D9" s="107">
        <v>6121</v>
      </c>
      <c r="E9" s="107">
        <v>61</v>
      </c>
      <c r="F9" s="108">
        <v>60002101628</v>
      </c>
      <c r="G9" s="108"/>
      <c r="H9" s="109" t="s">
        <v>167</v>
      </c>
      <c r="I9" s="143" t="s">
        <v>168</v>
      </c>
      <c r="J9" s="111"/>
      <c r="K9" s="112" t="s">
        <v>169</v>
      </c>
      <c r="L9" s="113">
        <v>6500</v>
      </c>
      <c r="M9" s="113">
        <v>2389</v>
      </c>
      <c r="N9" s="113">
        <f t="shared" ref="N9:N24" si="1">L9-M9</f>
        <v>4111</v>
      </c>
      <c r="O9" s="114">
        <v>2024</v>
      </c>
      <c r="P9" s="115">
        <v>200</v>
      </c>
      <c r="Q9" s="116">
        <f>R9+W9</f>
        <v>6300</v>
      </c>
      <c r="R9" s="285">
        <f>SUM(S9:T9)</f>
        <v>2389</v>
      </c>
      <c r="S9" s="115">
        <f>M9</f>
        <v>2389</v>
      </c>
      <c r="T9" s="115">
        <v>0</v>
      </c>
      <c r="U9" s="115"/>
      <c r="V9" s="115"/>
      <c r="W9" s="286">
        <f>SUM(X9:Y9)</f>
        <v>3911</v>
      </c>
      <c r="X9" s="119">
        <v>3911</v>
      </c>
      <c r="Y9" s="119">
        <v>0</v>
      </c>
      <c r="Z9" s="119">
        <f>L9-P9-Q9</f>
        <v>0</v>
      </c>
      <c r="AA9" s="120" t="s">
        <v>170</v>
      </c>
    </row>
    <row r="10" spans="1:28" s="121" customFormat="1" ht="54.75" customHeight="1" x14ac:dyDescent="0.3">
      <c r="A10" s="105">
        <v>2</v>
      </c>
      <c r="B10" s="106" t="s">
        <v>31</v>
      </c>
      <c r="C10" s="107">
        <v>4350</v>
      </c>
      <c r="D10" s="107">
        <v>6121</v>
      </c>
      <c r="E10" s="107">
        <v>61</v>
      </c>
      <c r="F10" s="108">
        <v>60002101629</v>
      </c>
      <c r="G10" s="108"/>
      <c r="H10" s="109" t="s">
        <v>171</v>
      </c>
      <c r="I10" s="143" t="s">
        <v>172</v>
      </c>
      <c r="J10" s="111"/>
      <c r="K10" s="112" t="s">
        <v>169</v>
      </c>
      <c r="L10" s="113">
        <v>6700</v>
      </c>
      <c r="M10" s="113">
        <v>2573</v>
      </c>
      <c r="N10" s="113">
        <f t="shared" si="1"/>
        <v>4127</v>
      </c>
      <c r="O10" s="114">
        <v>2024</v>
      </c>
      <c r="P10" s="115">
        <v>200</v>
      </c>
      <c r="Q10" s="116">
        <f t="shared" ref="Q10:Q12" si="2">R10+W10</f>
        <v>6500</v>
      </c>
      <c r="R10" s="285">
        <f t="shared" ref="R10:R12" si="3">SUM(S10:T10)</f>
        <v>2573</v>
      </c>
      <c r="S10" s="115">
        <f t="shared" ref="S10:S12" si="4">M10</f>
        <v>2573</v>
      </c>
      <c r="T10" s="115">
        <v>0</v>
      </c>
      <c r="U10" s="115"/>
      <c r="V10" s="115"/>
      <c r="W10" s="286">
        <f t="shared" ref="W10:W12" si="5">SUM(X10:Y10)</f>
        <v>3927</v>
      </c>
      <c r="X10" s="119">
        <v>3927</v>
      </c>
      <c r="Y10" s="119">
        <v>0</v>
      </c>
      <c r="Z10" s="119">
        <f t="shared" ref="Z10:Z14" si="6">L10-P10-Q10</f>
        <v>0</v>
      </c>
      <c r="AA10" s="120" t="s">
        <v>170</v>
      </c>
    </row>
    <row r="11" spans="1:28" s="121" customFormat="1" ht="38.25" customHeight="1" x14ac:dyDescent="0.3">
      <c r="A11" s="105">
        <v>3</v>
      </c>
      <c r="B11" s="106" t="s">
        <v>23</v>
      </c>
      <c r="C11" s="106">
        <v>4351</v>
      </c>
      <c r="D11" s="106">
        <v>6121</v>
      </c>
      <c r="E11" s="107">
        <v>61</v>
      </c>
      <c r="F11" s="142">
        <v>60002101630</v>
      </c>
      <c r="G11" s="142"/>
      <c r="H11" s="109" t="s">
        <v>173</v>
      </c>
      <c r="I11" s="143" t="s">
        <v>174</v>
      </c>
      <c r="J11" s="112"/>
      <c r="K11" s="112" t="s">
        <v>169</v>
      </c>
      <c r="L11" s="113">
        <v>3000</v>
      </c>
      <c r="M11" s="113">
        <v>1272</v>
      </c>
      <c r="N11" s="113">
        <f t="shared" si="1"/>
        <v>1728</v>
      </c>
      <c r="O11" s="114">
        <v>2024</v>
      </c>
      <c r="P11" s="115">
        <v>100</v>
      </c>
      <c r="Q11" s="116">
        <f t="shared" si="2"/>
        <v>2900</v>
      </c>
      <c r="R11" s="285">
        <f t="shared" si="3"/>
        <v>1272</v>
      </c>
      <c r="S11" s="115">
        <f t="shared" si="4"/>
        <v>1272</v>
      </c>
      <c r="T11" s="115">
        <v>0</v>
      </c>
      <c r="U11" s="115"/>
      <c r="V11" s="115"/>
      <c r="W11" s="286">
        <f t="shared" si="5"/>
        <v>1628</v>
      </c>
      <c r="X11" s="119">
        <v>1628</v>
      </c>
      <c r="Y11" s="119">
        <v>0</v>
      </c>
      <c r="Z11" s="119">
        <f t="shared" si="6"/>
        <v>0</v>
      </c>
      <c r="AA11" s="120" t="s">
        <v>170</v>
      </c>
    </row>
    <row r="12" spans="1:28" s="121" customFormat="1" ht="46.5" customHeight="1" x14ac:dyDescent="0.3">
      <c r="A12" s="105">
        <v>4</v>
      </c>
      <c r="B12" s="106" t="s">
        <v>23</v>
      </c>
      <c r="C12" s="106">
        <v>4350</v>
      </c>
      <c r="D12" s="106">
        <v>6121</v>
      </c>
      <c r="E12" s="107">
        <v>61</v>
      </c>
      <c r="F12" s="142">
        <v>60002101631</v>
      </c>
      <c r="G12" s="142"/>
      <c r="H12" s="109" t="s">
        <v>175</v>
      </c>
      <c r="I12" s="143" t="s">
        <v>174</v>
      </c>
      <c r="J12" s="112"/>
      <c r="K12" s="112" t="s">
        <v>169</v>
      </c>
      <c r="L12" s="113">
        <v>26168</v>
      </c>
      <c r="M12" s="113">
        <v>10146</v>
      </c>
      <c r="N12" s="113">
        <f t="shared" si="1"/>
        <v>16022</v>
      </c>
      <c r="O12" s="114">
        <v>2024</v>
      </c>
      <c r="P12" s="115">
        <v>600</v>
      </c>
      <c r="Q12" s="116">
        <f t="shared" si="2"/>
        <v>25568</v>
      </c>
      <c r="R12" s="285">
        <f t="shared" si="3"/>
        <v>10146</v>
      </c>
      <c r="S12" s="115">
        <f t="shared" si="4"/>
        <v>10146</v>
      </c>
      <c r="T12" s="115">
        <v>0</v>
      </c>
      <c r="U12" s="115"/>
      <c r="V12" s="115"/>
      <c r="W12" s="286">
        <f t="shared" si="5"/>
        <v>15422</v>
      </c>
      <c r="X12" s="119">
        <v>15422</v>
      </c>
      <c r="Y12" s="119">
        <v>0</v>
      </c>
      <c r="Z12" s="119">
        <f t="shared" si="6"/>
        <v>0</v>
      </c>
      <c r="AA12" s="120" t="s">
        <v>170</v>
      </c>
    </row>
    <row r="13" spans="1:28" s="138" customFormat="1" ht="113.25" hidden="1" customHeight="1" x14ac:dyDescent="0.3">
      <c r="A13" s="105">
        <v>5</v>
      </c>
      <c r="B13" s="122" t="s">
        <v>31</v>
      </c>
      <c r="C13" s="123"/>
      <c r="D13" s="123">
        <v>6121</v>
      </c>
      <c r="E13" s="123">
        <v>61</v>
      </c>
      <c r="F13" s="188" t="s">
        <v>182</v>
      </c>
      <c r="G13" s="188"/>
      <c r="H13" s="125" t="s">
        <v>134</v>
      </c>
      <c r="I13" s="126" t="s">
        <v>177</v>
      </c>
      <c r="J13" s="127"/>
      <c r="K13" s="112" t="s">
        <v>169</v>
      </c>
      <c r="L13" s="128"/>
      <c r="M13" s="128"/>
      <c r="N13" s="129">
        <f t="shared" ref="N13:N15" si="7">L13-M13</f>
        <v>0</v>
      </c>
      <c r="O13" s="130"/>
      <c r="P13" s="131"/>
      <c r="Q13" s="132">
        <f>R13+W13</f>
        <v>0</v>
      </c>
      <c r="R13" s="133">
        <f>SUM(S13:T13)</f>
        <v>0</v>
      </c>
      <c r="S13" s="119"/>
      <c r="T13" s="134">
        <v>0</v>
      </c>
      <c r="U13" s="131"/>
      <c r="V13" s="131"/>
      <c r="W13" s="135">
        <f>SUM(X13:Y13)</f>
        <v>0</v>
      </c>
      <c r="X13" s="136"/>
      <c r="Y13" s="119"/>
      <c r="Z13" s="137">
        <f t="shared" si="6"/>
        <v>0</v>
      </c>
      <c r="AA13" s="237" t="s">
        <v>204</v>
      </c>
    </row>
    <row r="14" spans="1:28" s="121" customFormat="1" ht="105.6" hidden="1" x14ac:dyDescent="0.3">
      <c r="A14" s="105">
        <v>6</v>
      </c>
      <c r="B14" s="106" t="s">
        <v>32</v>
      </c>
      <c r="C14" s="107"/>
      <c r="D14" s="107">
        <v>6121</v>
      </c>
      <c r="E14" s="107">
        <v>61</v>
      </c>
      <c r="F14" s="188" t="s">
        <v>182</v>
      </c>
      <c r="G14" s="164"/>
      <c r="H14" s="140" t="s">
        <v>135</v>
      </c>
      <c r="I14" s="126" t="s">
        <v>177</v>
      </c>
      <c r="J14" s="111"/>
      <c r="K14" s="112" t="s">
        <v>169</v>
      </c>
      <c r="L14" s="113"/>
      <c r="M14" s="113"/>
      <c r="N14" s="113">
        <f t="shared" si="7"/>
        <v>0</v>
      </c>
      <c r="O14" s="141"/>
      <c r="P14" s="115"/>
      <c r="Q14" s="116">
        <f t="shared" ref="Q14:Q15" si="8">R14+W14</f>
        <v>0</v>
      </c>
      <c r="R14" s="117">
        <f t="shared" ref="R14:R15" si="9">SUM(S14:T14)</f>
        <v>0</v>
      </c>
      <c r="S14" s="115"/>
      <c r="T14" s="115">
        <v>0</v>
      </c>
      <c r="U14" s="115"/>
      <c r="V14" s="115"/>
      <c r="W14" s="118">
        <f t="shared" ref="W14:W15" si="10">SUM(X14:Y14)</f>
        <v>0</v>
      </c>
      <c r="X14" s="119"/>
      <c r="Y14" s="119"/>
      <c r="Z14" s="119">
        <f t="shared" si="6"/>
        <v>0</v>
      </c>
      <c r="AA14" s="237" t="s">
        <v>204</v>
      </c>
    </row>
    <row r="15" spans="1:28" s="121" customFormat="1" ht="105.6" hidden="1" x14ac:dyDescent="0.3">
      <c r="A15" s="105">
        <v>7</v>
      </c>
      <c r="B15" s="106" t="s">
        <v>32</v>
      </c>
      <c r="C15" s="106"/>
      <c r="D15" s="106">
        <v>6121</v>
      </c>
      <c r="E15" s="107">
        <v>61</v>
      </c>
      <c r="F15" s="188" t="s">
        <v>182</v>
      </c>
      <c r="G15" s="188"/>
      <c r="H15" s="109" t="s">
        <v>136</v>
      </c>
      <c r="I15" s="126" t="s">
        <v>177</v>
      </c>
      <c r="J15" s="112"/>
      <c r="K15" s="112" t="s">
        <v>169</v>
      </c>
      <c r="L15" s="113"/>
      <c r="M15" s="113"/>
      <c r="N15" s="113">
        <f t="shared" si="7"/>
        <v>0</v>
      </c>
      <c r="O15" s="114"/>
      <c r="P15" s="115"/>
      <c r="Q15" s="116">
        <f t="shared" si="8"/>
        <v>0</v>
      </c>
      <c r="R15" s="117">
        <f t="shared" si="9"/>
        <v>0</v>
      </c>
      <c r="S15" s="115"/>
      <c r="T15" s="115">
        <v>0</v>
      </c>
      <c r="U15" s="115"/>
      <c r="V15" s="115"/>
      <c r="W15" s="118">
        <f t="shared" si="10"/>
        <v>0</v>
      </c>
      <c r="X15" s="119"/>
      <c r="Y15" s="119"/>
      <c r="Z15" s="119">
        <f>L15-P15-Q15</f>
        <v>0</v>
      </c>
      <c r="AA15" s="237" t="s">
        <v>204</v>
      </c>
    </row>
    <row r="16" spans="1:28" s="121" customFormat="1" ht="105.6" hidden="1" x14ac:dyDescent="0.3">
      <c r="A16" s="105">
        <v>8</v>
      </c>
      <c r="B16" s="144" t="s">
        <v>32</v>
      </c>
      <c r="C16" s="145"/>
      <c r="D16" s="107">
        <v>6121</v>
      </c>
      <c r="E16" s="107">
        <v>61</v>
      </c>
      <c r="F16" s="188" t="s">
        <v>182</v>
      </c>
      <c r="G16" s="188"/>
      <c r="H16" s="109" t="s">
        <v>137</v>
      </c>
      <c r="I16" s="126" t="s">
        <v>177</v>
      </c>
      <c r="J16" s="111"/>
      <c r="K16" s="112" t="s">
        <v>169</v>
      </c>
      <c r="L16" s="113"/>
      <c r="M16" s="113"/>
      <c r="N16" s="113">
        <f>L16-M16</f>
        <v>0</v>
      </c>
      <c r="O16" s="114"/>
      <c r="P16" s="115"/>
      <c r="Q16" s="116">
        <f>R16+W16</f>
        <v>0</v>
      </c>
      <c r="R16" s="117">
        <f>SUM(S16:T16)</f>
        <v>0</v>
      </c>
      <c r="S16" s="115"/>
      <c r="T16" s="115">
        <v>0</v>
      </c>
      <c r="U16" s="115"/>
      <c r="V16" s="115"/>
      <c r="W16" s="118">
        <f>SUM(X16:Y16)</f>
        <v>0</v>
      </c>
      <c r="X16" s="119"/>
      <c r="Y16" s="119"/>
      <c r="Z16" s="119">
        <f>L16-P16-Q16</f>
        <v>0</v>
      </c>
      <c r="AA16" s="237" t="s">
        <v>204</v>
      </c>
    </row>
    <row r="17" spans="1:27" s="121" customFormat="1" ht="105.6" hidden="1" x14ac:dyDescent="0.3">
      <c r="A17" s="105">
        <v>9</v>
      </c>
      <c r="B17" s="144" t="s">
        <v>207</v>
      </c>
      <c r="C17" s="107"/>
      <c r="D17" s="107">
        <v>6121</v>
      </c>
      <c r="E17" s="107">
        <v>61</v>
      </c>
      <c r="F17" s="188" t="s">
        <v>182</v>
      </c>
      <c r="G17" s="188"/>
      <c r="H17" s="109" t="s">
        <v>149</v>
      </c>
      <c r="I17" s="126" t="s">
        <v>177</v>
      </c>
      <c r="J17" s="111"/>
      <c r="K17" s="112" t="s">
        <v>169</v>
      </c>
      <c r="L17" s="113"/>
      <c r="M17" s="113"/>
      <c r="N17" s="113">
        <f t="shared" ref="N17:N21" si="11">L17-M17</f>
        <v>0</v>
      </c>
      <c r="O17" s="114"/>
      <c r="P17" s="115"/>
      <c r="Q17" s="116">
        <f>R17+W17</f>
        <v>0</v>
      </c>
      <c r="R17" s="117">
        <f>SUM(S17:T17)</f>
        <v>0</v>
      </c>
      <c r="S17" s="115"/>
      <c r="T17" s="115">
        <v>0</v>
      </c>
      <c r="U17" s="115"/>
      <c r="V17" s="115"/>
      <c r="W17" s="118">
        <f>SUM(X17:Y17)</f>
        <v>0</v>
      </c>
      <c r="X17" s="119"/>
      <c r="Y17" s="119"/>
      <c r="Z17" s="119">
        <f>L17-P17-Q17</f>
        <v>0</v>
      </c>
      <c r="AA17" s="237" t="s">
        <v>204</v>
      </c>
    </row>
    <row r="18" spans="1:27" s="121" customFormat="1" ht="105.6" hidden="1" x14ac:dyDescent="0.3">
      <c r="A18" s="105">
        <v>10</v>
      </c>
      <c r="B18" s="106" t="s">
        <v>32</v>
      </c>
      <c r="C18" s="107"/>
      <c r="D18" s="107">
        <v>6121</v>
      </c>
      <c r="E18" s="107">
        <v>61</v>
      </c>
      <c r="F18" s="188" t="s">
        <v>182</v>
      </c>
      <c r="G18" s="188"/>
      <c r="H18" s="109" t="s">
        <v>138</v>
      </c>
      <c r="I18" s="126" t="s">
        <v>177</v>
      </c>
      <c r="J18" s="111"/>
      <c r="K18" s="112" t="s">
        <v>169</v>
      </c>
      <c r="L18" s="113"/>
      <c r="M18" s="113"/>
      <c r="N18" s="113">
        <f t="shared" si="11"/>
        <v>0</v>
      </c>
      <c r="O18" s="114"/>
      <c r="P18" s="115"/>
      <c r="Q18" s="116">
        <f t="shared" ref="Q18:Q21" si="12">R18+W18</f>
        <v>0</v>
      </c>
      <c r="R18" s="117">
        <f t="shared" ref="R18:R20" si="13">SUM(S18:T18)</f>
        <v>0</v>
      </c>
      <c r="S18" s="115"/>
      <c r="T18" s="115">
        <v>0</v>
      </c>
      <c r="U18" s="115"/>
      <c r="V18" s="115"/>
      <c r="W18" s="118">
        <f t="shared" ref="W18:W21" si="14">SUM(X18:Y18)</f>
        <v>0</v>
      </c>
      <c r="X18" s="119"/>
      <c r="Y18" s="119"/>
      <c r="Z18" s="119">
        <f t="shared" ref="Z18:Z21" si="15">L18-P18-Q18</f>
        <v>0</v>
      </c>
      <c r="AA18" s="237" t="s">
        <v>204</v>
      </c>
    </row>
    <row r="19" spans="1:27" s="121" customFormat="1" ht="105.6" hidden="1" x14ac:dyDescent="0.3">
      <c r="A19" s="105">
        <v>11</v>
      </c>
      <c r="B19" s="106" t="s">
        <v>32</v>
      </c>
      <c r="C19" s="106"/>
      <c r="D19" s="106">
        <v>6121</v>
      </c>
      <c r="E19" s="107">
        <v>61</v>
      </c>
      <c r="F19" s="188" t="s">
        <v>182</v>
      </c>
      <c r="G19" s="188"/>
      <c r="H19" s="109" t="s">
        <v>139</v>
      </c>
      <c r="I19" s="126" t="s">
        <v>177</v>
      </c>
      <c r="J19" s="112"/>
      <c r="K19" s="112" t="s">
        <v>169</v>
      </c>
      <c r="L19" s="113"/>
      <c r="M19" s="113"/>
      <c r="N19" s="113">
        <f t="shared" si="11"/>
        <v>0</v>
      </c>
      <c r="O19" s="114"/>
      <c r="P19" s="115"/>
      <c r="Q19" s="116">
        <f t="shared" si="12"/>
        <v>0</v>
      </c>
      <c r="R19" s="117">
        <f t="shared" si="13"/>
        <v>0</v>
      </c>
      <c r="S19" s="115"/>
      <c r="T19" s="115">
        <v>0</v>
      </c>
      <c r="U19" s="115"/>
      <c r="V19" s="115"/>
      <c r="W19" s="118">
        <f t="shared" si="14"/>
        <v>0</v>
      </c>
      <c r="X19" s="119"/>
      <c r="Y19" s="119"/>
      <c r="Z19" s="119">
        <f t="shared" si="15"/>
        <v>0</v>
      </c>
      <c r="AA19" s="237" t="s">
        <v>204</v>
      </c>
    </row>
    <row r="20" spans="1:27" s="121" customFormat="1" ht="105.6" hidden="1" x14ac:dyDescent="0.3">
      <c r="A20" s="105">
        <v>12</v>
      </c>
      <c r="B20" s="106" t="s">
        <v>23</v>
      </c>
      <c r="C20" s="106"/>
      <c r="D20" s="106">
        <v>6121</v>
      </c>
      <c r="E20" s="107">
        <v>61</v>
      </c>
      <c r="F20" s="188" t="s">
        <v>182</v>
      </c>
      <c r="G20" s="188"/>
      <c r="H20" s="109" t="s">
        <v>140</v>
      </c>
      <c r="I20" s="126" t="s">
        <v>177</v>
      </c>
      <c r="J20" s="112"/>
      <c r="K20" s="112" t="s">
        <v>169</v>
      </c>
      <c r="L20" s="113"/>
      <c r="M20" s="113"/>
      <c r="N20" s="113">
        <f t="shared" si="11"/>
        <v>0</v>
      </c>
      <c r="O20" s="114"/>
      <c r="P20" s="115"/>
      <c r="Q20" s="116">
        <f t="shared" si="12"/>
        <v>0</v>
      </c>
      <c r="R20" s="117">
        <f t="shared" si="13"/>
        <v>0</v>
      </c>
      <c r="S20" s="115"/>
      <c r="T20" s="115">
        <v>0</v>
      </c>
      <c r="U20" s="115"/>
      <c r="V20" s="115"/>
      <c r="W20" s="118">
        <f t="shared" si="14"/>
        <v>0</v>
      </c>
      <c r="X20" s="119"/>
      <c r="Y20" s="119"/>
      <c r="Z20" s="119">
        <f t="shared" si="15"/>
        <v>0</v>
      </c>
      <c r="AA20" s="237" t="s">
        <v>204</v>
      </c>
    </row>
    <row r="21" spans="1:27" s="121" customFormat="1" ht="105.6" hidden="1" x14ac:dyDescent="0.3">
      <c r="A21" s="105">
        <v>13</v>
      </c>
      <c r="B21" s="106" t="s">
        <v>23</v>
      </c>
      <c r="C21" s="107"/>
      <c r="D21" s="107">
        <v>6121</v>
      </c>
      <c r="E21" s="107">
        <v>61</v>
      </c>
      <c r="F21" s="188" t="s">
        <v>182</v>
      </c>
      <c r="G21" s="188"/>
      <c r="H21" s="109" t="s">
        <v>141</v>
      </c>
      <c r="I21" s="126" t="s">
        <v>177</v>
      </c>
      <c r="J21" s="111"/>
      <c r="K21" s="112" t="s">
        <v>169</v>
      </c>
      <c r="L21" s="113"/>
      <c r="M21" s="113"/>
      <c r="N21" s="113">
        <f t="shared" si="11"/>
        <v>0</v>
      </c>
      <c r="O21" s="114"/>
      <c r="P21" s="115"/>
      <c r="Q21" s="116">
        <f t="shared" si="12"/>
        <v>0</v>
      </c>
      <c r="R21" s="117">
        <f t="shared" ref="R21" si="16">SUM(S21:T21)</f>
        <v>0</v>
      </c>
      <c r="S21" s="115"/>
      <c r="T21" s="115">
        <v>0</v>
      </c>
      <c r="U21" s="115"/>
      <c r="V21" s="115"/>
      <c r="W21" s="118">
        <f t="shared" si="14"/>
        <v>0</v>
      </c>
      <c r="X21" s="119"/>
      <c r="Y21" s="119"/>
      <c r="Z21" s="119">
        <f t="shared" si="15"/>
        <v>0</v>
      </c>
      <c r="AA21" s="237" t="s">
        <v>204</v>
      </c>
    </row>
    <row r="22" spans="1:27" s="138" customFormat="1" ht="105.6" hidden="1" x14ac:dyDescent="0.3">
      <c r="A22" s="105">
        <v>14</v>
      </c>
      <c r="B22" s="122" t="s">
        <v>31</v>
      </c>
      <c r="C22" s="123"/>
      <c r="D22" s="123">
        <v>6121</v>
      </c>
      <c r="E22" s="123">
        <v>61</v>
      </c>
      <c r="F22" s="188" t="s">
        <v>182</v>
      </c>
      <c r="G22" s="188"/>
      <c r="H22" s="125" t="s">
        <v>142</v>
      </c>
      <c r="I22" s="126" t="s">
        <v>177</v>
      </c>
      <c r="J22" s="127"/>
      <c r="K22" s="112" t="s">
        <v>169</v>
      </c>
      <c r="L22" s="128"/>
      <c r="M22" s="128"/>
      <c r="N22" s="129">
        <f t="shared" si="1"/>
        <v>0</v>
      </c>
      <c r="O22" s="130"/>
      <c r="P22" s="131"/>
      <c r="Q22" s="132">
        <f>R22+W22</f>
        <v>0</v>
      </c>
      <c r="R22" s="133">
        <f>SUM(S22:T22)</f>
        <v>0</v>
      </c>
      <c r="S22" s="119"/>
      <c r="T22" s="134">
        <v>0</v>
      </c>
      <c r="U22" s="131"/>
      <c r="V22" s="131"/>
      <c r="W22" s="135">
        <f>SUM(X22:Y22)</f>
        <v>0</v>
      </c>
      <c r="X22" s="136"/>
      <c r="Y22" s="119"/>
      <c r="Z22" s="137">
        <f t="shared" ref="Z22:Z30" si="17">L22-P22-Q22</f>
        <v>0</v>
      </c>
      <c r="AA22" s="237" t="s">
        <v>204</v>
      </c>
    </row>
    <row r="23" spans="1:27" s="121" customFormat="1" ht="105.6" hidden="1" x14ac:dyDescent="0.3">
      <c r="A23" s="105">
        <v>15</v>
      </c>
      <c r="B23" s="106" t="s">
        <v>24</v>
      </c>
      <c r="C23" s="107"/>
      <c r="D23" s="107">
        <v>6121</v>
      </c>
      <c r="E23" s="107">
        <v>61</v>
      </c>
      <c r="F23" s="188" t="s">
        <v>182</v>
      </c>
      <c r="G23" s="164"/>
      <c r="H23" s="140" t="s">
        <v>336</v>
      </c>
      <c r="I23" s="126" t="s">
        <v>177</v>
      </c>
      <c r="J23" s="111"/>
      <c r="K23" s="112" t="s">
        <v>169</v>
      </c>
      <c r="L23" s="113"/>
      <c r="M23" s="113"/>
      <c r="N23" s="113">
        <f t="shared" si="1"/>
        <v>0</v>
      </c>
      <c r="O23" s="141"/>
      <c r="P23" s="115"/>
      <c r="Q23" s="116">
        <f t="shared" ref="Q23:Q30" si="18">R23+W23</f>
        <v>0</v>
      </c>
      <c r="R23" s="117">
        <f t="shared" ref="R23:R24" si="19">SUM(S23:T23)</f>
        <v>0</v>
      </c>
      <c r="S23" s="115"/>
      <c r="T23" s="115">
        <v>0</v>
      </c>
      <c r="U23" s="115"/>
      <c r="V23" s="115"/>
      <c r="W23" s="118">
        <f t="shared" ref="W23:W30" si="20">SUM(X23:Y23)</f>
        <v>0</v>
      </c>
      <c r="X23" s="119"/>
      <c r="Y23" s="119"/>
      <c r="Z23" s="119">
        <f t="shared" si="17"/>
        <v>0</v>
      </c>
      <c r="AA23" s="237" t="s">
        <v>204</v>
      </c>
    </row>
    <row r="24" spans="1:27" s="121" customFormat="1" ht="105.6" hidden="1" x14ac:dyDescent="0.3">
      <c r="A24" s="105">
        <v>16</v>
      </c>
      <c r="B24" s="106" t="s">
        <v>24</v>
      </c>
      <c r="C24" s="106"/>
      <c r="D24" s="106">
        <v>6121</v>
      </c>
      <c r="E24" s="107">
        <v>61</v>
      </c>
      <c r="F24" s="188" t="s">
        <v>182</v>
      </c>
      <c r="G24" s="188"/>
      <c r="H24" s="109" t="s">
        <v>335</v>
      </c>
      <c r="I24" s="126" t="s">
        <v>177</v>
      </c>
      <c r="J24" s="112"/>
      <c r="K24" s="112" t="s">
        <v>169</v>
      </c>
      <c r="L24" s="113"/>
      <c r="M24" s="113"/>
      <c r="N24" s="113">
        <f t="shared" si="1"/>
        <v>0</v>
      </c>
      <c r="O24" s="114"/>
      <c r="P24" s="115"/>
      <c r="Q24" s="116">
        <f t="shared" si="18"/>
        <v>0</v>
      </c>
      <c r="R24" s="117">
        <f t="shared" si="19"/>
        <v>0</v>
      </c>
      <c r="S24" s="115"/>
      <c r="T24" s="115">
        <v>0</v>
      </c>
      <c r="U24" s="115"/>
      <c r="V24" s="115"/>
      <c r="W24" s="118">
        <f t="shared" si="20"/>
        <v>0</v>
      </c>
      <c r="X24" s="119"/>
      <c r="Y24" s="119"/>
      <c r="Z24" s="119">
        <f>L24-P24-Q24</f>
        <v>0</v>
      </c>
      <c r="AA24" s="237" t="s">
        <v>204</v>
      </c>
    </row>
    <row r="25" spans="1:27" s="121" customFormat="1" ht="105.6" hidden="1" x14ac:dyDescent="0.3">
      <c r="A25" s="105">
        <v>17</v>
      </c>
      <c r="B25" s="144" t="s">
        <v>23</v>
      </c>
      <c r="C25" s="145"/>
      <c r="D25" s="107">
        <v>6121</v>
      </c>
      <c r="E25" s="107">
        <v>61</v>
      </c>
      <c r="F25" s="188" t="s">
        <v>183</v>
      </c>
      <c r="G25" s="188"/>
      <c r="H25" s="109" t="s">
        <v>143</v>
      </c>
      <c r="I25" s="126" t="s">
        <v>177</v>
      </c>
      <c r="J25" s="111"/>
      <c r="K25" s="112" t="s">
        <v>169</v>
      </c>
      <c r="L25" s="113"/>
      <c r="M25" s="113"/>
      <c r="N25" s="113">
        <f>L25-M25</f>
        <v>0</v>
      </c>
      <c r="O25" s="114"/>
      <c r="P25" s="115"/>
      <c r="Q25" s="116">
        <f>R25+W25</f>
        <v>0</v>
      </c>
      <c r="R25" s="117">
        <f>SUM(S25:T25)</f>
        <v>0</v>
      </c>
      <c r="S25" s="115"/>
      <c r="T25" s="115">
        <v>0</v>
      </c>
      <c r="U25" s="115"/>
      <c r="V25" s="115"/>
      <c r="W25" s="118">
        <f>SUM(X25:Y25)</f>
        <v>0</v>
      </c>
      <c r="X25" s="119"/>
      <c r="Y25" s="119"/>
      <c r="Z25" s="119">
        <f>L25-P25-Q25</f>
        <v>0</v>
      </c>
      <c r="AA25" s="237" t="s">
        <v>204</v>
      </c>
    </row>
    <row r="26" spans="1:27" s="121" customFormat="1" ht="105.6" hidden="1" x14ac:dyDescent="0.3">
      <c r="A26" s="105">
        <v>18</v>
      </c>
      <c r="B26" s="144" t="s">
        <v>24</v>
      </c>
      <c r="C26" s="107"/>
      <c r="D26" s="107">
        <v>6121</v>
      </c>
      <c r="E26" s="107">
        <v>61</v>
      </c>
      <c r="F26" s="188" t="s">
        <v>183</v>
      </c>
      <c r="G26" s="188"/>
      <c r="H26" s="109" t="s">
        <v>144</v>
      </c>
      <c r="I26" s="126" t="s">
        <v>177</v>
      </c>
      <c r="J26" s="111"/>
      <c r="K26" s="112" t="s">
        <v>169</v>
      </c>
      <c r="L26" s="113"/>
      <c r="M26" s="113"/>
      <c r="N26" s="113">
        <f t="shared" ref="N26:N30" si="21">L26-M26</f>
        <v>0</v>
      </c>
      <c r="O26" s="114"/>
      <c r="P26" s="115"/>
      <c r="Q26" s="116">
        <f>R26+W26</f>
        <v>0</v>
      </c>
      <c r="R26" s="117">
        <f>SUM(S26:T26)</f>
        <v>0</v>
      </c>
      <c r="S26" s="115"/>
      <c r="T26" s="115">
        <v>0</v>
      </c>
      <c r="U26" s="115"/>
      <c r="V26" s="115"/>
      <c r="W26" s="118">
        <f>SUM(X26:Y26)</f>
        <v>0</v>
      </c>
      <c r="X26" s="119"/>
      <c r="Y26" s="119"/>
      <c r="Z26" s="119">
        <f>L26-P26-Q26</f>
        <v>0</v>
      </c>
      <c r="AA26" s="237" t="s">
        <v>204</v>
      </c>
    </row>
    <row r="27" spans="1:27" s="121" customFormat="1" ht="105.6" hidden="1" x14ac:dyDescent="0.3">
      <c r="A27" s="105">
        <v>19</v>
      </c>
      <c r="B27" s="106" t="s">
        <v>23</v>
      </c>
      <c r="C27" s="107"/>
      <c r="D27" s="107">
        <v>6121</v>
      </c>
      <c r="E27" s="107">
        <v>61</v>
      </c>
      <c r="F27" s="188" t="s">
        <v>183</v>
      </c>
      <c r="G27" s="188"/>
      <c r="H27" s="109" t="s">
        <v>145</v>
      </c>
      <c r="I27" s="126" t="s">
        <v>177</v>
      </c>
      <c r="J27" s="111"/>
      <c r="K27" s="112" t="s">
        <v>169</v>
      </c>
      <c r="L27" s="113"/>
      <c r="M27" s="113"/>
      <c r="N27" s="113">
        <f t="shared" si="21"/>
        <v>0</v>
      </c>
      <c r="O27" s="114"/>
      <c r="P27" s="115"/>
      <c r="Q27" s="116">
        <f t="shared" si="18"/>
        <v>0</v>
      </c>
      <c r="R27" s="117">
        <f t="shared" ref="R27:R29" si="22">SUM(S27:T27)</f>
        <v>0</v>
      </c>
      <c r="S27" s="115"/>
      <c r="T27" s="115">
        <v>0</v>
      </c>
      <c r="U27" s="115"/>
      <c r="V27" s="115"/>
      <c r="W27" s="118">
        <f t="shared" ref="W27:W29" si="23">SUM(X27:Y27)</f>
        <v>0</v>
      </c>
      <c r="X27" s="119"/>
      <c r="Y27" s="119"/>
      <c r="Z27" s="119">
        <f t="shared" si="17"/>
        <v>0</v>
      </c>
      <c r="AA27" s="237" t="s">
        <v>204</v>
      </c>
    </row>
    <row r="28" spans="1:27" s="121" customFormat="1" ht="105.6" hidden="1" x14ac:dyDescent="0.3">
      <c r="A28" s="105">
        <v>20</v>
      </c>
      <c r="B28" s="106" t="s">
        <v>31</v>
      </c>
      <c r="C28" s="106"/>
      <c r="D28" s="106">
        <v>6121</v>
      </c>
      <c r="E28" s="107">
        <v>61</v>
      </c>
      <c r="F28" s="188" t="s">
        <v>183</v>
      </c>
      <c r="G28" s="188"/>
      <c r="H28" s="109" t="s">
        <v>146</v>
      </c>
      <c r="I28" s="126" t="s">
        <v>177</v>
      </c>
      <c r="J28" s="112"/>
      <c r="K28" s="112" t="s">
        <v>169</v>
      </c>
      <c r="L28" s="113"/>
      <c r="M28" s="113"/>
      <c r="N28" s="113">
        <f t="shared" si="21"/>
        <v>0</v>
      </c>
      <c r="O28" s="114"/>
      <c r="P28" s="115"/>
      <c r="Q28" s="116">
        <f t="shared" si="18"/>
        <v>0</v>
      </c>
      <c r="R28" s="117">
        <f t="shared" si="22"/>
        <v>0</v>
      </c>
      <c r="S28" s="115"/>
      <c r="T28" s="115">
        <v>0</v>
      </c>
      <c r="U28" s="115"/>
      <c r="V28" s="115"/>
      <c r="W28" s="118">
        <f t="shared" si="23"/>
        <v>0</v>
      </c>
      <c r="X28" s="119"/>
      <c r="Y28" s="119"/>
      <c r="Z28" s="119">
        <f t="shared" si="17"/>
        <v>0</v>
      </c>
      <c r="AA28" s="237" t="s">
        <v>204</v>
      </c>
    </row>
    <row r="29" spans="1:27" s="121" customFormat="1" ht="105.6" hidden="1" x14ac:dyDescent="0.3">
      <c r="A29" s="105">
        <v>21</v>
      </c>
      <c r="B29" s="106" t="s">
        <v>32</v>
      </c>
      <c r="C29" s="106"/>
      <c r="D29" s="106">
        <v>6121</v>
      </c>
      <c r="E29" s="107">
        <v>61</v>
      </c>
      <c r="F29" s="188" t="s">
        <v>183</v>
      </c>
      <c r="G29" s="188"/>
      <c r="H29" s="109" t="s">
        <v>147</v>
      </c>
      <c r="I29" s="126" t="s">
        <v>177</v>
      </c>
      <c r="J29" s="112"/>
      <c r="K29" s="112" t="s">
        <v>169</v>
      </c>
      <c r="L29" s="113"/>
      <c r="M29" s="113"/>
      <c r="N29" s="113">
        <f t="shared" si="21"/>
        <v>0</v>
      </c>
      <c r="O29" s="114"/>
      <c r="P29" s="115"/>
      <c r="Q29" s="116">
        <f t="shared" si="18"/>
        <v>0</v>
      </c>
      <c r="R29" s="117">
        <f t="shared" si="22"/>
        <v>0</v>
      </c>
      <c r="S29" s="115"/>
      <c r="T29" s="115">
        <v>0</v>
      </c>
      <c r="U29" s="115"/>
      <c r="V29" s="115"/>
      <c r="W29" s="118">
        <f t="shared" si="23"/>
        <v>0</v>
      </c>
      <c r="X29" s="119"/>
      <c r="Y29" s="119"/>
      <c r="Z29" s="119">
        <f t="shared" si="17"/>
        <v>0</v>
      </c>
      <c r="AA29" s="237" t="s">
        <v>204</v>
      </c>
    </row>
    <row r="30" spans="1:27" s="121" customFormat="1" ht="105.6" hidden="1" x14ac:dyDescent="0.3">
      <c r="A30" s="105">
        <v>22</v>
      </c>
      <c r="B30" s="106" t="s">
        <v>32</v>
      </c>
      <c r="C30" s="107"/>
      <c r="D30" s="107">
        <v>6121</v>
      </c>
      <c r="E30" s="107">
        <v>61</v>
      </c>
      <c r="F30" s="188" t="s">
        <v>183</v>
      </c>
      <c r="G30" s="188"/>
      <c r="H30" s="109" t="s">
        <v>148</v>
      </c>
      <c r="I30" s="126" t="s">
        <v>177</v>
      </c>
      <c r="J30" s="111"/>
      <c r="K30" s="112" t="s">
        <v>169</v>
      </c>
      <c r="L30" s="113"/>
      <c r="M30" s="113"/>
      <c r="N30" s="113">
        <f t="shared" si="21"/>
        <v>0</v>
      </c>
      <c r="O30" s="114"/>
      <c r="P30" s="115"/>
      <c r="Q30" s="116">
        <f t="shared" si="18"/>
        <v>0</v>
      </c>
      <c r="R30" s="117">
        <f t="shared" ref="R30" si="24">SUM(S30:T30)</f>
        <v>0</v>
      </c>
      <c r="S30" s="115"/>
      <c r="T30" s="115">
        <v>0</v>
      </c>
      <c r="U30" s="115"/>
      <c r="V30" s="115"/>
      <c r="W30" s="118">
        <f t="shared" si="20"/>
        <v>0</v>
      </c>
      <c r="X30" s="119"/>
      <c r="Y30" s="119"/>
      <c r="Z30" s="119">
        <f t="shared" si="17"/>
        <v>0</v>
      </c>
      <c r="AA30" s="237" t="s">
        <v>204</v>
      </c>
    </row>
    <row r="31" spans="1:27" s="138" customFormat="1" ht="89.25" hidden="1" customHeight="1" x14ac:dyDescent="0.3">
      <c r="A31" s="105"/>
      <c r="B31" s="146"/>
      <c r="C31" s="147"/>
      <c r="D31" s="147"/>
      <c r="E31" s="147"/>
      <c r="F31" s="139"/>
      <c r="G31" s="139"/>
      <c r="H31" s="125"/>
      <c r="I31" s="110"/>
      <c r="J31" s="148"/>
      <c r="K31" s="148"/>
      <c r="L31" s="149"/>
      <c r="M31" s="150"/>
      <c r="N31" s="128">
        <f>L31-M31</f>
        <v>0</v>
      </c>
      <c r="O31" s="151"/>
      <c r="P31" s="152"/>
      <c r="Q31" s="116">
        <f>R31+W31</f>
        <v>0</v>
      </c>
      <c r="R31" s="117">
        <f>SUM(S31:T31)</f>
        <v>0</v>
      </c>
      <c r="S31" s="115"/>
      <c r="T31" s="115"/>
      <c r="U31" s="131"/>
      <c r="V31" s="131"/>
      <c r="W31" s="118">
        <f>SUM(X31:Y31)</f>
        <v>0</v>
      </c>
      <c r="X31" s="115"/>
      <c r="Y31" s="119"/>
      <c r="Z31" s="119">
        <f>L31-P31-Q31</f>
        <v>0</v>
      </c>
      <c r="AA31" s="153"/>
    </row>
    <row r="32" spans="1:27" s="104" customFormat="1" ht="25.5" hidden="1" customHeight="1" x14ac:dyDescent="0.35">
      <c r="A32" s="154" t="s">
        <v>176</v>
      </c>
      <c r="B32" s="155"/>
      <c r="C32" s="155"/>
      <c r="D32" s="155"/>
      <c r="E32" s="155"/>
      <c r="F32" s="155"/>
      <c r="G32" s="155"/>
      <c r="H32" s="155"/>
      <c r="I32" s="155"/>
      <c r="J32" s="155"/>
      <c r="K32" s="155"/>
      <c r="L32" s="156">
        <f>SUM(L33:L33)</f>
        <v>0</v>
      </c>
      <c r="M32" s="156">
        <f>SUM(M33:M33)</f>
        <v>0</v>
      </c>
      <c r="N32" s="156">
        <f>SUM(N33:N33)</f>
        <v>0</v>
      </c>
      <c r="O32" s="157"/>
      <c r="P32" s="156">
        <f>SUM(P33:P33)</f>
        <v>0</v>
      </c>
      <c r="Q32" s="158">
        <f>SUM(Q33:Q33)</f>
        <v>0</v>
      </c>
      <c r="R32" s="158">
        <f t="shared" ref="R32:Z32" si="25">SUM(R33:R33)</f>
        <v>0</v>
      </c>
      <c r="S32" s="158">
        <f t="shared" si="25"/>
        <v>0</v>
      </c>
      <c r="T32" s="158">
        <f t="shared" si="25"/>
        <v>0</v>
      </c>
      <c r="U32" s="158">
        <f t="shared" si="25"/>
        <v>0</v>
      </c>
      <c r="V32" s="158">
        <f t="shared" si="25"/>
        <v>0</v>
      </c>
      <c r="W32" s="158">
        <f>SUM(W33:W33)</f>
        <v>0</v>
      </c>
      <c r="X32" s="158">
        <f t="shared" si="25"/>
        <v>0</v>
      </c>
      <c r="Y32" s="158">
        <f>SUM(Y33:Y33)</f>
        <v>0</v>
      </c>
      <c r="Z32" s="159">
        <f t="shared" si="25"/>
        <v>0</v>
      </c>
      <c r="AA32" s="160"/>
    </row>
    <row r="33" spans="1:28" s="138" customFormat="1" ht="89.25" hidden="1" customHeight="1" x14ac:dyDescent="0.3">
      <c r="A33" s="122">
        <v>1</v>
      </c>
      <c r="B33" s="146"/>
      <c r="C33" s="122"/>
      <c r="D33" s="122"/>
      <c r="E33" s="122"/>
      <c r="F33" s="124"/>
      <c r="G33" s="124"/>
      <c r="H33" s="125" t="s">
        <v>180</v>
      </c>
      <c r="I33" s="110" t="s">
        <v>181</v>
      </c>
      <c r="J33" s="127"/>
      <c r="K33" s="127"/>
      <c r="L33" s="128"/>
      <c r="M33" s="128"/>
      <c r="N33" s="128">
        <f t="shared" ref="N33" si="26">L33-M33</f>
        <v>0</v>
      </c>
      <c r="O33" s="151"/>
      <c r="P33" s="152"/>
      <c r="Q33" s="161">
        <f>R33+W33</f>
        <v>0</v>
      </c>
      <c r="R33" s="117">
        <f>SUM(S33:T33)</f>
        <v>0</v>
      </c>
      <c r="S33" s="115">
        <v>0</v>
      </c>
      <c r="T33" s="115">
        <v>0</v>
      </c>
      <c r="U33" s="131"/>
      <c r="V33" s="131"/>
      <c r="W33" s="135">
        <f>SUM(X33:Y33)</f>
        <v>0</v>
      </c>
      <c r="X33" s="115">
        <v>0</v>
      </c>
      <c r="Y33" s="119"/>
      <c r="Z33" s="162">
        <f>L33-P33-Q33</f>
        <v>0</v>
      </c>
      <c r="AA33" s="163"/>
    </row>
    <row r="34" spans="1:28" ht="35.25" customHeight="1" x14ac:dyDescent="0.3">
      <c r="A34" s="165" t="s">
        <v>179</v>
      </c>
      <c r="B34" s="166"/>
      <c r="C34" s="166"/>
      <c r="D34" s="166"/>
      <c r="E34" s="166"/>
      <c r="F34" s="166"/>
      <c r="G34" s="166"/>
      <c r="H34" s="166"/>
      <c r="I34" s="166"/>
      <c r="J34" s="166"/>
      <c r="K34" s="166"/>
      <c r="L34" s="167">
        <f>L8+L32</f>
        <v>42368</v>
      </c>
      <c r="M34" s="167">
        <f>M8+M32</f>
        <v>16380</v>
      </c>
      <c r="N34" s="167">
        <f>N8+N32</f>
        <v>25988</v>
      </c>
      <c r="O34" s="167"/>
      <c r="P34" s="167">
        <f t="shared" ref="P34:Z34" si="27">P8+P32</f>
        <v>1100</v>
      </c>
      <c r="Q34" s="167">
        <f t="shared" si="27"/>
        <v>41268</v>
      </c>
      <c r="R34" s="167">
        <f t="shared" si="27"/>
        <v>16380</v>
      </c>
      <c r="S34" s="167">
        <f t="shared" si="27"/>
        <v>16380</v>
      </c>
      <c r="T34" s="167">
        <f t="shared" si="27"/>
        <v>0</v>
      </c>
      <c r="U34" s="167">
        <f t="shared" si="27"/>
        <v>0</v>
      </c>
      <c r="V34" s="167">
        <f t="shared" si="27"/>
        <v>0</v>
      </c>
      <c r="W34" s="167">
        <f t="shared" si="27"/>
        <v>24888</v>
      </c>
      <c r="X34" s="167">
        <f t="shared" si="27"/>
        <v>24888</v>
      </c>
      <c r="Y34" s="167">
        <f t="shared" si="27"/>
        <v>0</v>
      </c>
      <c r="Z34" s="168">
        <f t="shared" si="27"/>
        <v>0</v>
      </c>
      <c r="AA34" s="169"/>
    </row>
    <row r="35" spans="1:28" s="86" customFormat="1" x14ac:dyDescent="0.3">
      <c r="A35" s="84"/>
      <c r="B35" s="84"/>
      <c r="C35" s="84"/>
      <c r="D35" s="84"/>
      <c r="E35" s="84"/>
      <c r="F35" s="84"/>
      <c r="G35" s="84"/>
      <c r="H35" s="170"/>
      <c r="I35" s="84"/>
      <c r="J35" s="171"/>
      <c r="K35" s="172"/>
      <c r="L35" s="173"/>
      <c r="M35" s="173"/>
      <c r="N35" s="173"/>
      <c r="O35" s="174"/>
      <c r="P35" s="174"/>
      <c r="AA35" s="175"/>
      <c r="AB35" s="88"/>
    </row>
    <row r="36" spans="1:28" s="86" customFormat="1" x14ac:dyDescent="0.3">
      <c r="A36" s="84"/>
      <c r="B36" s="84"/>
      <c r="C36" s="84"/>
      <c r="D36" s="84"/>
      <c r="E36" s="84"/>
      <c r="F36" s="84"/>
      <c r="G36" s="84"/>
      <c r="H36" s="84"/>
      <c r="I36" s="84"/>
      <c r="J36" s="176"/>
      <c r="K36" s="177"/>
      <c r="L36" s="178"/>
      <c r="M36" s="178"/>
      <c r="N36" s="178"/>
      <c r="AA36" s="175"/>
      <c r="AB36" s="88"/>
    </row>
    <row r="37" spans="1:28" s="86" customFormat="1" ht="17.399999999999999" x14ac:dyDescent="0.3">
      <c r="A37" s="179"/>
      <c r="B37" s="179"/>
      <c r="C37" s="179"/>
      <c r="D37" s="179"/>
      <c r="E37" s="179"/>
      <c r="F37" s="179"/>
      <c r="G37" s="179"/>
      <c r="H37" s="179"/>
      <c r="I37" s="179" t="s">
        <v>348</v>
      </c>
      <c r="J37" s="179"/>
      <c r="K37" s="179"/>
      <c r="L37" s="283">
        <f>SUM(L9:L24)</f>
        <v>42368</v>
      </c>
      <c r="M37" s="283">
        <f t="shared" ref="M37:Z37" si="28">SUM(M9:M24)</f>
        <v>16380</v>
      </c>
      <c r="N37" s="283">
        <f t="shared" si="28"/>
        <v>25988</v>
      </c>
      <c r="O37" s="283"/>
      <c r="P37" s="283">
        <f t="shared" si="28"/>
        <v>1100</v>
      </c>
      <c r="Q37" s="283">
        <f t="shared" si="28"/>
        <v>41268</v>
      </c>
      <c r="R37" s="283">
        <f t="shared" si="28"/>
        <v>16380</v>
      </c>
      <c r="S37" s="283">
        <f t="shared" si="28"/>
        <v>16380</v>
      </c>
      <c r="T37" s="283">
        <f t="shared" si="28"/>
        <v>0</v>
      </c>
      <c r="U37" s="283">
        <f t="shared" si="28"/>
        <v>0</v>
      </c>
      <c r="V37" s="283">
        <f t="shared" si="28"/>
        <v>0</v>
      </c>
      <c r="W37" s="283">
        <f t="shared" si="28"/>
        <v>24888</v>
      </c>
      <c r="X37" s="283">
        <f t="shared" si="28"/>
        <v>24888</v>
      </c>
      <c r="Y37" s="283">
        <f t="shared" si="28"/>
        <v>0</v>
      </c>
      <c r="Z37" s="283">
        <f t="shared" si="28"/>
        <v>0</v>
      </c>
      <c r="AA37" s="175"/>
      <c r="AB37" s="88"/>
    </row>
    <row r="38" spans="1:28" s="185" customFormat="1" ht="15" x14ac:dyDescent="0.25">
      <c r="A38" s="180"/>
      <c r="B38" s="181"/>
      <c r="C38" s="180"/>
      <c r="D38" s="181"/>
      <c r="E38" s="181"/>
      <c r="F38" s="181"/>
      <c r="G38" s="181"/>
      <c r="H38" s="181"/>
      <c r="I38" s="181" t="s">
        <v>349</v>
      </c>
      <c r="J38" s="182"/>
      <c r="K38" s="183"/>
      <c r="L38" s="184">
        <f>SUM(L25:L30)</f>
        <v>0</v>
      </c>
      <c r="M38" s="184">
        <f t="shared" ref="M38:Z38" si="29">SUM(M25:M30)</f>
        <v>0</v>
      </c>
      <c r="N38" s="184">
        <f t="shared" si="29"/>
        <v>0</v>
      </c>
      <c r="O38" s="184"/>
      <c r="P38" s="184">
        <f t="shared" si="29"/>
        <v>0</v>
      </c>
      <c r="Q38" s="184">
        <f t="shared" si="29"/>
        <v>0</v>
      </c>
      <c r="R38" s="184">
        <f t="shared" si="29"/>
        <v>0</v>
      </c>
      <c r="S38" s="184">
        <f t="shared" si="29"/>
        <v>0</v>
      </c>
      <c r="T38" s="184">
        <f t="shared" si="29"/>
        <v>0</v>
      </c>
      <c r="U38" s="184">
        <f t="shared" si="29"/>
        <v>0</v>
      </c>
      <c r="V38" s="184">
        <f t="shared" si="29"/>
        <v>0</v>
      </c>
      <c r="W38" s="184">
        <f t="shared" si="29"/>
        <v>0</v>
      </c>
      <c r="X38" s="184">
        <f t="shared" si="29"/>
        <v>0</v>
      </c>
      <c r="Y38" s="184">
        <f t="shared" si="29"/>
        <v>0</v>
      </c>
      <c r="Z38" s="184">
        <f t="shared" si="29"/>
        <v>0</v>
      </c>
      <c r="AA38" s="186"/>
      <c r="AB38" s="187"/>
    </row>
    <row r="39" spans="1:28" s="86" customFormat="1" x14ac:dyDescent="0.3">
      <c r="A39" s="84"/>
      <c r="B39" s="84"/>
      <c r="C39" s="84"/>
      <c r="D39" s="84"/>
      <c r="E39" s="84"/>
      <c r="F39" s="84"/>
      <c r="G39" s="84"/>
      <c r="H39" s="84"/>
      <c r="I39" s="84"/>
      <c r="J39" s="88"/>
      <c r="K39" s="177"/>
      <c r="L39" s="178">
        <f>SUM(L37:L38)</f>
        <v>42368</v>
      </c>
      <c r="M39" s="178">
        <f t="shared" ref="M39:Z39" si="30">SUM(M37:M38)</f>
        <v>16380</v>
      </c>
      <c r="N39" s="178">
        <f t="shared" si="30"/>
        <v>25988</v>
      </c>
      <c r="O39" s="178"/>
      <c r="P39" s="178">
        <f t="shared" si="30"/>
        <v>1100</v>
      </c>
      <c r="Q39" s="178">
        <f t="shared" si="30"/>
        <v>41268</v>
      </c>
      <c r="R39" s="178">
        <f t="shared" si="30"/>
        <v>16380</v>
      </c>
      <c r="S39" s="178">
        <f t="shared" si="30"/>
        <v>16380</v>
      </c>
      <c r="T39" s="178">
        <f t="shared" si="30"/>
        <v>0</v>
      </c>
      <c r="U39" s="178">
        <f t="shared" si="30"/>
        <v>0</v>
      </c>
      <c r="V39" s="178">
        <f t="shared" si="30"/>
        <v>0</v>
      </c>
      <c r="W39" s="178">
        <f t="shared" si="30"/>
        <v>24888</v>
      </c>
      <c r="X39" s="178">
        <f t="shared" si="30"/>
        <v>24888</v>
      </c>
      <c r="Y39" s="178">
        <f t="shared" si="30"/>
        <v>0</v>
      </c>
      <c r="Z39" s="178">
        <f t="shared" si="30"/>
        <v>0</v>
      </c>
      <c r="AA39" s="175"/>
      <c r="AB39" s="88"/>
    </row>
    <row r="40" spans="1:28" s="86" customFormat="1" x14ac:dyDescent="0.3">
      <c r="A40" s="84"/>
      <c r="B40" s="84"/>
      <c r="C40" s="84"/>
      <c r="D40" s="84"/>
      <c r="E40" s="84"/>
      <c r="F40" s="84"/>
      <c r="G40" s="84"/>
      <c r="H40" s="84"/>
      <c r="I40" s="84"/>
      <c r="J40" s="88"/>
      <c r="K40" s="177"/>
      <c r="L40" s="178"/>
      <c r="M40" s="178"/>
      <c r="N40" s="178"/>
      <c r="AA40" s="175"/>
      <c r="AB40" s="88"/>
    </row>
    <row r="41" spans="1:28" s="86" customFormat="1" x14ac:dyDescent="0.3">
      <c r="A41" s="84"/>
      <c r="B41" s="84"/>
      <c r="C41" s="84"/>
      <c r="D41" s="84"/>
      <c r="E41" s="84"/>
      <c r="F41" s="84"/>
      <c r="G41" s="84"/>
      <c r="H41" s="84"/>
      <c r="I41" s="84"/>
      <c r="J41" s="88"/>
      <c r="K41" s="177"/>
      <c r="L41" s="178"/>
      <c r="M41" s="178"/>
      <c r="N41" s="178"/>
      <c r="AA41" s="175"/>
      <c r="AB41" s="88"/>
    </row>
    <row r="42" spans="1:28" s="86" customFormat="1" x14ac:dyDescent="0.3">
      <c r="A42" s="84"/>
      <c r="B42" s="84"/>
      <c r="C42" s="84"/>
      <c r="D42" s="84"/>
      <c r="E42" s="84"/>
      <c r="F42" s="84"/>
      <c r="G42" s="84"/>
      <c r="H42" s="84"/>
      <c r="I42" s="84"/>
      <c r="J42" s="88"/>
      <c r="K42" s="177"/>
      <c r="L42" s="178"/>
      <c r="M42" s="178"/>
      <c r="N42" s="178"/>
      <c r="AA42" s="175"/>
      <c r="AB42" s="88"/>
    </row>
    <row r="43" spans="1:28" s="86" customFormat="1" x14ac:dyDescent="0.3">
      <c r="A43" s="84"/>
      <c r="B43" s="84"/>
      <c r="C43" s="84"/>
      <c r="D43" s="84"/>
      <c r="E43" s="84"/>
      <c r="F43" s="84"/>
      <c r="G43" s="84"/>
      <c r="H43" s="84"/>
      <c r="I43" s="84"/>
      <c r="J43" s="88"/>
      <c r="K43" s="177"/>
      <c r="L43" s="178"/>
      <c r="M43" s="178"/>
      <c r="N43" s="178"/>
      <c r="AA43" s="175"/>
      <c r="AB43" s="88"/>
    </row>
    <row r="44" spans="1:28" s="86" customFormat="1" x14ac:dyDescent="0.3">
      <c r="A44" s="84"/>
      <c r="B44" s="84"/>
      <c r="C44" s="84"/>
      <c r="D44" s="84"/>
      <c r="E44" s="84"/>
      <c r="F44" s="84"/>
      <c r="G44" s="84"/>
      <c r="H44" s="84"/>
      <c r="I44" s="84"/>
      <c r="J44" s="88"/>
      <c r="K44" s="177"/>
      <c r="L44" s="178"/>
      <c r="M44" s="178"/>
      <c r="N44" s="178"/>
      <c r="AA44" s="175"/>
      <c r="AB44" s="88"/>
    </row>
    <row r="45" spans="1:28" s="86" customFormat="1" x14ac:dyDescent="0.3">
      <c r="A45" s="84"/>
      <c r="B45" s="84"/>
      <c r="C45" s="84"/>
      <c r="D45" s="84"/>
      <c r="E45" s="84"/>
      <c r="F45" s="84"/>
      <c r="G45" s="84"/>
      <c r="H45" s="84"/>
      <c r="I45" s="84"/>
      <c r="J45" s="88"/>
      <c r="K45" s="177"/>
      <c r="L45" s="178"/>
      <c r="M45" s="178"/>
      <c r="N45" s="178"/>
      <c r="AA45" s="175"/>
      <c r="AB45" s="88"/>
    </row>
    <row r="46" spans="1:28" s="86" customFormat="1" x14ac:dyDescent="0.3">
      <c r="A46" s="84"/>
      <c r="B46" s="84"/>
      <c r="C46" s="84"/>
      <c r="D46" s="84"/>
      <c r="E46" s="84"/>
      <c r="F46" s="84"/>
      <c r="G46" s="84"/>
      <c r="H46" s="84"/>
      <c r="I46" s="84"/>
      <c r="J46" s="88"/>
      <c r="K46" s="177"/>
      <c r="L46" s="178"/>
      <c r="M46" s="178"/>
      <c r="N46" s="178"/>
      <c r="AA46" s="175"/>
      <c r="AB46" s="88"/>
    </row>
    <row r="47" spans="1:28" s="86" customFormat="1" x14ac:dyDescent="0.3">
      <c r="A47" s="84"/>
      <c r="B47" s="84"/>
      <c r="C47" s="84"/>
      <c r="D47" s="84"/>
      <c r="E47" s="84"/>
      <c r="F47" s="84"/>
      <c r="G47" s="84"/>
      <c r="H47" s="84"/>
      <c r="I47" s="84"/>
      <c r="J47" s="88"/>
      <c r="K47" s="177"/>
      <c r="L47" s="178"/>
      <c r="M47" s="178"/>
      <c r="N47" s="178"/>
      <c r="AA47" s="175"/>
      <c r="AB47" s="88"/>
    </row>
    <row r="48" spans="1:28" s="86" customFormat="1" x14ac:dyDescent="0.3">
      <c r="A48" s="84"/>
      <c r="B48" s="84"/>
      <c r="C48" s="84"/>
      <c r="D48" s="84"/>
      <c r="E48" s="84"/>
      <c r="F48" s="84"/>
      <c r="G48" s="84"/>
      <c r="H48" s="84"/>
      <c r="I48" s="84"/>
      <c r="J48" s="88"/>
      <c r="K48" s="177"/>
      <c r="L48" s="178"/>
      <c r="M48" s="178"/>
      <c r="N48" s="178"/>
      <c r="AA48" s="175"/>
      <c r="AB48" s="88"/>
    </row>
    <row r="49" spans="1:28" s="86" customFormat="1" x14ac:dyDescent="0.3">
      <c r="A49" s="84"/>
      <c r="B49" s="84"/>
      <c r="C49" s="84"/>
      <c r="D49" s="84"/>
      <c r="E49" s="84"/>
      <c r="F49" s="84"/>
      <c r="G49" s="84"/>
      <c r="H49" s="84"/>
      <c r="I49" s="84"/>
      <c r="J49" s="88"/>
      <c r="K49" s="177"/>
      <c r="L49" s="178"/>
      <c r="M49" s="178"/>
      <c r="N49" s="178"/>
      <c r="AA49" s="175"/>
      <c r="AB49" s="88"/>
    </row>
    <row r="50" spans="1:28" s="86" customFormat="1" x14ac:dyDescent="0.3">
      <c r="A50" s="84"/>
      <c r="B50" s="84"/>
      <c r="C50" s="84"/>
      <c r="D50" s="84"/>
      <c r="E50" s="84"/>
      <c r="F50" s="84"/>
      <c r="G50" s="84"/>
      <c r="H50" s="84"/>
      <c r="I50" s="84"/>
      <c r="J50" s="88"/>
      <c r="K50" s="177"/>
      <c r="L50" s="178"/>
      <c r="M50" s="178"/>
      <c r="N50" s="178"/>
      <c r="AA50" s="175"/>
      <c r="AB50" s="88"/>
    </row>
    <row r="51" spans="1:28" s="86" customFormat="1" x14ac:dyDescent="0.3">
      <c r="A51" s="84"/>
      <c r="B51" s="84"/>
      <c r="C51" s="84"/>
      <c r="D51" s="84"/>
      <c r="E51" s="84"/>
      <c r="F51" s="84"/>
      <c r="G51" s="84"/>
      <c r="H51" s="84"/>
      <c r="I51" s="84"/>
      <c r="J51" s="88"/>
      <c r="K51" s="177"/>
      <c r="L51" s="178"/>
      <c r="M51" s="178"/>
      <c r="N51" s="178"/>
      <c r="AA51" s="175"/>
      <c r="AB51" s="88"/>
    </row>
    <row r="52" spans="1:28" s="86" customFormat="1" x14ac:dyDescent="0.3">
      <c r="A52" s="84"/>
      <c r="B52" s="84"/>
      <c r="C52" s="84"/>
      <c r="D52" s="84"/>
      <c r="E52" s="84"/>
      <c r="F52" s="84"/>
      <c r="G52" s="84"/>
      <c r="H52" s="84"/>
      <c r="I52" s="84"/>
      <c r="J52" s="88"/>
      <c r="K52" s="177"/>
      <c r="L52" s="178"/>
      <c r="M52" s="178"/>
      <c r="N52" s="178"/>
      <c r="AA52" s="175"/>
      <c r="AB52" s="88"/>
    </row>
    <row r="53" spans="1:28" s="86" customFormat="1" x14ac:dyDescent="0.3">
      <c r="A53" s="84"/>
      <c r="B53" s="84"/>
      <c r="C53" s="84"/>
      <c r="D53" s="84"/>
      <c r="E53" s="84"/>
      <c r="F53" s="84"/>
      <c r="G53" s="84"/>
      <c r="H53" s="84"/>
      <c r="I53" s="84"/>
      <c r="J53" s="88"/>
      <c r="K53" s="177"/>
      <c r="L53" s="178"/>
      <c r="M53" s="178"/>
      <c r="N53" s="178"/>
      <c r="AA53" s="175"/>
      <c r="AB53" s="88"/>
    </row>
    <row r="54" spans="1:28" s="86" customFormat="1" x14ac:dyDescent="0.3">
      <c r="A54" s="84"/>
      <c r="B54" s="84"/>
      <c r="C54" s="84"/>
      <c r="D54" s="84"/>
      <c r="E54" s="84"/>
      <c r="F54" s="84"/>
      <c r="G54" s="84"/>
      <c r="H54" s="84"/>
      <c r="I54" s="84"/>
      <c r="J54" s="88"/>
      <c r="K54" s="177"/>
      <c r="L54" s="178"/>
      <c r="M54" s="178"/>
      <c r="N54" s="178"/>
      <c r="AA54" s="175"/>
      <c r="AB54" s="88"/>
    </row>
    <row r="55" spans="1:28" s="86" customFormat="1" x14ac:dyDescent="0.3">
      <c r="A55" s="84"/>
      <c r="B55" s="84"/>
      <c r="C55" s="84"/>
      <c r="D55" s="84"/>
      <c r="E55" s="84"/>
      <c r="F55" s="84"/>
      <c r="G55" s="84"/>
      <c r="H55" s="84"/>
      <c r="I55" s="84"/>
      <c r="J55" s="88"/>
      <c r="K55" s="177"/>
      <c r="L55" s="178"/>
      <c r="M55" s="178"/>
      <c r="N55" s="178"/>
      <c r="AA55" s="175"/>
      <c r="AB55" s="88"/>
    </row>
    <row r="56" spans="1:28" s="86" customFormat="1" x14ac:dyDescent="0.3">
      <c r="A56" s="84"/>
      <c r="B56" s="84"/>
      <c r="C56" s="84"/>
      <c r="D56" s="84"/>
      <c r="E56" s="84"/>
      <c r="F56" s="84"/>
      <c r="G56" s="84"/>
      <c r="H56" s="84"/>
      <c r="I56" s="84"/>
      <c r="J56" s="88"/>
      <c r="K56" s="84"/>
      <c r="L56" s="178"/>
      <c r="M56" s="178"/>
      <c r="N56" s="178"/>
      <c r="AA56" s="175"/>
      <c r="AB56" s="88"/>
    </row>
    <row r="57" spans="1:28" s="86" customFormat="1" x14ac:dyDescent="0.3">
      <c r="A57" s="84"/>
      <c r="B57" s="84"/>
      <c r="C57" s="84"/>
      <c r="D57" s="84"/>
      <c r="E57" s="84"/>
      <c r="F57" s="84"/>
      <c r="G57" s="84"/>
      <c r="H57" s="84"/>
      <c r="I57" s="84"/>
      <c r="J57" s="88"/>
      <c r="K57" s="84"/>
      <c r="L57" s="178"/>
      <c r="M57" s="178"/>
      <c r="N57" s="178"/>
      <c r="AA57" s="175"/>
      <c r="AB57" s="88"/>
    </row>
    <row r="58" spans="1:28" s="86" customFormat="1" x14ac:dyDescent="0.3">
      <c r="A58" s="84"/>
      <c r="B58" s="84"/>
      <c r="C58" s="84"/>
      <c r="D58" s="84"/>
      <c r="E58" s="84"/>
      <c r="F58" s="84"/>
      <c r="G58" s="84"/>
      <c r="H58" s="84"/>
      <c r="I58" s="84"/>
      <c r="J58" s="88"/>
      <c r="K58" s="84"/>
      <c r="L58" s="178"/>
      <c r="M58" s="178"/>
      <c r="N58" s="178"/>
      <c r="AA58" s="175"/>
      <c r="AB58" s="88"/>
    </row>
    <row r="59" spans="1:28" s="86" customFormat="1" x14ac:dyDescent="0.3">
      <c r="A59" s="84"/>
      <c r="B59" s="84"/>
      <c r="C59" s="84"/>
      <c r="D59" s="84"/>
      <c r="E59" s="84"/>
      <c r="F59" s="84"/>
      <c r="G59" s="84"/>
      <c r="H59" s="84"/>
      <c r="I59" s="84"/>
      <c r="J59" s="88"/>
      <c r="K59" s="84"/>
      <c r="L59" s="178"/>
      <c r="M59" s="178"/>
      <c r="N59" s="178"/>
      <c r="AA59" s="175"/>
      <c r="AB59" s="88"/>
    </row>
    <row r="60" spans="1:28" s="86" customFormat="1" x14ac:dyDescent="0.3">
      <c r="A60" s="84"/>
      <c r="B60" s="84"/>
      <c r="C60" s="84"/>
      <c r="D60" s="84"/>
      <c r="E60" s="84"/>
      <c r="F60" s="84"/>
      <c r="G60" s="84"/>
      <c r="H60" s="84"/>
      <c r="I60" s="84"/>
      <c r="J60" s="88"/>
      <c r="K60" s="84"/>
      <c r="L60" s="178"/>
      <c r="M60" s="178"/>
      <c r="N60" s="178"/>
      <c r="AA60" s="175"/>
      <c r="AB60" s="88"/>
    </row>
    <row r="61" spans="1:28" s="86" customFormat="1" x14ac:dyDescent="0.3">
      <c r="A61" s="84"/>
      <c r="B61" s="84"/>
      <c r="C61" s="84"/>
      <c r="D61" s="84"/>
      <c r="E61" s="84"/>
      <c r="F61" s="84"/>
      <c r="G61" s="84"/>
      <c r="H61" s="84"/>
      <c r="I61" s="84"/>
      <c r="J61" s="88"/>
      <c r="K61" s="84"/>
      <c r="L61" s="178"/>
      <c r="M61" s="178"/>
      <c r="N61" s="178"/>
      <c r="AA61" s="175"/>
      <c r="AB61" s="88"/>
    </row>
    <row r="62" spans="1:28" s="86" customFormat="1" x14ac:dyDescent="0.3">
      <c r="A62" s="84"/>
      <c r="B62" s="84"/>
      <c r="C62" s="84"/>
      <c r="D62" s="84"/>
      <c r="E62" s="84"/>
      <c r="F62" s="84"/>
      <c r="G62" s="84"/>
      <c r="H62" s="84"/>
      <c r="I62" s="84"/>
      <c r="J62" s="88"/>
      <c r="K62" s="84"/>
      <c r="L62" s="178"/>
      <c r="M62" s="178"/>
      <c r="N62" s="178"/>
      <c r="AA62" s="175"/>
      <c r="AB62" s="88"/>
    </row>
    <row r="63" spans="1:28" s="86" customFormat="1" x14ac:dyDescent="0.3">
      <c r="A63" s="84"/>
      <c r="B63" s="84"/>
      <c r="C63" s="84"/>
      <c r="D63" s="84"/>
      <c r="E63" s="84"/>
      <c r="F63" s="84"/>
      <c r="G63" s="84"/>
      <c r="H63" s="84"/>
      <c r="I63" s="84"/>
      <c r="J63" s="88"/>
      <c r="K63" s="84"/>
      <c r="L63" s="178"/>
      <c r="M63" s="178"/>
      <c r="N63" s="178"/>
      <c r="AA63" s="175"/>
      <c r="AB63" s="88"/>
    </row>
    <row r="64" spans="1:28" s="86" customFormat="1" x14ac:dyDescent="0.3">
      <c r="A64" s="84"/>
      <c r="B64" s="84"/>
      <c r="C64" s="84"/>
      <c r="D64" s="84"/>
      <c r="E64" s="84"/>
      <c r="F64" s="84"/>
      <c r="G64" s="84"/>
      <c r="H64" s="84"/>
      <c r="I64" s="84"/>
      <c r="J64" s="88"/>
      <c r="K64" s="84"/>
      <c r="L64" s="178"/>
      <c r="M64" s="178"/>
      <c r="N64" s="178"/>
      <c r="AA64" s="175"/>
      <c r="AB64" s="88"/>
    </row>
    <row r="65" spans="1:28" s="86" customFormat="1" x14ac:dyDescent="0.3">
      <c r="A65" s="84"/>
      <c r="B65" s="84"/>
      <c r="C65" s="84"/>
      <c r="D65" s="84"/>
      <c r="E65" s="84"/>
      <c r="F65" s="84"/>
      <c r="G65" s="84"/>
      <c r="H65" s="84"/>
      <c r="I65" s="84"/>
      <c r="J65" s="88"/>
      <c r="K65" s="84"/>
      <c r="L65" s="178"/>
      <c r="M65" s="178"/>
      <c r="N65" s="178"/>
      <c r="AA65" s="175"/>
      <c r="AB65" s="88"/>
    </row>
    <row r="66" spans="1:28" s="86" customFormat="1" x14ac:dyDescent="0.3">
      <c r="A66" s="84"/>
      <c r="B66" s="84"/>
      <c r="C66" s="84"/>
      <c r="D66" s="84"/>
      <c r="E66" s="84"/>
      <c r="F66" s="84"/>
      <c r="G66" s="84"/>
      <c r="H66" s="84"/>
      <c r="I66" s="84"/>
      <c r="J66" s="88"/>
      <c r="K66" s="84"/>
      <c r="L66" s="178"/>
      <c r="M66" s="178"/>
      <c r="N66" s="178"/>
      <c r="AA66" s="175"/>
      <c r="AB66" s="88"/>
    </row>
    <row r="67" spans="1:28" s="86" customFormat="1" x14ac:dyDescent="0.3">
      <c r="A67" s="88"/>
      <c r="B67" s="88"/>
      <c r="C67" s="88"/>
      <c r="D67" s="88"/>
      <c r="E67" s="88"/>
      <c r="F67" s="88"/>
      <c r="G67" s="88"/>
      <c r="H67" s="88"/>
      <c r="I67" s="88"/>
      <c r="J67" s="88"/>
      <c r="K67" s="84"/>
      <c r="L67" s="178"/>
      <c r="M67" s="178"/>
      <c r="N67" s="178"/>
      <c r="AA67" s="175"/>
      <c r="AB67" s="88"/>
    </row>
    <row r="68" spans="1:28" s="86" customFormat="1" x14ac:dyDescent="0.3">
      <c r="A68" s="88"/>
      <c r="B68" s="88"/>
      <c r="C68" s="88"/>
      <c r="D68" s="88"/>
      <c r="E68" s="88"/>
      <c r="F68" s="88"/>
      <c r="G68" s="88"/>
      <c r="H68" s="88"/>
      <c r="I68" s="88"/>
      <c r="J68" s="88"/>
      <c r="K68" s="84"/>
      <c r="L68" s="178"/>
      <c r="M68" s="178"/>
      <c r="N68" s="178"/>
      <c r="AA68" s="175"/>
      <c r="AB68" s="88"/>
    </row>
    <row r="69" spans="1:28" s="86" customFormat="1" x14ac:dyDescent="0.3">
      <c r="A69" s="88"/>
      <c r="B69" s="88"/>
      <c r="C69" s="88"/>
      <c r="D69" s="88"/>
      <c r="E69" s="88"/>
      <c r="F69" s="88"/>
      <c r="G69" s="88"/>
      <c r="H69" s="88"/>
      <c r="I69" s="88"/>
      <c r="J69" s="88"/>
      <c r="K69" s="84"/>
      <c r="L69" s="178"/>
      <c r="M69" s="178"/>
      <c r="N69" s="178"/>
      <c r="AA69" s="175"/>
      <c r="AB69" s="88"/>
    </row>
    <row r="70" spans="1:28" s="86" customFormat="1" x14ac:dyDescent="0.3">
      <c r="A70" s="88"/>
      <c r="B70" s="88"/>
      <c r="C70" s="88"/>
      <c r="D70" s="88"/>
      <c r="E70" s="88"/>
      <c r="F70" s="88"/>
      <c r="G70" s="88"/>
      <c r="H70" s="88"/>
      <c r="I70" s="88"/>
      <c r="J70" s="88"/>
      <c r="K70" s="84"/>
      <c r="L70" s="178"/>
      <c r="M70" s="178"/>
      <c r="N70" s="178"/>
      <c r="AA70" s="175"/>
      <c r="AB70" s="88"/>
    </row>
    <row r="71" spans="1:28" s="86" customFormat="1" x14ac:dyDescent="0.3">
      <c r="A71" s="88"/>
      <c r="B71" s="88"/>
      <c r="C71" s="88"/>
      <c r="D71" s="88"/>
      <c r="E71" s="88"/>
      <c r="F71" s="88"/>
      <c r="G71" s="88"/>
      <c r="H71" s="88"/>
      <c r="I71" s="88"/>
      <c r="J71" s="88"/>
      <c r="K71" s="84"/>
      <c r="L71" s="178"/>
      <c r="M71" s="178"/>
      <c r="N71" s="178"/>
      <c r="AA71" s="175"/>
      <c r="AB71" s="88"/>
    </row>
    <row r="72" spans="1:28" s="86" customFormat="1" x14ac:dyDescent="0.3">
      <c r="A72" s="88"/>
      <c r="B72" s="88"/>
      <c r="C72" s="88"/>
      <c r="D72" s="88"/>
      <c r="E72" s="88"/>
      <c r="F72" s="88"/>
      <c r="G72" s="88"/>
      <c r="H72" s="88"/>
      <c r="I72" s="88"/>
      <c r="J72" s="88"/>
      <c r="K72" s="84"/>
      <c r="L72" s="178"/>
      <c r="M72" s="178"/>
      <c r="N72" s="178"/>
      <c r="AA72" s="175"/>
      <c r="AB72" s="88"/>
    </row>
    <row r="73" spans="1:28" s="86" customFormat="1" x14ac:dyDescent="0.3">
      <c r="A73" s="88"/>
      <c r="B73" s="88"/>
      <c r="C73" s="88"/>
      <c r="D73" s="88"/>
      <c r="E73" s="88"/>
      <c r="F73" s="88"/>
      <c r="G73" s="88"/>
      <c r="H73" s="88"/>
      <c r="I73" s="88"/>
      <c r="J73" s="88"/>
      <c r="K73" s="84"/>
      <c r="L73" s="178"/>
      <c r="M73" s="178"/>
      <c r="N73" s="178"/>
      <c r="AA73" s="175"/>
      <c r="AB73" s="88"/>
    </row>
    <row r="74" spans="1:28" s="86" customFormat="1" x14ac:dyDescent="0.3">
      <c r="A74" s="88"/>
      <c r="B74" s="88"/>
      <c r="C74" s="88"/>
      <c r="D74" s="88"/>
      <c r="E74" s="88"/>
      <c r="F74" s="88"/>
      <c r="G74" s="88"/>
      <c r="H74" s="88"/>
      <c r="I74" s="88"/>
      <c r="J74" s="88"/>
      <c r="K74" s="84"/>
      <c r="L74" s="178"/>
      <c r="M74" s="178"/>
      <c r="N74" s="178"/>
      <c r="AA74" s="175"/>
      <c r="AB74" s="88"/>
    </row>
    <row r="75" spans="1:28" s="86" customFormat="1" x14ac:dyDescent="0.3">
      <c r="A75" s="88"/>
      <c r="B75" s="88"/>
      <c r="C75" s="88"/>
      <c r="D75" s="88"/>
      <c r="E75" s="88"/>
      <c r="F75" s="88"/>
      <c r="G75" s="88"/>
      <c r="H75" s="88"/>
      <c r="I75" s="88"/>
      <c r="J75" s="88"/>
      <c r="K75" s="84"/>
      <c r="L75" s="178"/>
      <c r="M75" s="178"/>
      <c r="N75" s="178"/>
      <c r="AA75" s="175"/>
      <c r="AB75" s="88"/>
    </row>
    <row r="76" spans="1:28" s="86" customFormat="1" x14ac:dyDescent="0.3">
      <c r="A76" s="88"/>
      <c r="B76" s="88"/>
      <c r="C76" s="88"/>
      <c r="D76" s="88"/>
      <c r="E76" s="88"/>
      <c r="F76" s="88"/>
      <c r="G76" s="88"/>
      <c r="H76" s="88"/>
      <c r="I76" s="88"/>
      <c r="J76" s="88"/>
      <c r="K76" s="84"/>
      <c r="L76" s="178"/>
      <c r="M76" s="178"/>
      <c r="N76" s="178"/>
      <c r="AA76" s="175"/>
      <c r="AB76" s="88"/>
    </row>
    <row r="77" spans="1:28" s="86" customFormat="1" x14ac:dyDescent="0.3">
      <c r="A77" s="88"/>
      <c r="B77" s="88"/>
      <c r="C77" s="88"/>
      <c r="D77" s="88"/>
      <c r="E77" s="88"/>
      <c r="F77" s="88"/>
      <c r="G77" s="88"/>
      <c r="H77" s="88"/>
      <c r="I77" s="88"/>
      <c r="J77" s="88"/>
      <c r="K77" s="84"/>
      <c r="L77" s="178"/>
      <c r="M77" s="178"/>
      <c r="N77" s="178"/>
      <c r="AA77" s="175"/>
      <c r="AB77" s="88"/>
    </row>
    <row r="78" spans="1:28" s="86" customFormat="1" x14ac:dyDescent="0.3">
      <c r="A78" s="88"/>
      <c r="B78" s="88"/>
      <c r="C78" s="88"/>
      <c r="D78" s="88"/>
      <c r="E78" s="88"/>
      <c r="F78" s="88"/>
      <c r="G78" s="88"/>
      <c r="H78" s="88"/>
      <c r="I78" s="88"/>
      <c r="J78" s="88"/>
      <c r="K78" s="84"/>
      <c r="L78" s="178"/>
      <c r="M78" s="178"/>
      <c r="N78" s="178"/>
      <c r="AA78" s="175"/>
      <c r="AB78" s="88"/>
    </row>
    <row r="79" spans="1:28" s="86" customFormat="1" x14ac:dyDescent="0.3">
      <c r="A79" s="88"/>
      <c r="B79" s="88"/>
      <c r="C79" s="88"/>
      <c r="D79" s="88"/>
      <c r="E79" s="88"/>
      <c r="F79" s="88"/>
      <c r="G79" s="88"/>
      <c r="H79" s="88"/>
      <c r="I79" s="88"/>
      <c r="J79" s="88"/>
      <c r="K79" s="84"/>
      <c r="L79" s="178"/>
      <c r="M79" s="178"/>
      <c r="N79" s="178"/>
      <c r="AA79" s="175"/>
      <c r="AB79" s="88"/>
    </row>
    <row r="80" spans="1:28" s="86" customFormat="1" x14ac:dyDescent="0.3">
      <c r="A80" s="88"/>
      <c r="B80" s="88"/>
      <c r="C80" s="88"/>
      <c r="D80" s="88"/>
      <c r="E80" s="88"/>
      <c r="F80" s="88"/>
      <c r="G80" s="88"/>
      <c r="H80" s="88"/>
      <c r="I80" s="88"/>
      <c r="J80" s="88"/>
      <c r="K80" s="84"/>
      <c r="L80" s="178"/>
      <c r="M80" s="178"/>
      <c r="N80" s="178"/>
      <c r="AA80" s="175"/>
      <c r="AB80" s="88"/>
    </row>
    <row r="81" spans="1:28" s="86" customFormat="1" x14ac:dyDescent="0.3">
      <c r="A81" s="88"/>
      <c r="B81" s="88"/>
      <c r="C81" s="88"/>
      <c r="D81" s="88"/>
      <c r="E81" s="88"/>
      <c r="F81" s="88"/>
      <c r="G81" s="88"/>
      <c r="H81" s="88"/>
      <c r="I81" s="88"/>
      <c r="J81" s="88"/>
      <c r="K81" s="84"/>
      <c r="L81" s="178"/>
      <c r="M81" s="178"/>
      <c r="N81" s="178"/>
      <c r="AA81" s="175"/>
      <c r="AB81" s="88"/>
    </row>
    <row r="82" spans="1:28" s="86" customFormat="1" x14ac:dyDescent="0.3">
      <c r="A82" s="88"/>
      <c r="B82" s="88"/>
      <c r="C82" s="88"/>
      <c r="D82" s="88"/>
      <c r="E82" s="88"/>
      <c r="F82" s="88"/>
      <c r="G82" s="88"/>
      <c r="H82" s="88"/>
      <c r="I82" s="88"/>
      <c r="J82" s="88"/>
      <c r="K82" s="84"/>
      <c r="L82" s="178"/>
      <c r="M82" s="178"/>
      <c r="N82" s="178"/>
      <c r="AA82" s="175"/>
      <c r="AB82" s="88"/>
    </row>
    <row r="83" spans="1:28" s="86" customFormat="1" x14ac:dyDescent="0.3">
      <c r="A83" s="88"/>
      <c r="B83" s="88"/>
      <c r="C83" s="88"/>
      <c r="D83" s="88"/>
      <c r="E83" s="88"/>
      <c r="F83" s="88"/>
      <c r="G83" s="88"/>
      <c r="H83" s="88"/>
      <c r="I83" s="88"/>
      <c r="J83" s="88"/>
      <c r="K83" s="84"/>
      <c r="L83" s="178"/>
      <c r="M83" s="178"/>
      <c r="N83" s="178"/>
      <c r="AA83" s="175"/>
      <c r="AB83" s="88"/>
    </row>
    <row r="84" spans="1:28" s="86" customFormat="1" x14ac:dyDescent="0.3">
      <c r="A84" s="88"/>
      <c r="B84" s="88"/>
      <c r="C84" s="88"/>
      <c r="D84" s="88"/>
      <c r="E84" s="88"/>
      <c r="F84" s="88"/>
      <c r="G84" s="88"/>
      <c r="H84" s="88"/>
      <c r="I84" s="88"/>
      <c r="J84" s="88"/>
      <c r="K84" s="84"/>
      <c r="L84" s="178"/>
      <c r="M84" s="178"/>
      <c r="N84" s="178"/>
      <c r="AA84" s="175"/>
      <c r="AB84" s="88"/>
    </row>
    <row r="85" spans="1:28" s="86" customFormat="1" x14ac:dyDescent="0.3">
      <c r="A85" s="88"/>
      <c r="B85" s="88"/>
      <c r="C85" s="88"/>
      <c r="D85" s="88"/>
      <c r="E85" s="88"/>
      <c r="F85" s="88"/>
      <c r="G85" s="88"/>
      <c r="H85" s="88"/>
      <c r="I85" s="88"/>
      <c r="J85" s="88"/>
      <c r="K85" s="84"/>
      <c r="L85" s="178"/>
      <c r="M85" s="178"/>
      <c r="N85" s="178"/>
      <c r="AA85" s="175"/>
      <c r="AB85" s="88"/>
    </row>
    <row r="86" spans="1:28" s="86" customFormat="1" x14ac:dyDescent="0.3">
      <c r="A86" s="88"/>
      <c r="B86" s="88"/>
      <c r="C86" s="88"/>
      <c r="D86" s="88"/>
      <c r="E86" s="88"/>
      <c r="F86" s="88"/>
      <c r="G86" s="88"/>
      <c r="H86" s="88"/>
      <c r="I86" s="88"/>
      <c r="J86" s="88"/>
      <c r="K86" s="84"/>
      <c r="L86" s="178"/>
      <c r="M86" s="178"/>
      <c r="N86" s="178"/>
      <c r="AA86" s="175"/>
      <c r="AB86" s="88"/>
    </row>
    <row r="87" spans="1:28" s="86" customFormat="1" x14ac:dyDescent="0.3">
      <c r="A87" s="88"/>
      <c r="B87" s="88"/>
      <c r="C87" s="88"/>
      <c r="D87" s="88"/>
      <c r="E87" s="88"/>
      <c r="F87" s="88"/>
      <c r="G87" s="88"/>
      <c r="H87" s="88"/>
      <c r="I87" s="88"/>
      <c r="J87" s="88"/>
      <c r="K87" s="84"/>
      <c r="L87" s="178"/>
      <c r="M87" s="178"/>
      <c r="N87" s="178"/>
      <c r="AA87" s="175"/>
      <c r="AB87" s="88"/>
    </row>
    <row r="88" spans="1:28" s="86" customFormat="1" x14ac:dyDescent="0.3">
      <c r="A88" s="88"/>
      <c r="B88" s="88"/>
      <c r="C88" s="88"/>
      <c r="D88" s="88"/>
      <c r="E88" s="88"/>
      <c r="F88" s="88"/>
      <c r="G88" s="88"/>
      <c r="H88" s="88"/>
      <c r="I88" s="88"/>
      <c r="J88" s="88"/>
      <c r="K88" s="84"/>
      <c r="L88" s="178"/>
      <c r="M88" s="178"/>
      <c r="N88" s="178"/>
      <c r="AA88" s="175"/>
      <c r="AB88" s="88"/>
    </row>
    <row r="89" spans="1:28" s="86" customFormat="1" x14ac:dyDescent="0.3">
      <c r="A89" s="88"/>
      <c r="B89" s="88"/>
      <c r="C89" s="88"/>
      <c r="D89" s="88"/>
      <c r="E89" s="88"/>
      <c r="F89" s="88"/>
      <c r="G89" s="88"/>
      <c r="H89" s="88"/>
      <c r="I89" s="88"/>
      <c r="J89" s="88"/>
      <c r="K89" s="84"/>
      <c r="L89" s="178"/>
      <c r="M89" s="178"/>
      <c r="N89" s="178"/>
      <c r="AA89" s="175"/>
      <c r="AB89" s="88"/>
    </row>
    <row r="90" spans="1:28" s="86" customFormat="1" x14ac:dyDescent="0.3">
      <c r="A90" s="88"/>
      <c r="B90" s="88"/>
      <c r="C90" s="88"/>
      <c r="D90" s="88"/>
      <c r="E90" s="88"/>
      <c r="F90" s="88"/>
      <c r="G90" s="88"/>
      <c r="H90" s="88"/>
      <c r="I90" s="88"/>
      <c r="J90" s="88"/>
      <c r="K90" s="84"/>
      <c r="L90" s="178"/>
      <c r="M90" s="178"/>
      <c r="N90" s="178"/>
      <c r="AA90" s="175"/>
      <c r="AB90" s="88"/>
    </row>
    <row r="91" spans="1:28" s="86" customFormat="1" x14ac:dyDescent="0.3">
      <c r="A91" s="88"/>
      <c r="B91" s="88"/>
      <c r="C91" s="88"/>
      <c r="D91" s="88"/>
      <c r="E91" s="88"/>
      <c r="F91" s="88"/>
      <c r="G91" s="88"/>
      <c r="H91" s="88"/>
      <c r="I91" s="88"/>
      <c r="J91" s="88"/>
      <c r="K91" s="84"/>
      <c r="L91" s="178"/>
      <c r="M91" s="178"/>
      <c r="N91" s="178"/>
      <c r="AA91" s="175"/>
      <c r="AB91" s="88"/>
    </row>
    <row r="92" spans="1:28" s="86" customFormat="1" x14ac:dyDescent="0.3">
      <c r="A92" s="88"/>
      <c r="B92" s="88"/>
      <c r="C92" s="88"/>
      <c r="D92" s="88"/>
      <c r="E92" s="88"/>
      <c r="F92" s="88"/>
      <c r="G92" s="88"/>
      <c r="H92" s="88"/>
      <c r="I92" s="88"/>
      <c r="J92" s="88"/>
      <c r="K92" s="84"/>
      <c r="L92" s="178"/>
      <c r="M92" s="178"/>
      <c r="N92" s="178"/>
      <c r="AA92" s="175"/>
      <c r="AB92" s="88"/>
    </row>
    <row r="93" spans="1:28" s="86" customFormat="1" x14ac:dyDescent="0.3">
      <c r="A93" s="88"/>
      <c r="B93" s="88"/>
      <c r="C93" s="88"/>
      <c r="D93" s="88"/>
      <c r="E93" s="88"/>
      <c r="F93" s="88"/>
      <c r="G93" s="88"/>
      <c r="H93" s="88"/>
      <c r="I93" s="88"/>
      <c r="J93" s="88"/>
      <c r="K93" s="84"/>
      <c r="L93" s="178"/>
      <c r="M93" s="178"/>
      <c r="N93" s="178"/>
      <c r="AA93" s="175"/>
      <c r="AB93" s="88"/>
    </row>
    <row r="94" spans="1:28" s="86" customFormat="1" x14ac:dyDescent="0.3">
      <c r="A94" s="88"/>
      <c r="B94" s="88"/>
      <c r="C94" s="88"/>
      <c r="D94" s="88"/>
      <c r="E94" s="88"/>
      <c r="F94" s="88"/>
      <c r="G94" s="88"/>
      <c r="H94" s="88"/>
      <c r="I94" s="88"/>
      <c r="J94" s="88"/>
      <c r="K94" s="84"/>
      <c r="L94" s="178"/>
      <c r="M94" s="178"/>
      <c r="N94" s="178"/>
      <c r="AA94" s="175"/>
      <c r="AB94" s="88"/>
    </row>
    <row r="95" spans="1:28" s="86" customFormat="1" x14ac:dyDescent="0.3">
      <c r="A95" s="88"/>
      <c r="B95" s="88"/>
      <c r="C95" s="88"/>
      <c r="D95" s="88"/>
      <c r="E95" s="88"/>
      <c r="F95" s="88"/>
      <c r="G95" s="88"/>
      <c r="H95" s="88"/>
      <c r="I95" s="88"/>
      <c r="J95" s="88"/>
      <c r="K95" s="84"/>
      <c r="L95" s="178"/>
      <c r="M95" s="178"/>
      <c r="N95" s="178"/>
      <c r="AA95" s="175"/>
      <c r="AB95" s="88"/>
    </row>
    <row r="96" spans="1:28" s="86" customFormat="1" x14ac:dyDescent="0.3">
      <c r="A96" s="88"/>
      <c r="B96" s="88"/>
      <c r="C96" s="88"/>
      <c r="D96" s="88"/>
      <c r="E96" s="88"/>
      <c r="F96" s="88"/>
      <c r="G96" s="88"/>
      <c r="H96" s="88"/>
      <c r="I96" s="88"/>
      <c r="J96" s="88"/>
      <c r="K96" s="84"/>
      <c r="L96" s="178"/>
      <c r="M96" s="178"/>
      <c r="N96" s="178"/>
      <c r="AA96" s="175"/>
      <c r="AB96" s="88"/>
    </row>
    <row r="97" spans="1:28" s="86" customFormat="1" x14ac:dyDescent="0.3">
      <c r="A97" s="88"/>
      <c r="B97" s="88"/>
      <c r="C97" s="88"/>
      <c r="D97" s="88"/>
      <c r="E97" s="88"/>
      <c r="F97" s="88"/>
      <c r="G97" s="88"/>
      <c r="H97" s="88"/>
      <c r="I97" s="88"/>
      <c r="J97" s="88"/>
      <c r="K97" s="84"/>
      <c r="L97" s="178"/>
      <c r="M97" s="178"/>
      <c r="N97" s="178"/>
      <c r="AA97" s="175"/>
      <c r="AB97" s="88"/>
    </row>
    <row r="98" spans="1:28" s="86" customFormat="1" x14ac:dyDescent="0.3">
      <c r="A98" s="88"/>
      <c r="B98" s="88"/>
      <c r="C98" s="88"/>
      <c r="D98" s="88"/>
      <c r="E98" s="88"/>
      <c r="F98" s="88"/>
      <c r="G98" s="88"/>
      <c r="H98" s="88"/>
      <c r="I98" s="88"/>
      <c r="J98" s="88"/>
      <c r="K98" s="84"/>
      <c r="L98" s="178"/>
      <c r="M98" s="178"/>
      <c r="N98" s="178"/>
      <c r="AA98" s="175"/>
      <c r="AB98" s="88"/>
    </row>
    <row r="99" spans="1:28" s="86" customFormat="1" x14ac:dyDescent="0.3">
      <c r="A99" s="88"/>
      <c r="B99" s="88"/>
      <c r="C99" s="88"/>
      <c r="D99" s="88"/>
      <c r="E99" s="88"/>
      <c r="F99" s="88"/>
      <c r="G99" s="88"/>
      <c r="H99" s="88"/>
      <c r="I99" s="88"/>
      <c r="J99" s="88"/>
      <c r="K99" s="84"/>
      <c r="L99" s="178"/>
      <c r="M99" s="178"/>
      <c r="N99" s="178"/>
      <c r="AA99" s="175"/>
      <c r="AB99" s="88"/>
    </row>
    <row r="100" spans="1:28" s="86" customFormat="1" x14ac:dyDescent="0.3">
      <c r="A100" s="88"/>
      <c r="B100" s="88"/>
      <c r="C100" s="88"/>
      <c r="D100" s="88"/>
      <c r="E100" s="88"/>
      <c r="F100" s="88"/>
      <c r="G100" s="88"/>
      <c r="H100" s="88"/>
      <c r="I100" s="88"/>
      <c r="J100" s="88"/>
      <c r="K100" s="84"/>
      <c r="L100" s="178"/>
      <c r="M100" s="178"/>
      <c r="N100" s="178"/>
      <c r="AA100" s="175"/>
      <c r="AB100" s="88"/>
    </row>
    <row r="101" spans="1:28" s="86" customFormat="1" x14ac:dyDescent="0.3">
      <c r="A101" s="88"/>
      <c r="B101" s="88"/>
      <c r="C101" s="88"/>
      <c r="D101" s="88"/>
      <c r="E101" s="88"/>
      <c r="F101" s="88"/>
      <c r="G101" s="88"/>
      <c r="H101" s="88"/>
      <c r="I101" s="88"/>
      <c r="J101" s="88"/>
      <c r="K101" s="84"/>
      <c r="L101" s="178"/>
      <c r="M101" s="178"/>
      <c r="N101" s="178"/>
      <c r="AA101" s="175"/>
      <c r="AB101" s="88"/>
    </row>
    <row r="102" spans="1:28" s="86" customFormat="1" x14ac:dyDescent="0.3">
      <c r="A102" s="88"/>
      <c r="B102" s="88"/>
      <c r="C102" s="88"/>
      <c r="D102" s="88"/>
      <c r="E102" s="88"/>
      <c r="F102" s="88"/>
      <c r="G102" s="88"/>
      <c r="H102" s="88"/>
      <c r="I102" s="88"/>
      <c r="J102" s="88"/>
      <c r="K102" s="84"/>
      <c r="L102" s="178"/>
      <c r="M102" s="178"/>
      <c r="N102" s="178"/>
      <c r="AA102" s="175"/>
      <c r="AB102" s="88"/>
    </row>
    <row r="103" spans="1:28" s="86" customFormat="1" x14ac:dyDescent="0.3">
      <c r="A103" s="88"/>
      <c r="B103" s="88"/>
      <c r="C103" s="88"/>
      <c r="D103" s="88"/>
      <c r="E103" s="88"/>
      <c r="F103" s="88"/>
      <c r="G103" s="88"/>
      <c r="H103" s="88"/>
      <c r="I103" s="88"/>
      <c r="J103" s="88"/>
      <c r="K103" s="84"/>
      <c r="L103" s="178"/>
      <c r="M103" s="178"/>
      <c r="N103" s="178"/>
      <c r="AA103" s="175"/>
      <c r="AB103" s="88"/>
    </row>
    <row r="104" spans="1:28" s="86" customFormat="1" x14ac:dyDescent="0.3">
      <c r="A104" s="88"/>
      <c r="B104" s="88"/>
      <c r="C104" s="88"/>
      <c r="D104" s="88"/>
      <c r="E104" s="88"/>
      <c r="F104" s="88"/>
      <c r="G104" s="88"/>
      <c r="H104" s="88"/>
      <c r="I104" s="88"/>
      <c r="J104" s="88"/>
      <c r="K104" s="84"/>
      <c r="L104" s="178"/>
      <c r="M104" s="178"/>
      <c r="N104" s="178"/>
      <c r="AA104" s="175"/>
      <c r="AB104" s="88"/>
    </row>
    <row r="105" spans="1:28" s="86" customFormat="1" x14ac:dyDescent="0.3">
      <c r="A105" s="88"/>
      <c r="B105" s="88"/>
      <c r="C105" s="88"/>
      <c r="D105" s="88"/>
      <c r="E105" s="88"/>
      <c r="F105" s="88"/>
      <c r="G105" s="88"/>
      <c r="H105" s="88"/>
      <c r="I105" s="88"/>
      <c r="J105" s="88"/>
      <c r="K105" s="84"/>
      <c r="L105" s="178"/>
      <c r="M105" s="178"/>
      <c r="N105" s="178"/>
      <c r="AA105" s="175"/>
      <c r="AB105" s="88"/>
    </row>
    <row r="106" spans="1:28" s="86" customFormat="1" x14ac:dyDescent="0.3">
      <c r="A106" s="88"/>
      <c r="B106" s="88"/>
      <c r="C106" s="88"/>
      <c r="D106" s="88"/>
      <c r="E106" s="88"/>
      <c r="F106" s="88"/>
      <c r="G106" s="88"/>
      <c r="H106" s="88"/>
      <c r="I106" s="88"/>
      <c r="J106" s="88"/>
      <c r="K106" s="84"/>
      <c r="L106" s="178"/>
      <c r="M106" s="178"/>
      <c r="N106" s="178"/>
      <c r="AA106" s="175"/>
      <c r="AB106" s="88"/>
    </row>
    <row r="107" spans="1:28" s="86" customFormat="1" x14ac:dyDescent="0.3">
      <c r="A107" s="88"/>
      <c r="B107" s="88"/>
      <c r="C107" s="88"/>
      <c r="D107" s="88"/>
      <c r="E107" s="88"/>
      <c r="F107" s="88"/>
      <c r="G107" s="88"/>
      <c r="H107" s="88"/>
      <c r="I107" s="88"/>
      <c r="J107" s="88"/>
      <c r="K107" s="84"/>
      <c r="L107" s="178"/>
      <c r="M107" s="178"/>
      <c r="N107" s="178"/>
      <c r="AA107" s="175"/>
      <c r="AB107" s="88"/>
    </row>
    <row r="108" spans="1:28" s="86" customFormat="1" x14ac:dyDescent="0.3">
      <c r="A108" s="88"/>
      <c r="B108" s="88"/>
      <c r="C108" s="88"/>
      <c r="D108" s="88"/>
      <c r="E108" s="88"/>
      <c r="F108" s="88"/>
      <c r="G108" s="88"/>
      <c r="H108" s="88"/>
      <c r="I108" s="88"/>
      <c r="J108" s="88"/>
      <c r="K108" s="84"/>
      <c r="L108" s="178"/>
      <c r="M108" s="178"/>
      <c r="N108" s="178"/>
      <c r="AA108" s="175"/>
      <c r="AB108" s="88"/>
    </row>
    <row r="109" spans="1:28" s="86" customFormat="1" x14ac:dyDescent="0.3">
      <c r="A109" s="88"/>
      <c r="B109" s="88"/>
      <c r="C109" s="88"/>
      <c r="D109" s="88"/>
      <c r="E109" s="88"/>
      <c r="F109" s="88"/>
      <c r="G109" s="88"/>
      <c r="H109" s="88"/>
      <c r="I109" s="88"/>
      <c r="J109" s="88"/>
      <c r="K109" s="84"/>
      <c r="L109" s="178"/>
      <c r="M109" s="178"/>
      <c r="N109" s="178"/>
      <c r="AA109" s="175"/>
      <c r="AB109" s="88"/>
    </row>
    <row r="110" spans="1:28" s="86" customFormat="1" x14ac:dyDescent="0.3">
      <c r="A110" s="88"/>
      <c r="B110" s="88"/>
      <c r="C110" s="88"/>
      <c r="D110" s="88"/>
      <c r="E110" s="88"/>
      <c r="F110" s="88"/>
      <c r="G110" s="88"/>
      <c r="H110" s="88"/>
      <c r="I110" s="88"/>
      <c r="J110" s="88"/>
      <c r="K110" s="84"/>
      <c r="L110" s="178"/>
      <c r="M110" s="178"/>
      <c r="N110" s="178"/>
      <c r="AA110" s="175"/>
      <c r="AB110" s="88"/>
    </row>
    <row r="111" spans="1:28" s="86" customFormat="1" x14ac:dyDescent="0.3">
      <c r="A111" s="88"/>
      <c r="B111" s="88"/>
      <c r="C111" s="88"/>
      <c r="D111" s="88"/>
      <c r="E111" s="88"/>
      <c r="F111" s="88"/>
      <c r="G111" s="88"/>
      <c r="H111" s="88"/>
      <c r="I111" s="88"/>
      <c r="J111" s="88"/>
      <c r="K111" s="84"/>
      <c r="L111" s="178"/>
      <c r="M111" s="178"/>
      <c r="N111" s="178"/>
      <c r="AA111" s="175"/>
      <c r="AB111" s="88"/>
    </row>
    <row r="112" spans="1:28" s="86" customFormat="1" x14ac:dyDescent="0.3">
      <c r="A112" s="88"/>
      <c r="B112" s="88"/>
      <c r="C112" s="88"/>
      <c r="D112" s="88"/>
      <c r="E112" s="88"/>
      <c r="F112" s="88"/>
      <c r="G112" s="88"/>
      <c r="H112" s="88"/>
      <c r="I112" s="88"/>
      <c r="J112" s="88"/>
      <c r="K112" s="84"/>
      <c r="L112" s="178"/>
      <c r="M112" s="178"/>
      <c r="N112" s="178"/>
      <c r="AA112" s="175"/>
      <c r="AB112" s="88"/>
    </row>
    <row r="113" spans="1:28" s="86" customFormat="1" x14ac:dyDescent="0.3">
      <c r="A113" s="88"/>
      <c r="B113" s="88"/>
      <c r="C113" s="88"/>
      <c r="D113" s="88"/>
      <c r="E113" s="88"/>
      <c r="F113" s="88"/>
      <c r="G113" s="88"/>
      <c r="H113" s="88"/>
      <c r="I113" s="88"/>
      <c r="J113" s="88"/>
      <c r="K113" s="84"/>
      <c r="L113" s="178"/>
      <c r="M113" s="178"/>
      <c r="N113" s="178"/>
      <c r="AA113" s="175"/>
      <c r="AB113" s="88"/>
    </row>
    <row r="114" spans="1:28" s="86" customFormat="1" x14ac:dyDescent="0.3">
      <c r="A114" s="88"/>
      <c r="B114" s="88"/>
      <c r="C114" s="88"/>
      <c r="D114" s="88"/>
      <c r="E114" s="88"/>
      <c r="F114" s="88"/>
      <c r="G114" s="88"/>
      <c r="H114" s="88"/>
      <c r="I114" s="88"/>
      <c r="J114" s="88"/>
      <c r="K114" s="84"/>
      <c r="L114" s="178"/>
      <c r="M114" s="178"/>
      <c r="N114" s="178"/>
      <c r="AA114" s="175"/>
      <c r="AB114" s="88"/>
    </row>
    <row r="115" spans="1:28" s="86" customFormat="1" x14ac:dyDescent="0.3">
      <c r="A115" s="88"/>
      <c r="B115" s="88"/>
      <c r="C115" s="88"/>
      <c r="D115" s="88"/>
      <c r="E115" s="88"/>
      <c r="F115" s="88"/>
      <c r="G115" s="88"/>
      <c r="H115" s="88"/>
      <c r="I115" s="88"/>
      <c r="J115" s="88"/>
      <c r="K115" s="84"/>
      <c r="L115" s="178"/>
      <c r="M115" s="178"/>
      <c r="N115" s="178"/>
      <c r="AA115" s="175"/>
      <c r="AB115" s="88"/>
    </row>
    <row r="116" spans="1:28" s="86" customFormat="1" x14ac:dyDescent="0.3">
      <c r="A116" s="88"/>
      <c r="B116" s="88"/>
      <c r="C116" s="88"/>
      <c r="D116" s="88"/>
      <c r="E116" s="88"/>
      <c r="F116" s="88"/>
      <c r="G116" s="88"/>
      <c r="H116" s="88"/>
      <c r="I116" s="88"/>
      <c r="J116" s="88"/>
      <c r="K116" s="84"/>
      <c r="L116" s="178"/>
      <c r="M116" s="178"/>
      <c r="N116" s="178"/>
      <c r="AA116" s="175"/>
      <c r="AB116" s="88"/>
    </row>
    <row r="117" spans="1:28" s="86" customFormat="1" x14ac:dyDescent="0.3">
      <c r="A117" s="88"/>
      <c r="B117" s="88"/>
      <c r="C117" s="88"/>
      <c r="D117" s="88"/>
      <c r="E117" s="88"/>
      <c r="F117" s="88"/>
      <c r="G117" s="88"/>
      <c r="H117" s="88"/>
      <c r="I117" s="88"/>
      <c r="J117" s="88"/>
      <c r="K117" s="84"/>
      <c r="L117" s="178"/>
      <c r="M117" s="178"/>
      <c r="N117" s="178"/>
      <c r="AA117" s="175"/>
      <c r="AB117" s="88"/>
    </row>
    <row r="118" spans="1:28" s="86" customFormat="1" x14ac:dyDescent="0.3">
      <c r="A118" s="88"/>
      <c r="B118" s="88"/>
      <c r="C118" s="88"/>
      <c r="D118" s="88"/>
      <c r="E118" s="88"/>
      <c r="F118" s="88"/>
      <c r="G118" s="88"/>
      <c r="H118" s="88"/>
      <c r="I118" s="88"/>
      <c r="J118" s="88"/>
      <c r="K118" s="84"/>
      <c r="L118" s="178"/>
      <c r="M118" s="178"/>
      <c r="N118" s="178"/>
      <c r="AA118" s="175"/>
      <c r="AB118" s="88"/>
    </row>
  </sheetData>
  <mergeCells count="25">
    <mergeCell ref="A5:Z5"/>
    <mergeCell ref="A6:A7"/>
    <mergeCell ref="B6:B7"/>
    <mergeCell ref="C6:C7"/>
    <mergeCell ref="D6:D7"/>
    <mergeCell ref="E6:E7"/>
    <mergeCell ref="F6:F7"/>
    <mergeCell ref="H6:H7"/>
    <mergeCell ref="I6:I7"/>
    <mergeCell ref="J6:J7"/>
    <mergeCell ref="G6:G7"/>
    <mergeCell ref="Z6:Z7"/>
    <mergeCell ref="K6:K7"/>
    <mergeCell ref="L6:L7"/>
    <mergeCell ref="M6:M7"/>
    <mergeCell ref="N6:N7"/>
    <mergeCell ref="O6:O7"/>
    <mergeCell ref="P6:P7"/>
    <mergeCell ref="AA6:AA7"/>
    <mergeCell ref="Q6:Q7"/>
    <mergeCell ref="R6:R7"/>
    <mergeCell ref="S6:T6"/>
    <mergeCell ref="U6:V6"/>
    <mergeCell ref="W6:W7"/>
    <mergeCell ref="X6:Y6"/>
  </mergeCells>
  <pageMargins left="0.39370078740157483" right="0.39370078740157483" top="0.78740157480314965" bottom="0.78740157480314965" header="0.31496062992125984" footer="0.31496062992125984"/>
  <pageSetup paperSize="9" scale="45" firstPageNumber="205" fitToHeight="0" orientation="landscape" useFirstPageNumber="1" r:id="rId1"/>
  <headerFooter>
    <oddFooter>&amp;L&amp;"Arial,Kurzíva"&amp;11Zastupitelstvo Olomouckého kraje 11.12.2023  
2.1. - Rozpočet OK na rok  2024 - návrh rozpočtu  
Příloha č. 5h) - program Energetika&amp;R&amp;"Arial,Kurzíva"&amp;11Strana &amp;P (celkem 216)</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2D050"/>
    <pageSetUpPr fitToPage="1"/>
  </sheetPr>
  <dimension ref="A1:AD98"/>
  <sheetViews>
    <sheetView showGridLines="0" view="pageBreakPreview" zoomScale="70" zoomScaleNormal="70" zoomScaleSheetLayoutView="70" workbookViewId="0">
      <selection activeCell="G9" sqref="G9"/>
    </sheetView>
  </sheetViews>
  <sheetFormatPr defaultColWidth="9.109375" defaultRowHeight="14.4" outlineLevelCol="1" x14ac:dyDescent="0.3"/>
  <cols>
    <col min="1" max="1" width="5.44140625" style="88" customWidth="1"/>
    <col min="2" max="2" width="5.6640625" style="88" customWidth="1"/>
    <col min="3" max="3" width="7.6640625" style="88" hidden="1" customWidth="1" outlineLevel="1"/>
    <col min="4" max="4" width="8.33203125" style="88" hidden="1" customWidth="1" outlineLevel="1"/>
    <col min="5" max="5" width="6" style="88" customWidth="1" collapsed="1"/>
    <col min="6" max="6" width="6" style="88" hidden="1" customWidth="1" outlineLevel="1"/>
    <col min="7" max="7" width="20.109375" style="88" hidden="1" customWidth="1" outlineLevel="1"/>
    <col min="8" max="8" width="9.88671875" style="88" hidden="1" customWidth="1" outlineLevel="1"/>
    <col min="9" max="9" width="15.5546875" style="88" hidden="1" customWidth="1" outlineLevel="1"/>
    <col min="10" max="10" width="37.88671875" style="88" customWidth="1" collapsed="1"/>
    <col min="11" max="11" width="38.88671875" style="88" customWidth="1"/>
    <col min="12" max="12" width="7.109375" style="88" customWidth="1"/>
    <col min="13" max="13" width="14.6640625" style="84" customWidth="1"/>
    <col min="14" max="14" width="17.44140625" style="86" customWidth="1"/>
    <col min="15" max="15" width="14.88671875" style="86" customWidth="1"/>
    <col min="16" max="16" width="13.5546875" style="86" customWidth="1"/>
    <col min="17" max="17" width="13.6640625" style="86" customWidth="1"/>
    <col min="18" max="18" width="14.6640625" style="86" customWidth="1"/>
    <col min="19" max="19" width="14.88671875" style="86" customWidth="1"/>
    <col min="20" max="22" width="16.6640625" style="86" customWidth="1"/>
    <col min="23" max="24" width="15.44140625" style="86" hidden="1" customWidth="1"/>
    <col min="25" max="25" width="14" style="86" customWidth="1"/>
    <col min="26" max="27" width="14.88671875" style="86" customWidth="1"/>
    <col min="28" max="28" width="14.44140625" style="86" customWidth="1"/>
    <col min="29" max="29" width="17.6640625" style="175" customWidth="1"/>
    <col min="30" max="16384" width="9.109375" style="88"/>
  </cols>
  <sheetData>
    <row r="1" spans="1:30" ht="21" x14ac:dyDescent="0.4">
      <c r="A1" s="1" t="s">
        <v>269</v>
      </c>
      <c r="B1" s="2"/>
      <c r="C1" s="2"/>
      <c r="D1" s="2"/>
      <c r="E1" s="2"/>
      <c r="F1" s="2"/>
      <c r="G1" s="82"/>
      <c r="H1" s="82"/>
      <c r="I1" s="82"/>
      <c r="J1" s="83"/>
      <c r="K1" s="3"/>
      <c r="L1" s="2"/>
      <c r="N1" s="85"/>
      <c r="Q1" s="5"/>
      <c r="R1" s="5"/>
      <c r="T1" s="5"/>
      <c r="U1" s="5"/>
      <c r="V1" s="5"/>
      <c r="W1" s="5"/>
      <c r="X1" s="5"/>
      <c r="Y1" s="7"/>
      <c r="Z1" s="87"/>
      <c r="AA1" s="88"/>
      <c r="AB1" s="88"/>
      <c r="AC1" s="88"/>
    </row>
    <row r="2" spans="1:30" ht="15.6" x14ac:dyDescent="0.3">
      <c r="A2" s="89" t="s">
        <v>0</v>
      </c>
      <c r="B2" s="9"/>
      <c r="C2" s="9"/>
      <c r="D2" s="90"/>
      <c r="E2" s="90"/>
      <c r="F2" s="90"/>
      <c r="G2" s="91"/>
      <c r="H2" s="91"/>
      <c r="I2" s="91"/>
      <c r="J2" s="92" t="s">
        <v>267</v>
      </c>
      <c r="K2" s="10" t="s">
        <v>265</v>
      </c>
      <c r="L2" s="93"/>
      <c r="N2" s="85"/>
      <c r="Q2" s="12"/>
      <c r="R2" s="12"/>
      <c r="T2" s="12"/>
      <c r="U2" s="12"/>
      <c r="V2" s="12"/>
      <c r="W2" s="12"/>
      <c r="X2" s="12"/>
      <c r="Y2" s="13"/>
      <c r="Z2" s="87"/>
      <c r="AA2" s="88"/>
      <c r="AB2" s="88"/>
      <c r="AC2" s="88"/>
    </row>
    <row r="3" spans="1:30" ht="15.6" x14ac:dyDescent="0.3">
      <c r="A3" s="94"/>
      <c r="B3" s="9"/>
      <c r="C3" s="9"/>
      <c r="D3" s="90"/>
      <c r="E3" s="90"/>
      <c r="F3" s="90"/>
      <c r="G3" s="91"/>
      <c r="H3" s="91"/>
      <c r="I3" s="91"/>
      <c r="J3" s="14" t="s">
        <v>3</v>
      </c>
      <c r="K3" s="95"/>
      <c r="L3" s="93"/>
      <c r="N3" s="85"/>
      <c r="Q3" s="12"/>
      <c r="R3" s="12"/>
      <c r="T3" s="12"/>
      <c r="U3" s="12"/>
      <c r="V3" s="12"/>
      <c r="W3" s="12"/>
      <c r="X3" s="12"/>
      <c r="Y3" s="13"/>
      <c r="Z3" s="87"/>
      <c r="AA3" s="88"/>
      <c r="AB3" s="88"/>
      <c r="AC3" s="88"/>
    </row>
    <row r="4" spans="1:30" ht="17.25" customHeight="1" x14ac:dyDescent="0.3">
      <c r="A4" s="96"/>
      <c r="B4" s="96"/>
      <c r="C4" s="96"/>
      <c r="D4" s="96"/>
      <c r="E4" s="96"/>
      <c r="F4" s="96"/>
      <c r="G4" s="96"/>
      <c r="H4" s="96"/>
      <c r="I4" s="96"/>
      <c r="J4" s="96"/>
      <c r="K4" s="96"/>
      <c r="L4" s="96"/>
      <c r="M4" s="96"/>
      <c r="N4" s="96"/>
      <c r="O4" s="97"/>
      <c r="P4" s="96"/>
      <c r="Q4" s="97"/>
      <c r="R4" s="96"/>
      <c r="S4" s="96"/>
      <c r="T4" s="96"/>
      <c r="U4" s="96"/>
      <c r="V4" s="96"/>
      <c r="W4" s="96"/>
      <c r="X4" s="96"/>
      <c r="Y4" s="96"/>
      <c r="Z4" s="96"/>
      <c r="AA4" s="96"/>
      <c r="AB4" s="98" t="s">
        <v>4</v>
      </c>
      <c r="AC4" s="98"/>
      <c r="AD4" s="87"/>
    </row>
    <row r="5" spans="1:30" ht="25.5" customHeight="1" x14ac:dyDescent="0.3">
      <c r="A5" s="322" t="s">
        <v>268</v>
      </c>
      <c r="B5" s="323"/>
      <c r="C5" s="323"/>
      <c r="D5" s="323"/>
      <c r="E5" s="323"/>
      <c r="F5" s="323"/>
      <c r="G5" s="323"/>
      <c r="H5" s="323"/>
      <c r="I5" s="323"/>
      <c r="J5" s="323"/>
      <c r="K5" s="323"/>
      <c r="L5" s="323"/>
      <c r="M5" s="323"/>
      <c r="N5" s="323"/>
      <c r="O5" s="323"/>
      <c r="P5" s="323"/>
      <c r="Q5" s="323"/>
      <c r="R5" s="323"/>
      <c r="S5" s="323"/>
      <c r="T5" s="323"/>
      <c r="U5" s="323"/>
      <c r="V5" s="323"/>
      <c r="W5" s="323"/>
      <c r="X5" s="323"/>
      <c r="Y5" s="323"/>
      <c r="Z5" s="323"/>
      <c r="AA5" s="323"/>
      <c r="AB5" s="335"/>
      <c r="AC5" s="99"/>
    </row>
    <row r="6" spans="1:30" ht="25.5" customHeight="1" x14ac:dyDescent="0.3">
      <c r="A6" s="336" t="s">
        <v>5</v>
      </c>
      <c r="B6" s="336" t="s">
        <v>6</v>
      </c>
      <c r="C6" s="337" t="s">
        <v>7</v>
      </c>
      <c r="D6" s="337" t="s">
        <v>8</v>
      </c>
      <c r="E6" s="313" t="s">
        <v>9</v>
      </c>
      <c r="F6" s="288"/>
      <c r="G6" s="337" t="s">
        <v>11</v>
      </c>
      <c r="H6" s="313" t="s">
        <v>206</v>
      </c>
      <c r="I6" s="313" t="s">
        <v>197</v>
      </c>
      <c r="J6" s="337" t="s">
        <v>12</v>
      </c>
      <c r="K6" s="318" t="s">
        <v>13</v>
      </c>
      <c r="L6" s="338" t="s">
        <v>14</v>
      </c>
      <c r="M6" s="318" t="s">
        <v>15</v>
      </c>
      <c r="N6" s="318" t="s">
        <v>16</v>
      </c>
      <c r="O6" s="315" t="s">
        <v>152</v>
      </c>
      <c r="P6" s="315" t="s">
        <v>153</v>
      </c>
      <c r="Q6" s="318" t="s">
        <v>154</v>
      </c>
      <c r="R6" s="311" t="s">
        <v>155</v>
      </c>
      <c r="S6" s="331" t="s">
        <v>156</v>
      </c>
      <c r="T6" s="331" t="s">
        <v>157</v>
      </c>
      <c r="U6" s="333" t="s">
        <v>158</v>
      </c>
      <c r="V6" s="334"/>
      <c r="W6" s="333" t="s">
        <v>158</v>
      </c>
      <c r="X6" s="334"/>
      <c r="Y6" s="331" t="s">
        <v>159</v>
      </c>
      <c r="Z6" s="333" t="s">
        <v>158</v>
      </c>
      <c r="AA6" s="334"/>
      <c r="AB6" s="311" t="s">
        <v>37</v>
      </c>
      <c r="AC6" s="330" t="s">
        <v>18</v>
      </c>
    </row>
    <row r="7" spans="1:30" ht="81" customHeight="1" x14ac:dyDescent="0.3">
      <c r="A7" s="336"/>
      <c r="B7" s="336"/>
      <c r="C7" s="337"/>
      <c r="D7" s="337"/>
      <c r="E7" s="312"/>
      <c r="F7" s="287" t="s">
        <v>10</v>
      </c>
      <c r="G7" s="337"/>
      <c r="H7" s="312"/>
      <c r="I7" s="312"/>
      <c r="J7" s="337"/>
      <c r="K7" s="318"/>
      <c r="L7" s="338"/>
      <c r="M7" s="318"/>
      <c r="N7" s="318"/>
      <c r="O7" s="314"/>
      <c r="P7" s="314"/>
      <c r="Q7" s="318"/>
      <c r="R7" s="311"/>
      <c r="S7" s="332"/>
      <c r="T7" s="332"/>
      <c r="U7" s="16" t="s">
        <v>160</v>
      </c>
      <c r="V7" s="16" t="s">
        <v>161</v>
      </c>
      <c r="W7" s="16" t="s">
        <v>162</v>
      </c>
      <c r="X7" s="16" t="s">
        <v>163</v>
      </c>
      <c r="Y7" s="332"/>
      <c r="Z7" s="100" t="s">
        <v>164</v>
      </c>
      <c r="AA7" s="16" t="s">
        <v>165</v>
      </c>
      <c r="AB7" s="311"/>
      <c r="AC7" s="330"/>
    </row>
    <row r="8" spans="1:30" s="104" customFormat="1" ht="25.5" customHeight="1" x14ac:dyDescent="0.35">
      <c r="A8" s="101" t="s">
        <v>22</v>
      </c>
      <c r="B8" s="102"/>
      <c r="C8" s="102"/>
      <c r="D8" s="102"/>
      <c r="E8" s="102"/>
      <c r="F8" s="102"/>
      <c r="G8" s="102"/>
      <c r="H8" s="102"/>
      <c r="I8" s="102"/>
      <c r="J8" s="102"/>
      <c r="K8" s="102"/>
      <c r="L8" s="102"/>
      <c r="M8" s="102"/>
      <c r="N8" s="18">
        <f>SUM(N9:N11)</f>
        <v>4700</v>
      </c>
      <c r="O8" s="18">
        <f>SUM(O9:O11)</f>
        <v>1167</v>
      </c>
      <c r="P8" s="18">
        <f>SUM(P9:P11)</f>
        <v>3533</v>
      </c>
      <c r="Q8" s="18"/>
      <c r="R8" s="18">
        <f t="shared" ref="R8:AB8" si="0">SUM(R9:R11)</f>
        <v>45</v>
      </c>
      <c r="S8" s="103">
        <f t="shared" si="0"/>
        <v>3488</v>
      </c>
      <c r="T8" s="103">
        <f t="shared" si="0"/>
        <v>0</v>
      </c>
      <c r="U8" s="103">
        <f t="shared" si="0"/>
        <v>0</v>
      </c>
      <c r="V8" s="103">
        <f t="shared" si="0"/>
        <v>0</v>
      </c>
      <c r="W8" s="103">
        <f t="shared" si="0"/>
        <v>0</v>
      </c>
      <c r="X8" s="103">
        <f t="shared" si="0"/>
        <v>0</v>
      </c>
      <c r="Y8" s="103">
        <f t="shared" si="0"/>
        <v>3488</v>
      </c>
      <c r="Z8" s="103">
        <f t="shared" si="0"/>
        <v>3488</v>
      </c>
      <c r="AA8" s="103">
        <f t="shared" si="0"/>
        <v>0</v>
      </c>
      <c r="AB8" s="18">
        <f t="shared" si="0"/>
        <v>0</v>
      </c>
      <c r="AC8" s="19"/>
    </row>
    <row r="9" spans="1:30" s="121" customFormat="1" ht="176.25" customHeight="1" x14ac:dyDescent="0.3">
      <c r="A9" s="105">
        <v>1</v>
      </c>
      <c r="B9" s="144" t="s">
        <v>207</v>
      </c>
      <c r="C9" s="107">
        <v>3127</v>
      </c>
      <c r="D9" s="107">
        <v>6351</v>
      </c>
      <c r="E9" s="107">
        <v>63</v>
      </c>
      <c r="F9" s="107">
        <v>315</v>
      </c>
      <c r="G9" s="108">
        <v>66010001142</v>
      </c>
      <c r="H9" s="108">
        <v>1142</v>
      </c>
      <c r="I9" s="108" t="s">
        <v>198</v>
      </c>
      <c r="J9" s="109" t="s">
        <v>196</v>
      </c>
      <c r="K9" s="143" t="s">
        <v>323</v>
      </c>
      <c r="L9" s="111" t="s">
        <v>201</v>
      </c>
      <c r="M9" s="112" t="s">
        <v>169</v>
      </c>
      <c r="N9" s="113">
        <v>3000</v>
      </c>
      <c r="O9" s="113">
        <v>1167</v>
      </c>
      <c r="P9" s="113">
        <f t="shared" ref="P9:P11" si="1">N9-O9</f>
        <v>1833</v>
      </c>
      <c r="Q9" s="114">
        <v>2024</v>
      </c>
      <c r="R9" s="115">
        <v>45</v>
      </c>
      <c r="S9" s="116">
        <f>T9+Y9</f>
        <v>1788</v>
      </c>
      <c r="T9" s="285">
        <f>SUM(U9:V9)</f>
        <v>0</v>
      </c>
      <c r="U9" s="115"/>
      <c r="V9" s="115">
        <v>0</v>
      </c>
      <c r="W9" s="115"/>
      <c r="X9" s="115"/>
      <c r="Y9" s="286">
        <f>SUM(Z9:AA9)</f>
        <v>1788</v>
      </c>
      <c r="Z9" s="119">
        <v>1788</v>
      </c>
      <c r="AA9" s="119">
        <v>0</v>
      </c>
      <c r="AB9" s="119">
        <f>P9-R9-S9</f>
        <v>0</v>
      </c>
      <c r="AC9" s="271" t="s">
        <v>324</v>
      </c>
    </row>
    <row r="10" spans="1:30" s="121" customFormat="1" ht="70.5" customHeight="1" x14ac:dyDescent="0.3">
      <c r="A10" s="105">
        <v>2</v>
      </c>
      <c r="B10" s="106" t="s">
        <v>23</v>
      </c>
      <c r="C10" s="107">
        <v>3127</v>
      </c>
      <c r="D10" s="107">
        <v>6351</v>
      </c>
      <c r="E10" s="107">
        <v>63</v>
      </c>
      <c r="F10" s="107">
        <v>315</v>
      </c>
      <c r="G10" s="108">
        <v>66010001204</v>
      </c>
      <c r="H10" s="108">
        <v>1204</v>
      </c>
      <c r="I10" s="108" t="s">
        <v>341</v>
      </c>
      <c r="J10" s="109" t="s">
        <v>200</v>
      </c>
      <c r="K10" s="126" t="s">
        <v>340</v>
      </c>
      <c r="L10" s="111"/>
      <c r="M10" s="112" t="s">
        <v>201</v>
      </c>
      <c r="N10" s="113">
        <v>1200</v>
      </c>
      <c r="O10" s="113"/>
      <c r="P10" s="113">
        <v>1200</v>
      </c>
      <c r="Q10" s="114"/>
      <c r="R10" s="115">
        <v>0</v>
      </c>
      <c r="S10" s="116">
        <f t="shared" ref="S10:S11" si="2">T10+Y10</f>
        <v>1200</v>
      </c>
      <c r="T10" s="285">
        <f t="shared" ref="T10:T11" si="3">SUM(U10:V10)</f>
        <v>0</v>
      </c>
      <c r="U10" s="115"/>
      <c r="V10" s="115">
        <v>0</v>
      </c>
      <c r="W10" s="115"/>
      <c r="X10" s="115"/>
      <c r="Y10" s="286">
        <f t="shared" ref="Y10:Y11" si="4">SUM(Z10:AA10)</f>
        <v>1200</v>
      </c>
      <c r="Z10" s="119">
        <v>1200</v>
      </c>
      <c r="AA10" s="119">
        <v>0</v>
      </c>
      <c r="AB10" s="119">
        <f t="shared" ref="AB10:AB11" si="5">N10-R10-S10</f>
        <v>0</v>
      </c>
      <c r="AC10" s="271" t="s">
        <v>350</v>
      </c>
    </row>
    <row r="11" spans="1:30" s="121" customFormat="1" ht="216.75" customHeight="1" x14ac:dyDescent="0.3">
      <c r="A11" s="105">
        <v>3</v>
      </c>
      <c r="B11" s="106" t="s">
        <v>32</v>
      </c>
      <c r="C11" s="106">
        <v>3127</v>
      </c>
      <c r="D11" s="107">
        <v>6351</v>
      </c>
      <c r="E11" s="107">
        <v>63</v>
      </c>
      <c r="F11" s="107">
        <v>315</v>
      </c>
      <c r="G11" s="108">
        <v>66010001171</v>
      </c>
      <c r="H11" s="142">
        <v>1171</v>
      </c>
      <c r="I11" s="142" t="s">
        <v>205</v>
      </c>
      <c r="J11" s="109" t="s">
        <v>203</v>
      </c>
      <c r="K11" s="143" t="s">
        <v>202</v>
      </c>
      <c r="L11" s="112"/>
      <c r="M11" s="112" t="s">
        <v>169</v>
      </c>
      <c r="N11" s="113">
        <v>500</v>
      </c>
      <c r="O11" s="113"/>
      <c r="P11" s="113">
        <f t="shared" si="1"/>
        <v>500</v>
      </c>
      <c r="Q11" s="114">
        <v>2024</v>
      </c>
      <c r="R11" s="115">
        <v>0</v>
      </c>
      <c r="S11" s="116">
        <f t="shared" si="2"/>
        <v>500</v>
      </c>
      <c r="T11" s="285">
        <f t="shared" si="3"/>
        <v>0</v>
      </c>
      <c r="U11" s="115"/>
      <c r="V11" s="115">
        <v>0</v>
      </c>
      <c r="W11" s="115"/>
      <c r="X11" s="115"/>
      <c r="Y11" s="286">
        <f t="shared" si="4"/>
        <v>500</v>
      </c>
      <c r="Z11" s="119">
        <v>500</v>
      </c>
      <c r="AA11" s="119">
        <v>0</v>
      </c>
      <c r="AB11" s="119">
        <f t="shared" si="5"/>
        <v>0</v>
      </c>
      <c r="AC11" s="271" t="s">
        <v>270</v>
      </c>
    </row>
    <row r="12" spans="1:30" s="104" customFormat="1" ht="25.5" hidden="1" customHeight="1" x14ac:dyDescent="0.35">
      <c r="A12" s="154" t="s">
        <v>176</v>
      </c>
      <c r="B12" s="155"/>
      <c r="C12" s="155"/>
      <c r="D12" s="155"/>
      <c r="E12" s="155"/>
      <c r="F12" s="155"/>
      <c r="G12" s="155"/>
      <c r="H12" s="155"/>
      <c r="I12" s="155"/>
      <c r="J12" s="155"/>
      <c r="K12" s="155"/>
      <c r="L12" s="155"/>
      <c r="M12" s="155"/>
      <c r="N12" s="156">
        <f>SUM(N13:N13)</f>
        <v>0</v>
      </c>
      <c r="O12" s="156">
        <f>SUM(O13:O13)</f>
        <v>0</v>
      </c>
      <c r="P12" s="156">
        <f>SUM(P13:P13)</f>
        <v>0</v>
      </c>
      <c r="Q12" s="157"/>
      <c r="R12" s="156">
        <f>SUM(R13:R13)</f>
        <v>0</v>
      </c>
      <c r="S12" s="158">
        <f>SUM(S13:S13)</f>
        <v>0</v>
      </c>
      <c r="T12" s="158">
        <f t="shared" ref="T12:AB12" si="6">SUM(T13:T13)</f>
        <v>0</v>
      </c>
      <c r="U12" s="158">
        <f t="shared" si="6"/>
        <v>0</v>
      </c>
      <c r="V12" s="158">
        <f t="shared" si="6"/>
        <v>0</v>
      </c>
      <c r="W12" s="158">
        <f t="shared" si="6"/>
        <v>0</v>
      </c>
      <c r="X12" s="158">
        <f t="shared" si="6"/>
        <v>0</v>
      </c>
      <c r="Y12" s="158">
        <f>SUM(Y13:Y13)</f>
        <v>0</v>
      </c>
      <c r="Z12" s="158">
        <f t="shared" si="6"/>
        <v>0</v>
      </c>
      <c r="AA12" s="158">
        <f>SUM(AA13:AA13)</f>
        <v>0</v>
      </c>
      <c r="AB12" s="159">
        <f t="shared" si="6"/>
        <v>0</v>
      </c>
      <c r="AC12" s="160"/>
    </row>
    <row r="13" spans="1:30" s="138" customFormat="1" ht="89.25" hidden="1" customHeight="1" x14ac:dyDescent="0.3">
      <c r="A13" s="122">
        <v>1</v>
      </c>
      <c r="B13" s="146"/>
      <c r="C13" s="122"/>
      <c r="D13" s="122"/>
      <c r="E13" s="122"/>
      <c r="F13" s="122"/>
      <c r="G13" s="124"/>
      <c r="H13" s="124"/>
      <c r="I13" s="124"/>
      <c r="J13" s="125"/>
      <c r="K13" s="110"/>
      <c r="L13" s="127"/>
      <c r="M13" s="127"/>
      <c r="N13" s="128"/>
      <c r="O13" s="128"/>
      <c r="P13" s="128">
        <f t="shared" ref="P13" si="7">N13-O13</f>
        <v>0</v>
      </c>
      <c r="Q13" s="151"/>
      <c r="R13" s="152"/>
      <c r="S13" s="161">
        <f>T13+Y13</f>
        <v>0</v>
      </c>
      <c r="T13" s="117">
        <f>SUM(U13:V13)</f>
        <v>0</v>
      </c>
      <c r="U13" s="115">
        <v>0</v>
      </c>
      <c r="V13" s="115">
        <v>0</v>
      </c>
      <c r="W13" s="131"/>
      <c r="X13" s="131"/>
      <c r="Y13" s="135">
        <f>SUM(Z13:AA13)</f>
        <v>0</v>
      </c>
      <c r="Z13" s="115">
        <v>0</v>
      </c>
      <c r="AA13" s="119"/>
      <c r="AB13" s="162">
        <f>N13-R13-S13</f>
        <v>0</v>
      </c>
      <c r="AC13" s="163"/>
    </row>
    <row r="14" spans="1:30" ht="35.25" customHeight="1" x14ac:dyDescent="0.3">
      <c r="A14" s="165" t="s">
        <v>271</v>
      </c>
      <c r="B14" s="166"/>
      <c r="C14" s="166"/>
      <c r="D14" s="166"/>
      <c r="E14" s="166"/>
      <c r="F14" s="166"/>
      <c r="G14" s="166"/>
      <c r="H14" s="166"/>
      <c r="I14" s="166"/>
      <c r="J14" s="166"/>
      <c r="K14" s="166"/>
      <c r="L14" s="166"/>
      <c r="M14" s="166"/>
      <c r="N14" s="167">
        <f>N8+N12</f>
        <v>4700</v>
      </c>
      <c r="O14" s="167">
        <f>O8+O12</f>
        <v>1167</v>
      </c>
      <c r="P14" s="167">
        <f>P8+P12</f>
        <v>3533</v>
      </c>
      <c r="Q14" s="167"/>
      <c r="R14" s="167">
        <f t="shared" ref="R14:AB14" si="8">R8+R12</f>
        <v>45</v>
      </c>
      <c r="S14" s="167">
        <f t="shared" si="8"/>
        <v>3488</v>
      </c>
      <c r="T14" s="167">
        <f>T8+T12</f>
        <v>0</v>
      </c>
      <c r="U14" s="167">
        <f t="shared" si="8"/>
        <v>0</v>
      </c>
      <c r="V14" s="167">
        <f t="shared" si="8"/>
        <v>0</v>
      </c>
      <c r="W14" s="167">
        <f t="shared" si="8"/>
        <v>0</v>
      </c>
      <c r="X14" s="167">
        <f t="shared" si="8"/>
        <v>0</v>
      </c>
      <c r="Y14" s="167">
        <f>Y8+Y12</f>
        <v>3488</v>
      </c>
      <c r="Z14" s="167">
        <f>Z8+Z12</f>
        <v>3488</v>
      </c>
      <c r="AA14" s="167">
        <f t="shared" si="8"/>
        <v>0</v>
      </c>
      <c r="AB14" s="168">
        <f t="shared" si="8"/>
        <v>0</v>
      </c>
      <c r="AC14" s="169"/>
    </row>
    <row r="15" spans="1:30" s="86" customFormat="1" x14ac:dyDescent="0.3">
      <c r="A15" s="84"/>
      <c r="B15" s="84"/>
      <c r="C15" s="84"/>
      <c r="D15" s="84"/>
      <c r="E15" s="84"/>
      <c r="F15" s="84"/>
      <c r="G15" s="84"/>
      <c r="H15" s="84"/>
      <c r="I15" s="84"/>
      <c r="J15" s="170"/>
      <c r="K15" s="84"/>
      <c r="L15" s="171"/>
      <c r="M15" s="172"/>
      <c r="N15" s="173"/>
      <c r="O15" s="173"/>
      <c r="P15" s="173"/>
      <c r="Q15" s="174"/>
      <c r="R15" s="174"/>
      <c r="AC15" s="175"/>
      <c r="AD15" s="88"/>
    </row>
    <row r="16" spans="1:30" s="86" customFormat="1" x14ac:dyDescent="0.3">
      <c r="A16" s="84"/>
      <c r="B16" s="84"/>
      <c r="C16" s="84"/>
      <c r="D16" s="84"/>
      <c r="E16" s="84"/>
      <c r="F16" s="84"/>
      <c r="G16" s="84"/>
      <c r="H16" s="84"/>
      <c r="I16" s="84"/>
      <c r="J16" s="84"/>
      <c r="K16" s="84"/>
      <c r="L16" s="176"/>
      <c r="M16" s="177"/>
      <c r="N16" s="178"/>
      <c r="O16" s="178"/>
      <c r="P16" s="178"/>
      <c r="AC16" s="175"/>
      <c r="AD16" s="88"/>
    </row>
    <row r="17" spans="1:30" s="86" customFormat="1" ht="17.399999999999999" x14ac:dyDescent="0.3">
      <c r="A17" s="179"/>
      <c r="B17" s="179"/>
      <c r="C17" s="179"/>
      <c r="D17" s="179"/>
      <c r="E17" s="179"/>
      <c r="F17" s="179"/>
      <c r="G17" s="179"/>
      <c r="H17" s="179"/>
      <c r="I17" s="179"/>
      <c r="J17" s="179"/>
      <c r="K17" s="179"/>
      <c r="L17" s="179"/>
      <c r="M17" s="179"/>
      <c r="N17" s="179"/>
      <c r="O17" s="179"/>
      <c r="P17" s="179"/>
      <c r="Q17" s="179"/>
      <c r="R17" s="179"/>
      <c r="S17" s="179"/>
      <c r="AC17" s="175"/>
      <c r="AD17" s="88"/>
    </row>
    <row r="18" spans="1:30" s="185" customFormat="1" ht="15" x14ac:dyDescent="0.25">
      <c r="A18" s="180"/>
      <c r="B18" s="181"/>
      <c r="C18" s="180"/>
      <c r="D18" s="181"/>
      <c r="E18" s="181"/>
      <c r="F18" s="181"/>
      <c r="G18" s="181"/>
      <c r="H18" s="181"/>
      <c r="I18" s="181"/>
      <c r="J18" s="181"/>
      <c r="K18" s="181"/>
      <c r="L18" s="182"/>
      <c r="M18" s="183"/>
      <c r="N18" s="184"/>
      <c r="O18" s="184"/>
      <c r="P18" s="184"/>
      <c r="AC18" s="186"/>
      <c r="AD18" s="187"/>
    </row>
    <row r="19" spans="1:30" s="86" customFormat="1" x14ac:dyDescent="0.3">
      <c r="A19" s="84"/>
      <c r="B19" s="84"/>
      <c r="C19" s="84"/>
      <c r="D19" s="84"/>
      <c r="E19" s="84"/>
      <c r="F19" s="84"/>
      <c r="G19" s="84"/>
      <c r="H19" s="84"/>
      <c r="I19" s="84"/>
      <c r="J19" s="84"/>
      <c r="K19" s="84"/>
      <c r="L19" s="88"/>
      <c r="M19" s="177"/>
      <c r="N19" s="178"/>
      <c r="O19" s="178"/>
      <c r="P19" s="178"/>
      <c r="AC19" s="175"/>
      <c r="AD19" s="88"/>
    </row>
    <row r="20" spans="1:30" s="86" customFormat="1" x14ac:dyDescent="0.3">
      <c r="A20" s="84"/>
      <c r="B20" s="84"/>
      <c r="C20" s="84"/>
      <c r="D20" s="84"/>
      <c r="E20" s="84"/>
      <c r="F20" s="84"/>
      <c r="G20" s="84"/>
      <c r="H20" s="84"/>
      <c r="I20" s="84"/>
      <c r="J20" s="84"/>
      <c r="K20" s="84"/>
      <c r="L20" s="88"/>
      <c r="M20" s="177"/>
      <c r="N20" s="178"/>
      <c r="O20" s="178"/>
      <c r="P20" s="178"/>
      <c r="AC20" s="175"/>
      <c r="AD20" s="88"/>
    </row>
    <row r="21" spans="1:30" s="86" customFormat="1" x14ac:dyDescent="0.3">
      <c r="A21" s="84"/>
      <c r="B21" s="84"/>
      <c r="C21" s="84"/>
      <c r="D21" s="84"/>
      <c r="E21" s="84"/>
      <c r="F21" s="84"/>
      <c r="G21" s="84"/>
      <c r="H21" s="84"/>
      <c r="I21" s="84"/>
      <c r="J21" s="84"/>
      <c r="K21" s="84"/>
      <c r="L21" s="88"/>
      <c r="M21" s="177"/>
      <c r="N21" s="178"/>
      <c r="O21" s="178"/>
      <c r="P21" s="178"/>
      <c r="AC21" s="175"/>
      <c r="AD21" s="88"/>
    </row>
    <row r="22" spans="1:30" s="86" customFormat="1" x14ac:dyDescent="0.3">
      <c r="A22" s="84"/>
      <c r="B22" s="84"/>
      <c r="C22" s="84"/>
      <c r="D22" s="84"/>
      <c r="E22" s="84"/>
      <c r="F22" s="84"/>
      <c r="G22" s="84"/>
      <c r="H22" s="84"/>
      <c r="I22" s="84"/>
      <c r="J22" s="84"/>
      <c r="K22" s="84"/>
      <c r="L22" s="88"/>
      <c r="M22" s="177"/>
      <c r="N22" s="178"/>
      <c r="O22" s="178"/>
      <c r="P22" s="178"/>
      <c r="AC22" s="175"/>
      <c r="AD22" s="88"/>
    </row>
    <row r="23" spans="1:30" s="86" customFormat="1" x14ac:dyDescent="0.3">
      <c r="A23" s="84"/>
      <c r="B23" s="84"/>
      <c r="C23" s="84"/>
      <c r="D23" s="84"/>
      <c r="E23" s="84"/>
      <c r="F23" s="84"/>
      <c r="G23" s="84"/>
      <c r="H23" s="84"/>
      <c r="I23" s="84"/>
      <c r="J23" s="84"/>
      <c r="K23" s="84"/>
      <c r="L23" s="88"/>
      <c r="M23" s="177"/>
      <c r="N23" s="178"/>
      <c r="O23" s="178"/>
      <c r="P23" s="178"/>
      <c r="AC23" s="175"/>
      <c r="AD23" s="88"/>
    </row>
    <row r="24" spans="1:30" s="86" customFormat="1" x14ac:dyDescent="0.3">
      <c r="A24" s="84"/>
      <c r="B24" s="84"/>
      <c r="C24" s="84"/>
      <c r="D24" s="84"/>
      <c r="E24" s="84"/>
      <c r="F24" s="84"/>
      <c r="G24" s="84"/>
      <c r="H24" s="84"/>
      <c r="I24" s="84"/>
      <c r="J24" s="84"/>
      <c r="K24" s="84"/>
      <c r="L24" s="88"/>
      <c r="M24" s="177"/>
      <c r="N24" s="178"/>
      <c r="O24" s="178"/>
      <c r="P24" s="178"/>
      <c r="AC24" s="175"/>
      <c r="AD24" s="88"/>
    </row>
    <row r="25" spans="1:30" s="86" customFormat="1" x14ac:dyDescent="0.3">
      <c r="A25" s="84"/>
      <c r="B25" s="84"/>
      <c r="C25" s="84"/>
      <c r="D25" s="84"/>
      <c r="E25" s="84"/>
      <c r="F25" s="84"/>
      <c r="G25" s="84"/>
      <c r="H25" s="84"/>
      <c r="I25" s="84"/>
      <c r="J25" s="84"/>
      <c r="K25" s="84"/>
      <c r="L25" s="88"/>
      <c r="M25" s="177"/>
      <c r="N25" s="178"/>
      <c r="O25" s="178"/>
      <c r="P25" s="178"/>
      <c r="AC25" s="175"/>
      <c r="AD25" s="88"/>
    </row>
    <row r="26" spans="1:30" s="86" customFormat="1" x14ac:dyDescent="0.3">
      <c r="A26" s="84"/>
      <c r="B26" s="84"/>
      <c r="C26" s="84"/>
      <c r="D26" s="84"/>
      <c r="E26" s="84"/>
      <c r="F26" s="84"/>
      <c r="G26" s="84"/>
      <c r="H26" s="84"/>
      <c r="I26" s="84"/>
      <c r="J26" s="84"/>
      <c r="K26" s="84"/>
      <c r="L26" s="88"/>
      <c r="M26" s="177"/>
      <c r="N26" s="178"/>
      <c r="O26" s="178"/>
      <c r="P26" s="178"/>
      <c r="AC26" s="175"/>
      <c r="AD26" s="88"/>
    </row>
    <row r="27" spans="1:30" s="86" customFormat="1" x14ac:dyDescent="0.3">
      <c r="A27" s="84"/>
      <c r="B27" s="84"/>
      <c r="C27" s="84"/>
      <c r="D27" s="84"/>
      <c r="E27" s="84"/>
      <c r="F27" s="84"/>
      <c r="G27" s="84"/>
      <c r="H27" s="84"/>
      <c r="I27" s="84"/>
      <c r="J27" s="84"/>
      <c r="K27" s="84"/>
      <c r="L27" s="88"/>
      <c r="M27" s="177"/>
      <c r="N27" s="178"/>
      <c r="O27" s="178"/>
      <c r="P27" s="178"/>
      <c r="AC27" s="175"/>
      <c r="AD27" s="88"/>
    </row>
    <row r="28" spans="1:30" s="86" customFormat="1" x14ac:dyDescent="0.3">
      <c r="A28" s="84"/>
      <c r="B28" s="84"/>
      <c r="C28" s="84"/>
      <c r="D28" s="84"/>
      <c r="E28" s="84"/>
      <c r="F28" s="84"/>
      <c r="G28" s="84"/>
      <c r="H28" s="84"/>
      <c r="I28" s="84"/>
      <c r="J28" s="84"/>
      <c r="K28" s="84"/>
      <c r="L28" s="88"/>
      <c r="M28" s="177"/>
      <c r="N28" s="178"/>
      <c r="O28" s="178"/>
      <c r="P28" s="178"/>
      <c r="AC28" s="175"/>
      <c r="AD28" s="88"/>
    </row>
    <row r="29" spans="1:30" s="86" customFormat="1" x14ac:dyDescent="0.3">
      <c r="A29" s="84"/>
      <c r="B29" s="84"/>
      <c r="C29" s="84"/>
      <c r="D29" s="84"/>
      <c r="E29" s="84"/>
      <c r="F29" s="84"/>
      <c r="G29" s="84"/>
      <c r="H29" s="84"/>
      <c r="I29" s="84"/>
      <c r="J29" s="84"/>
      <c r="K29" s="84"/>
      <c r="L29" s="88"/>
      <c r="M29" s="177"/>
      <c r="N29" s="178"/>
      <c r="O29" s="178"/>
      <c r="P29" s="178"/>
      <c r="AC29" s="175"/>
      <c r="AD29" s="88"/>
    </row>
    <row r="30" spans="1:30" s="86" customFormat="1" x14ac:dyDescent="0.3">
      <c r="A30" s="84"/>
      <c r="B30" s="84"/>
      <c r="C30" s="84"/>
      <c r="D30" s="84"/>
      <c r="E30" s="84"/>
      <c r="F30" s="84"/>
      <c r="G30" s="84"/>
      <c r="H30" s="84"/>
      <c r="I30" s="84"/>
      <c r="J30" s="84"/>
      <c r="K30" s="84"/>
      <c r="L30" s="88"/>
      <c r="M30" s="177"/>
      <c r="N30" s="178"/>
      <c r="O30" s="178"/>
      <c r="P30" s="178"/>
      <c r="AC30" s="175"/>
      <c r="AD30" s="88"/>
    </row>
    <row r="31" spans="1:30" s="86" customFormat="1" x14ac:dyDescent="0.3">
      <c r="A31" s="84"/>
      <c r="B31" s="84"/>
      <c r="C31" s="84"/>
      <c r="D31" s="84"/>
      <c r="E31" s="84"/>
      <c r="F31" s="84"/>
      <c r="G31" s="84"/>
      <c r="H31" s="84"/>
      <c r="I31" s="84"/>
      <c r="J31" s="84"/>
      <c r="K31" s="84"/>
      <c r="L31" s="88"/>
      <c r="M31" s="177"/>
      <c r="N31" s="178"/>
      <c r="O31" s="178"/>
      <c r="P31" s="178"/>
      <c r="AC31" s="175"/>
      <c r="AD31" s="88"/>
    </row>
    <row r="32" spans="1:30" s="86" customFormat="1" x14ac:dyDescent="0.3">
      <c r="A32" s="84"/>
      <c r="B32" s="84"/>
      <c r="C32" s="84"/>
      <c r="D32" s="84"/>
      <c r="E32" s="84"/>
      <c r="F32" s="84"/>
      <c r="G32" s="84"/>
      <c r="H32" s="84"/>
      <c r="I32" s="84"/>
      <c r="J32" s="84"/>
      <c r="K32" s="84"/>
      <c r="L32" s="88"/>
      <c r="M32" s="177"/>
      <c r="N32" s="178"/>
      <c r="O32" s="178"/>
      <c r="P32" s="178"/>
      <c r="AC32" s="175"/>
      <c r="AD32" s="88"/>
    </row>
    <row r="33" spans="1:30" s="86" customFormat="1" x14ac:dyDescent="0.3">
      <c r="A33" s="84"/>
      <c r="B33" s="84"/>
      <c r="C33" s="84"/>
      <c r="D33" s="84"/>
      <c r="E33" s="84"/>
      <c r="F33" s="84"/>
      <c r="G33" s="84"/>
      <c r="H33" s="84"/>
      <c r="I33" s="84"/>
      <c r="J33" s="84"/>
      <c r="K33" s="84"/>
      <c r="L33" s="88"/>
      <c r="M33" s="177"/>
      <c r="N33" s="178"/>
      <c r="O33" s="178"/>
      <c r="P33" s="178"/>
      <c r="AC33" s="175"/>
      <c r="AD33" s="88"/>
    </row>
    <row r="34" spans="1:30" s="86" customFormat="1" x14ac:dyDescent="0.3">
      <c r="A34" s="84"/>
      <c r="B34" s="84"/>
      <c r="C34" s="84"/>
      <c r="D34" s="84"/>
      <c r="E34" s="84"/>
      <c r="F34" s="84"/>
      <c r="G34" s="84"/>
      <c r="H34" s="84"/>
      <c r="I34" s="84"/>
      <c r="J34" s="84"/>
      <c r="K34" s="84"/>
      <c r="L34" s="88"/>
      <c r="M34" s="177"/>
      <c r="N34" s="178"/>
      <c r="O34" s="178"/>
      <c r="P34" s="178"/>
      <c r="AC34" s="175"/>
      <c r="AD34" s="88"/>
    </row>
    <row r="35" spans="1:30" s="86" customFormat="1" x14ac:dyDescent="0.3">
      <c r="A35" s="84"/>
      <c r="B35" s="84"/>
      <c r="C35" s="84"/>
      <c r="D35" s="84"/>
      <c r="E35" s="84"/>
      <c r="F35" s="84"/>
      <c r="G35" s="84"/>
      <c r="H35" s="84"/>
      <c r="I35" s="84"/>
      <c r="J35" s="84"/>
      <c r="K35" s="84"/>
      <c r="L35" s="88"/>
      <c r="M35" s="177"/>
      <c r="N35" s="178"/>
      <c r="O35" s="178"/>
      <c r="P35" s="178"/>
      <c r="AC35" s="175"/>
      <c r="AD35" s="88"/>
    </row>
    <row r="36" spans="1:30" s="86" customFormat="1" x14ac:dyDescent="0.3">
      <c r="A36" s="84"/>
      <c r="B36" s="84"/>
      <c r="C36" s="84"/>
      <c r="D36" s="84"/>
      <c r="E36" s="84"/>
      <c r="F36" s="84"/>
      <c r="G36" s="84"/>
      <c r="H36" s="84"/>
      <c r="I36" s="84"/>
      <c r="J36" s="84"/>
      <c r="K36" s="84"/>
      <c r="L36" s="88"/>
      <c r="M36" s="84"/>
      <c r="N36" s="178"/>
      <c r="O36" s="178"/>
      <c r="P36" s="178"/>
      <c r="AC36" s="175"/>
      <c r="AD36" s="88"/>
    </row>
    <row r="37" spans="1:30" s="86" customFormat="1" x14ac:dyDescent="0.3">
      <c r="A37" s="84"/>
      <c r="B37" s="84"/>
      <c r="C37" s="84"/>
      <c r="D37" s="84"/>
      <c r="E37" s="84"/>
      <c r="F37" s="84"/>
      <c r="G37" s="84"/>
      <c r="H37" s="84"/>
      <c r="I37" s="84"/>
      <c r="J37" s="84"/>
      <c r="K37" s="84"/>
      <c r="L37" s="88"/>
      <c r="M37" s="84"/>
      <c r="N37" s="178"/>
      <c r="O37" s="178"/>
      <c r="P37" s="178"/>
      <c r="AC37" s="175"/>
      <c r="AD37" s="88"/>
    </row>
    <row r="38" spans="1:30" s="86" customFormat="1" x14ac:dyDescent="0.3">
      <c r="A38" s="84"/>
      <c r="B38" s="84"/>
      <c r="C38" s="84"/>
      <c r="D38" s="84"/>
      <c r="E38" s="84"/>
      <c r="F38" s="84"/>
      <c r="G38" s="84"/>
      <c r="H38" s="84"/>
      <c r="I38" s="84"/>
      <c r="J38" s="84"/>
      <c r="K38" s="84"/>
      <c r="L38" s="88"/>
      <c r="M38" s="84"/>
      <c r="N38" s="178"/>
      <c r="O38" s="178"/>
      <c r="P38" s="178"/>
      <c r="AC38" s="175"/>
      <c r="AD38" s="88"/>
    </row>
    <row r="39" spans="1:30" s="86" customFormat="1" x14ac:dyDescent="0.3">
      <c r="A39" s="84"/>
      <c r="B39" s="84"/>
      <c r="C39" s="84"/>
      <c r="D39" s="84"/>
      <c r="E39" s="84"/>
      <c r="F39" s="84"/>
      <c r="G39" s="84"/>
      <c r="H39" s="84"/>
      <c r="I39" s="84"/>
      <c r="J39" s="84"/>
      <c r="K39" s="84"/>
      <c r="L39" s="88"/>
      <c r="M39" s="84"/>
      <c r="N39" s="178"/>
      <c r="O39" s="178"/>
      <c r="P39" s="178"/>
      <c r="AC39" s="175"/>
      <c r="AD39" s="88"/>
    </row>
    <row r="40" spans="1:30" s="86" customFormat="1" x14ac:dyDescent="0.3">
      <c r="A40" s="84"/>
      <c r="B40" s="84"/>
      <c r="C40" s="84"/>
      <c r="D40" s="84"/>
      <c r="E40" s="84"/>
      <c r="F40" s="84"/>
      <c r="G40" s="84"/>
      <c r="H40" s="84"/>
      <c r="I40" s="84"/>
      <c r="J40" s="84"/>
      <c r="K40" s="84"/>
      <c r="L40" s="88"/>
      <c r="M40" s="84"/>
      <c r="N40" s="178"/>
      <c r="O40" s="178"/>
      <c r="P40" s="178"/>
      <c r="AC40" s="175"/>
      <c r="AD40" s="88"/>
    </row>
    <row r="41" spans="1:30" s="86" customFormat="1" x14ac:dyDescent="0.3">
      <c r="A41" s="84"/>
      <c r="B41" s="84"/>
      <c r="C41" s="84"/>
      <c r="D41" s="84"/>
      <c r="E41" s="84"/>
      <c r="F41" s="84"/>
      <c r="G41" s="84"/>
      <c r="H41" s="84"/>
      <c r="I41" s="84"/>
      <c r="J41" s="84"/>
      <c r="K41" s="84"/>
      <c r="L41" s="88"/>
      <c r="M41" s="84"/>
      <c r="N41" s="178"/>
      <c r="O41" s="178"/>
      <c r="P41" s="178"/>
      <c r="AC41" s="175"/>
      <c r="AD41" s="88"/>
    </row>
    <row r="42" spans="1:30" s="86" customFormat="1" x14ac:dyDescent="0.3">
      <c r="A42" s="84"/>
      <c r="B42" s="84"/>
      <c r="C42" s="84"/>
      <c r="D42" s="84"/>
      <c r="E42" s="84"/>
      <c r="F42" s="84"/>
      <c r="G42" s="84"/>
      <c r="H42" s="84"/>
      <c r="I42" s="84"/>
      <c r="J42" s="84"/>
      <c r="K42" s="84"/>
      <c r="L42" s="88"/>
      <c r="M42" s="84"/>
      <c r="N42" s="178"/>
      <c r="O42" s="178"/>
      <c r="P42" s="178"/>
      <c r="AC42" s="175"/>
      <c r="AD42" s="88"/>
    </row>
    <row r="43" spans="1:30" s="86" customFormat="1" x14ac:dyDescent="0.3">
      <c r="A43" s="84"/>
      <c r="B43" s="84"/>
      <c r="C43" s="84"/>
      <c r="D43" s="84"/>
      <c r="E43" s="84"/>
      <c r="F43" s="84"/>
      <c r="G43" s="84"/>
      <c r="H43" s="84"/>
      <c r="I43" s="84"/>
      <c r="J43" s="84"/>
      <c r="K43" s="84"/>
      <c r="L43" s="88"/>
      <c r="M43" s="84"/>
      <c r="N43" s="178"/>
      <c r="O43" s="178"/>
      <c r="P43" s="178"/>
      <c r="AC43" s="175"/>
      <c r="AD43" s="88"/>
    </row>
    <row r="44" spans="1:30" s="86" customFormat="1" x14ac:dyDescent="0.3">
      <c r="A44" s="84"/>
      <c r="B44" s="84"/>
      <c r="C44" s="84"/>
      <c r="D44" s="84"/>
      <c r="E44" s="84"/>
      <c r="F44" s="84"/>
      <c r="G44" s="84"/>
      <c r="H44" s="84"/>
      <c r="I44" s="84"/>
      <c r="J44" s="84"/>
      <c r="K44" s="84"/>
      <c r="L44" s="88"/>
      <c r="M44" s="84"/>
      <c r="N44" s="178"/>
      <c r="O44" s="178"/>
      <c r="P44" s="178"/>
      <c r="AC44" s="175"/>
      <c r="AD44" s="88"/>
    </row>
    <row r="45" spans="1:30" s="86" customFormat="1" x14ac:dyDescent="0.3">
      <c r="A45" s="84"/>
      <c r="B45" s="84"/>
      <c r="C45" s="84"/>
      <c r="D45" s="84"/>
      <c r="E45" s="84"/>
      <c r="F45" s="84"/>
      <c r="G45" s="84"/>
      <c r="H45" s="84"/>
      <c r="I45" s="84"/>
      <c r="J45" s="84"/>
      <c r="K45" s="84"/>
      <c r="L45" s="88"/>
      <c r="M45" s="84"/>
      <c r="N45" s="178"/>
      <c r="O45" s="178"/>
      <c r="P45" s="178"/>
      <c r="AC45" s="175"/>
      <c r="AD45" s="88"/>
    </row>
    <row r="46" spans="1:30" s="86" customFormat="1" x14ac:dyDescent="0.3">
      <c r="A46" s="84"/>
      <c r="B46" s="84"/>
      <c r="C46" s="84"/>
      <c r="D46" s="84"/>
      <c r="E46" s="84"/>
      <c r="F46" s="84"/>
      <c r="G46" s="84"/>
      <c r="H46" s="84"/>
      <c r="I46" s="84"/>
      <c r="J46" s="84"/>
      <c r="K46" s="84"/>
      <c r="L46" s="88"/>
      <c r="M46" s="84"/>
      <c r="N46" s="178"/>
      <c r="O46" s="178"/>
      <c r="P46" s="178"/>
      <c r="AC46" s="175"/>
      <c r="AD46" s="88"/>
    </row>
    <row r="47" spans="1:30" s="86" customFormat="1" x14ac:dyDescent="0.3">
      <c r="A47" s="88"/>
      <c r="B47" s="88"/>
      <c r="C47" s="88"/>
      <c r="D47" s="88"/>
      <c r="E47" s="88"/>
      <c r="F47" s="88"/>
      <c r="G47" s="88"/>
      <c r="H47" s="88"/>
      <c r="I47" s="88"/>
      <c r="J47" s="88"/>
      <c r="K47" s="88"/>
      <c r="L47" s="88"/>
      <c r="M47" s="84"/>
      <c r="N47" s="178"/>
      <c r="O47" s="178"/>
      <c r="P47" s="178"/>
      <c r="AC47" s="175"/>
      <c r="AD47" s="88"/>
    </row>
    <row r="48" spans="1:30" s="86" customFormat="1" x14ac:dyDescent="0.3">
      <c r="A48" s="88"/>
      <c r="B48" s="88"/>
      <c r="C48" s="88"/>
      <c r="D48" s="88"/>
      <c r="E48" s="88"/>
      <c r="F48" s="88"/>
      <c r="G48" s="88"/>
      <c r="H48" s="88"/>
      <c r="I48" s="88"/>
      <c r="J48" s="88"/>
      <c r="K48" s="88"/>
      <c r="L48" s="88"/>
      <c r="M48" s="84"/>
      <c r="N48" s="178"/>
      <c r="O48" s="178"/>
      <c r="P48" s="178"/>
      <c r="AC48" s="175"/>
      <c r="AD48" s="88"/>
    </row>
    <row r="49" spans="1:30" s="86" customFormat="1" x14ac:dyDescent="0.3">
      <c r="A49" s="88"/>
      <c r="B49" s="88"/>
      <c r="C49" s="88"/>
      <c r="D49" s="88"/>
      <c r="E49" s="88"/>
      <c r="F49" s="88"/>
      <c r="G49" s="88"/>
      <c r="H49" s="88"/>
      <c r="I49" s="88"/>
      <c r="J49" s="88"/>
      <c r="K49" s="88"/>
      <c r="L49" s="88"/>
      <c r="M49" s="84"/>
      <c r="N49" s="178"/>
      <c r="O49" s="178"/>
      <c r="P49" s="178"/>
      <c r="AC49" s="175"/>
      <c r="AD49" s="88"/>
    </row>
    <row r="50" spans="1:30" s="86" customFormat="1" x14ac:dyDescent="0.3">
      <c r="A50" s="88"/>
      <c r="B50" s="88"/>
      <c r="C50" s="88"/>
      <c r="D50" s="88"/>
      <c r="E50" s="88"/>
      <c r="F50" s="88"/>
      <c r="G50" s="88"/>
      <c r="H50" s="88"/>
      <c r="I50" s="88"/>
      <c r="J50" s="88"/>
      <c r="K50" s="88"/>
      <c r="L50" s="88"/>
      <c r="M50" s="84"/>
      <c r="N50" s="178"/>
      <c r="O50" s="178"/>
      <c r="P50" s="178"/>
      <c r="AC50" s="175"/>
      <c r="AD50" s="88"/>
    </row>
    <row r="51" spans="1:30" s="86" customFormat="1" x14ac:dyDescent="0.3">
      <c r="A51" s="88"/>
      <c r="B51" s="88"/>
      <c r="C51" s="88"/>
      <c r="D51" s="88"/>
      <c r="E51" s="88"/>
      <c r="F51" s="88"/>
      <c r="G51" s="88"/>
      <c r="H51" s="88"/>
      <c r="I51" s="88"/>
      <c r="J51" s="88"/>
      <c r="K51" s="88"/>
      <c r="L51" s="88"/>
      <c r="M51" s="84"/>
      <c r="N51" s="178"/>
      <c r="O51" s="178"/>
      <c r="P51" s="178"/>
      <c r="AC51" s="175"/>
      <c r="AD51" s="88"/>
    </row>
    <row r="52" spans="1:30" s="86" customFormat="1" x14ac:dyDescent="0.3">
      <c r="A52" s="88"/>
      <c r="B52" s="88"/>
      <c r="C52" s="88"/>
      <c r="D52" s="88"/>
      <c r="E52" s="88"/>
      <c r="F52" s="88"/>
      <c r="G52" s="88"/>
      <c r="H52" s="88"/>
      <c r="I52" s="88"/>
      <c r="J52" s="88"/>
      <c r="K52" s="88"/>
      <c r="L52" s="88"/>
      <c r="M52" s="84"/>
      <c r="N52" s="178"/>
      <c r="O52" s="178"/>
      <c r="P52" s="178"/>
      <c r="AC52" s="175"/>
      <c r="AD52" s="88"/>
    </row>
    <row r="53" spans="1:30" s="86" customFormat="1" x14ac:dyDescent="0.3">
      <c r="A53" s="88"/>
      <c r="B53" s="88"/>
      <c r="C53" s="88"/>
      <c r="D53" s="88"/>
      <c r="E53" s="88"/>
      <c r="F53" s="88"/>
      <c r="G53" s="88"/>
      <c r="H53" s="88"/>
      <c r="I53" s="88"/>
      <c r="J53" s="88"/>
      <c r="K53" s="88"/>
      <c r="L53" s="88"/>
      <c r="M53" s="84"/>
      <c r="N53" s="178"/>
      <c r="O53" s="178"/>
      <c r="P53" s="178"/>
      <c r="AC53" s="175"/>
      <c r="AD53" s="88"/>
    </row>
    <row r="54" spans="1:30" s="86" customFormat="1" x14ac:dyDescent="0.3">
      <c r="A54" s="88"/>
      <c r="B54" s="88"/>
      <c r="C54" s="88"/>
      <c r="D54" s="88"/>
      <c r="E54" s="88"/>
      <c r="F54" s="88"/>
      <c r="G54" s="88"/>
      <c r="H54" s="88"/>
      <c r="I54" s="88"/>
      <c r="J54" s="88"/>
      <c r="K54" s="88"/>
      <c r="L54" s="88"/>
      <c r="M54" s="84"/>
      <c r="N54" s="178"/>
      <c r="O54" s="178"/>
      <c r="P54" s="178"/>
      <c r="AC54" s="175"/>
      <c r="AD54" s="88"/>
    </row>
    <row r="55" spans="1:30" s="86" customFormat="1" x14ac:dyDescent="0.3">
      <c r="A55" s="88"/>
      <c r="B55" s="88"/>
      <c r="C55" s="88"/>
      <c r="D55" s="88"/>
      <c r="E55" s="88"/>
      <c r="F55" s="88"/>
      <c r="G55" s="88"/>
      <c r="H55" s="88"/>
      <c r="I55" s="88"/>
      <c r="J55" s="88"/>
      <c r="K55" s="88"/>
      <c r="L55" s="88"/>
      <c r="M55" s="84"/>
      <c r="N55" s="178"/>
      <c r="O55" s="178"/>
      <c r="P55" s="178"/>
      <c r="AC55" s="175"/>
      <c r="AD55" s="88"/>
    </row>
    <row r="56" spans="1:30" s="86" customFormat="1" x14ac:dyDescent="0.3">
      <c r="A56" s="88"/>
      <c r="B56" s="88"/>
      <c r="C56" s="88"/>
      <c r="D56" s="88"/>
      <c r="E56" s="88"/>
      <c r="F56" s="88"/>
      <c r="G56" s="88"/>
      <c r="H56" s="88"/>
      <c r="I56" s="88"/>
      <c r="J56" s="88"/>
      <c r="K56" s="88"/>
      <c r="L56" s="88"/>
      <c r="M56" s="84"/>
      <c r="N56" s="178"/>
      <c r="O56" s="178"/>
      <c r="P56" s="178"/>
      <c r="AC56" s="175"/>
      <c r="AD56" s="88"/>
    </row>
    <row r="57" spans="1:30" s="86" customFormat="1" x14ac:dyDescent="0.3">
      <c r="A57" s="88"/>
      <c r="B57" s="88"/>
      <c r="C57" s="88"/>
      <c r="D57" s="88"/>
      <c r="E57" s="88"/>
      <c r="F57" s="88"/>
      <c r="G57" s="88"/>
      <c r="H57" s="88"/>
      <c r="I57" s="88"/>
      <c r="J57" s="88"/>
      <c r="K57" s="88"/>
      <c r="L57" s="88"/>
      <c r="M57" s="84"/>
      <c r="N57" s="178"/>
      <c r="O57" s="178"/>
      <c r="P57" s="178"/>
      <c r="AC57" s="175"/>
      <c r="AD57" s="88"/>
    </row>
    <row r="58" spans="1:30" s="86" customFormat="1" x14ac:dyDescent="0.3">
      <c r="A58" s="88"/>
      <c r="B58" s="88"/>
      <c r="C58" s="88"/>
      <c r="D58" s="88"/>
      <c r="E58" s="88"/>
      <c r="F58" s="88"/>
      <c r="G58" s="88"/>
      <c r="H58" s="88"/>
      <c r="I58" s="88"/>
      <c r="J58" s="88"/>
      <c r="K58" s="88"/>
      <c r="L58" s="88"/>
      <c r="M58" s="84"/>
      <c r="N58" s="178"/>
      <c r="O58" s="178"/>
      <c r="P58" s="178"/>
      <c r="AC58" s="175"/>
      <c r="AD58" s="88"/>
    </row>
    <row r="59" spans="1:30" s="86" customFormat="1" x14ac:dyDescent="0.3">
      <c r="A59" s="88"/>
      <c r="B59" s="88"/>
      <c r="C59" s="88"/>
      <c r="D59" s="88"/>
      <c r="E59" s="88"/>
      <c r="F59" s="88"/>
      <c r="G59" s="88"/>
      <c r="H59" s="88"/>
      <c r="I59" s="88"/>
      <c r="J59" s="88"/>
      <c r="K59" s="88"/>
      <c r="L59" s="88"/>
      <c r="M59" s="84"/>
      <c r="N59" s="178"/>
      <c r="O59" s="178"/>
      <c r="P59" s="178"/>
      <c r="AC59" s="175"/>
      <c r="AD59" s="88"/>
    </row>
    <row r="60" spans="1:30" s="86" customFormat="1" x14ac:dyDescent="0.3">
      <c r="A60" s="88"/>
      <c r="B60" s="88"/>
      <c r="C60" s="88"/>
      <c r="D60" s="88"/>
      <c r="E60" s="88"/>
      <c r="F60" s="88"/>
      <c r="G60" s="88"/>
      <c r="H60" s="88"/>
      <c r="I60" s="88"/>
      <c r="J60" s="88"/>
      <c r="K60" s="88"/>
      <c r="L60" s="88"/>
      <c r="M60" s="84"/>
      <c r="N60" s="178"/>
      <c r="O60" s="178"/>
      <c r="P60" s="178"/>
      <c r="AC60" s="175"/>
      <c r="AD60" s="88"/>
    </row>
    <row r="61" spans="1:30" s="86" customFormat="1" x14ac:dyDescent="0.3">
      <c r="A61" s="88"/>
      <c r="B61" s="88"/>
      <c r="C61" s="88"/>
      <c r="D61" s="88"/>
      <c r="E61" s="88"/>
      <c r="F61" s="88"/>
      <c r="G61" s="88"/>
      <c r="H61" s="88"/>
      <c r="I61" s="88"/>
      <c r="J61" s="88"/>
      <c r="K61" s="88"/>
      <c r="L61" s="88"/>
      <c r="M61" s="84"/>
      <c r="N61" s="178"/>
      <c r="O61" s="178"/>
      <c r="P61" s="178"/>
      <c r="AC61" s="175"/>
      <c r="AD61" s="88"/>
    </row>
    <row r="62" spans="1:30" s="86" customFormat="1" x14ac:dyDescent="0.3">
      <c r="A62" s="88"/>
      <c r="B62" s="88"/>
      <c r="C62" s="88"/>
      <c r="D62" s="88"/>
      <c r="E62" s="88"/>
      <c r="F62" s="88"/>
      <c r="G62" s="88"/>
      <c r="H62" s="88"/>
      <c r="I62" s="88"/>
      <c r="J62" s="88"/>
      <c r="K62" s="88"/>
      <c r="L62" s="88"/>
      <c r="M62" s="84"/>
      <c r="N62" s="178"/>
      <c r="O62" s="178"/>
      <c r="P62" s="178"/>
      <c r="AC62" s="175"/>
      <c r="AD62" s="88"/>
    </row>
    <row r="63" spans="1:30" s="86" customFormat="1" x14ac:dyDescent="0.3">
      <c r="A63" s="88"/>
      <c r="B63" s="88"/>
      <c r="C63" s="88"/>
      <c r="D63" s="88"/>
      <c r="E63" s="88"/>
      <c r="F63" s="88"/>
      <c r="G63" s="88"/>
      <c r="H63" s="88"/>
      <c r="I63" s="88"/>
      <c r="J63" s="88"/>
      <c r="K63" s="88"/>
      <c r="L63" s="88"/>
      <c r="M63" s="84"/>
      <c r="N63" s="178"/>
      <c r="O63" s="178"/>
      <c r="P63" s="178"/>
      <c r="AC63" s="175"/>
      <c r="AD63" s="88"/>
    </row>
    <row r="64" spans="1:30" s="86" customFormat="1" x14ac:dyDescent="0.3">
      <c r="A64" s="88"/>
      <c r="B64" s="88"/>
      <c r="C64" s="88"/>
      <c r="D64" s="88"/>
      <c r="E64" s="88"/>
      <c r="F64" s="88"/>
      <c r="G64" s="88"/>
      <c r="H64" s="88"/>
      <c r="I64" s="88"/>
      <c r="J64" s="88"/>
      <c r="K64" s="88"/>
      <c r="L64" s="88"/>
      <c r="M64" s="84"/>
      <c r="N64" s="178"/>
      <c r="O64" s="178"/>
      <c r="P64" s="178"/>
      <c r="AC64" s="175"/>
      <c r="AD64" s="88"/>
    </row>
    <row r="65" spans="1:30" s="86" customFormat="1" x14ac:dyDescent="0.3">
      <c r="A65" s="88"/>
      <c r="B65" s="88"/>
      <c r="C65" s="88"/>
      <c r="D65" s="88"/>
      <c r="E65" s="88"/>
      <c r="F65" s="88"/>
      <c r="G65" s="88"/>
      <c r="H65" s="88"/>
      <c r="I65" s="88"/>
      <c r="J65" s="88"/>
      <c r="K65" s="88"/>
      <c r="L65" s="88"/>
      <c r="M65" s="84"/>
      <c r="N65" s="178"/>
      <c r="O65" s="178"/>
      <c r="P65" s="178"/>
      <c r="AC65" s="175"/>
      <c r="AD65" s="88"/>
    </row>
    <row r="66" spans="1:30" s="86" customFormat="1" x14ac:dyDescent="0.3">
      <c r="A66" s="88"/>
      <c r="B66" s="88"/>
      <c r="C66" s="88"/>
      <c r="D66" s="88"/>
      <c r="E66" s="88"/>
      <c r="F66" s="88"/>
      <c r="G66" s="88"/>
      <c r="H66" s="88"/>
      <c r="I66" s="88"/>
      <c r="J66" s="88"/>
      <c r="K66" s="88"/>
      <c r="L66" s="88"/>
      <c r="M66" s="84"/>
      <c r="N66" s="178"/>
      <c r="O66" s="178"/>
      <c r="P66" s="178"/>
      <c r="AC66" s="175"/>
      <c r="AD66" s="88"/>
    </row>
    <row r="67" spans="1:30" s="86" customFormat="1" x14ac:dyDescent="0.3">
      <c r="A67" s="88"/>
      <c r="B67" s="88"/>
      <c r="C67" s="88"/>
      <c r="D67" s="88"/>
      <c r="E67" s="88"/>
      <c r="F67" s="88"/>
      <c r="G67" s="88"/>
      <c r="H67" s="88"/>
      <c r="I67" s="88"/>
      <c r="J67" s="88"/>
      <c r="K67" s="88"/>
      <c r="L67" s="88"/>
      <c r="M67" s="84"/>
      <c r="N67" s="178"/>
      <c r="O67" s="178"/>
      <c r="P67" s="178"/>
      <c r="AC67" s="175"/>
      <c r="AD67" s="88"/>
    </row>
    <row r="68" spans="1:30" s="86" customFormat="1" x14ac:dyDescent="0.3">
      <c r="A68" s="88"/>
      <c r="B68" s="88"/>
      <c r="C68" s="88"/>
      <c r="D68" s="88"/>
      <c r="E68" s="88"/>
      <c r="F68" s="88"/>
      <c r="G68" s="88"/>
      <c r="H68" s="88"/>
      <c r="I68" s="88"/>
      <c r="J68" s="88"/>
      <c r="K68" s="88"/>
      <c r="L68" s="88"/>
      <c r="M68" s="84"/>
      <c r="N68" s="178"/>
      <c r="O68" s="178"/>
      <c r="P68" s="178"/>
      <c r="AC68" s="175"/>
      <c r="AD68" s="88"/>
    </row>
    <row r="69" spans="1:30" s="86" customFormat="1" x14ac:dyDescent="0.3">
      <c r="A69" s="88"/>
      <c r="B69" s="88"/>
      <c r="C69" s="88"/>
      <c r="D69" s="88"/>
      <c r="E69" s="88"/>
      <c r="F69" s="88"/>
      <c r="G69" s="88"/>
      <c r="H69" s="88"/>
      <c r="I69" s="88"/>
      <c r="J69" s="88"/>
      <c r="K69" s="88"/>
      <c r="L69" s="88"/>
      <c r="M69" s="84"/>
      <c r="N69" s="178"/>
      <c r="O69" s="178"/>
      <c r="P69" s="178"/>
      <c r="AC69" s="175"/>
      <c r="AD69" s="88"/>
    </row>
    <row r="70" spans="1:30" s="86" customFormat="1" x14ac:dyDescent="0.3">
      <c r="A70" s="88"/>
      <c r="B70" s="88"/>
      <c r="C70" s="88"/>
      <c r="D70" s="88"/>
      <c r="E70" s="88"/>
      <c r="F70" s="88"/>
      <c r="G70" s="88"/>
      <c r="H70" s="88"/>
      <c r="I70" s="88"/>
      <c r="J70" s="88"/>
      <c r="K70" s="88"/>
      <c r="L70" s="88"/>
      <c r="M70" s="84"/>
      <c r="N70" s="178"/>
      <c r="O70" s="178"/>
      <c r="P70" s="178"/>
      <c r="AC70" s="175"/>
      <c r="AD70" s="88"/>
    </row>
    <row r="71" spans="1:30" s="86" customFormat="1" x14ac:dyDescent="0.3">
      <c r="A71" s="88"/>
      <c r="B71" s="88"/>
      <c r="C71" s="88"/>
      <c r="D71" s="88"/>
      <c r="E71" s="88"/>
      <c r="F71" s="88"/>
      <c r="G71" s="88"/>
      <c r="H71" s="88"/>
      <c r="I71" s="88"/>
      <c r="J71" s="88"/>
      <c r="K71" s="88"/>
      <c r="L71" s="88"/>
      <c r="M71" s="84"/>
      <c r="N71" s="178"/>
      <c r="O71" s="178"/>
      <c r="P71" s="178"/>
      <c r="AC71" s="175"/>
      <c r="AD71" s="88"/>
    </row>
    <row r="72" spans="1:30" s="86" customFormat="1" x14ac:dyDescent="0.3">
      <c r="A72" s="88"/>
      <c r="B72" s="88"/>
      <c r="C72" s="88"/>
      <c r="D72" s="88"/>
      <c r="E72" s="88"/>
      <c r="F72" s="88"/>
      <c r="G72" s="88"/>
      <c r="H72" s="88"/>
      <c r="I72" s="88"/>
      <c r="J72" s="88"/>
      <c r="K72" s="88"/>
      <c r="L72" s="88"/>
      <c r="M72" s="84"/>
      <c r="N72" s="178"/>
      <c r="O72" s="178"/>
      <c r="P72" s="178"/>
      <c r="AC72" s="175"/>
      <c r="AD72" s="88"/>
    </row>
    <row r="73" spans="1:30" s="86" customFormat="1" x14ac:dyDescent="0.3">
      <c r="A73" s="88"/>
      <c r="B73" s="88"/>
      <c r="C73" s="88"/>
      <c r="D73" s="88"/>
      <c r="E73" s="88"/>
      <c r="F73" s="88"/>
      <c r="G73" s="88"/>
      <c r="H73" s="88"/>
      <c r="I73" s="88"/>
      <c r="J73" s="88"/>
      <c r="K73" s="88"/>
      <c r="L73" s="88"/>
      <c r="M73" s="84"/>
      <c r="N73" s="178"/>
      <c r="O73" s="178"/>
      <c r="P73" s="178"/>
      <c r="AC73" s="175"/>
      <c r="AD73" s="88"/>
    </row>
    <row r="74" spans="1:30" s="86" customFormat="1" x14ac:dyDescent="0.3">
      <c r="A74" s="88"/>
      <c r="B74" s="88"/>
      <c r="C74" s="88"/>
      <c r="D74" s="88"/>
      <c r="E74" s="88"/>
      <c r="F74" s="88"/>
      <c r="G74" s="88"/>
      <c r="H74" s="88"/>
      <c r="I74" s="88"/>
      <c r="J74" s="88"/>
      <c r="K74" s="88"/>
      <c r="L74" s="88"/>
      <c r="M74" s="84"/>
      <c r="N74" s="178"/>
      <c r="O74" s="178"/>
      <c r="P74" s="178"/>
      <c r="AC74" s="175"/>
      <c r="AD74" s="88"/>
    </row>
    <row r="75" spans="1:30" s="86" customFormat="1" x14ac:dyDescent="0.3">
      <c r="A75" s="88"/>
      <c r="B75" s="88"/>
      <c r="C75" s="88"/>
      <c r="D75" s="88"/>
      <c r="E75" s="88"/>
      <c r="F75" s="88"/>
      <c r="G75" s="88"/>
      <c r="H75" s="88"/>
      <c r="I75" s="88"/>
      <c r="J75" s="88"/>
      <c r="K75" s="88"/>
      <c r="L75" s="88"/>
      <c r="M75" s="84"/>
      <c r="N75" s="178"/>
      <c r="O75" s="178"/>
      <c r="P75" s="178"/>
      <c r="AC75" s="175"/>
      <c r="AD75" s="88"/>
    </row>
    <row r="76" spans="1:30" s="86" customFormat="1" x14ac:dyDescent="0.3">
      <c r="A76" s="88"/>
      <c r="B76" s="88"/>
      <c r="C76" s="88"/>
      <c r="D76" s="88"/>
      <c r="E76" s="88"/>
      <c r="F76" s="88"/>
      <c r="G76" s="88"/>
      <c r="H76" s="88"/>
      <c r="I76" s="88"/>
      <c r="J76" s="88"/>
      <c r="K76" s="88"/>
      <c r="L76" s="88"/>
      <c r="M76" s="84"/>
      <c r="N76" s="178"/>
      <c r="O76" s="178"/>
      <c r="P76" s="178"/>
      <c r="AC76" s="175"/>
      <c r="AD76" s="88"/>
    </row>
    <row r="77" spans="1:30" s="86" customFormat="1" x14ac:dyDescent="0.3">
      <c r="A77" s="88"/>
      <c r="B77" s="88"/>
      <c r="C77" s="88"/>
      <c r="D77" s="88"/>
      <c r="E77" s="88"/>
      <c r="F77" s="88"/>
      <c r="G77" s="88"/>
      <c r="H77" s="88"/>
      <c r="I77" s="88"/>
      <c r="J77" s="88"/>
      <c r="K77" s="88"/>
      <c r="L77" s="88"/>
      <c r="M77" s="84"/>
      <c r="N77" s="178"/>
      <c r="O77" s="178"/>
      <c r="P77" s="178"/>
      <c r="AC77" s="175"/>
      <c r="AD77" s="88"/>
    </row>
    <row r="78" spans="1:30" s="86" customFormat="1" x14ac:dyDescent="0.3">
      <c r="A78" s="88"/>
      <c r="B78" s="88"/>
      <c r="C78" s="88"/>
      <c r="D78" s="88"/>
      <c r="E78" s="88"/>
      <c r="F78" s="88"/>
      <c r="G78" s="88"/>
      <c r="H78" s="88"/>
      <c r="I78" s="88"/>
      <c r="J78" s="88"/>
      <c r="K78" s="88"/>
      <c r="L78" s="88"/>
      <c r="M78" s="84"/>
      <c r="N78" s="178"/>
      <c r="O78" s="178"/>
      <c r="P78" s="178"/>
      <c r="AC78" s="175"/>
      <c r="AD78" s="88"/>
    </row>
    <row r="79" spans="1:30" s="86" customFormat="1" x14ac:dyDescent="0.3">
      <c r="A79" s="88"/>
      <c r="B79" s="88"/>
      <c r="C79" s="88"/>
      <c r="D79" s="88"/>
      <c r="E79" s="88"/>
      <c r="F79" s="88"/>
      <c r="G79" s="88"/>
      <c r="H79" s="88"/>
      <c r="I79" s="88"/>
      <c r="J79" s="88"/>
      <c r="K79" s="88"/>
      <c r="L79" s="88"/>
      <c r="M79" s="84"/>
      <c r="N79" s="178"/>
      <c r="O79" s="178"/>
      <c r="P79" s="178"/>
      <c r="AC79" s="175"/>
      <c r="AD79" s="88"/>
    </row>
    <row r="80" spans="1:30" s="86" customFormat="1" x14ac:dyDescent="0.3">
      <c r="A80" s="88"/>
      <c r="B80" s="88"/>
      <c r="C80" s="88"/>
      <c r="D80" s="88"/>
      <c r="E80" s="88"/>
      <c r="F80" s="88"/>
      <c r="G80" s="88"/>
      <c r="H80" s="88"/>
      <c r="I80" s="88"/>
      <c r="J80" s="88"/>
      <c r="K80" s="88"/>
      <c r="L80" s="88"/>
      <c r="M80" s="84"/>
      <c r="N80" s="178"/>
      <c r="O80" s="178"/>
      <c r="P80" s="178"/>
      <c r="AC80" s="175"/>
      <c r="AD80" s="88"/>
    </row>
    <row r="81" spans="1:30" s="86" customFormat="1" x14ac:dyDescent="0.3">
      <c r="A81" s="88"/>
      <c r="B81" s="88"/>
      <c r="C81" s="88"/>
      <c r="D81" s="88"/>
      <c r="E81" s="88"/>
      <c r="F81" s="88"/>
      <c r="G81" s="88"/>
      <c r="H81" s="88"/>
      <c r="I81" s="88"/>
      <c r="J81" s="88"/>
      <c r="K81" s="88"/>
      <c r="L81" s="88"/>
      <c r="M81" s="84"/>
      <c r="N81" s="178"/>
      <c r="O81" s="178"/>
      <c r="P81" s="178"/>
      <c r="AC81" s="175"/>
      <c r="AD81" s="88"/>
    </row>
    <row r="82" spans="1:30" s="86" customFormat="1" x14ac:dyDescent="0.3">
      <c r="A82" s="88"/>
      <c r="B82" s="88"/>
      <c r="C82" s="88"/>
      <c r="D82" s="88"/>
      <c r="E82" s="88"/>
      <c r="F82" s="88"/>
      <c r="G82" s="88"/>
      <c r="H82" s="88"/>
      <c r="I82" s="88"/>
      <c r="J82" s="88"/>
      <c r="K82" s="88"/>
      <c r="L82" s="88"/>
      <c r="M82" s="84"/>
      <c r="N82" s="178"/>
      <c r="O82" s="178"/>
      <c r="P82" s="178"/>
      <c r="AC82" s="175"/>
      <c r="AD82" s="88"/>
    </row>
    <row r="83" spans="1:30" s="86" customFormat="1" x14ac:dyDescent="0.3">
      <c r="A83" s="88"/>
      <c r="B83" s="88"/>
      <c r="C83" s="88"/>
      <c r="D83" s="88"/>
      <c r="E83" s="88"/>
      <c r="F83" s="88"/>
      <c r="G83" s="88"/>
      <c r="H83" s="88"/>
      <c r="I83" s="88"/>
      <c r="J83" s="88"/>
      <c r="K83" s="88"/>
      <c r="L83" s="88"/>
      <c r="M83" s="84"/>
      <c r="N83" s="178"/>
      <c r="O83" s="178"/>
      <c r="P83" s="178"/>
      <c r="AC83" s="175"/>
      <c r="AD83" s="88"/>
    </row>
    <row r="84" spans="1:30" s="86" customFormat="1" x14ac:dyDescent="0.3">
      <c r="A84" s="88"/>
      <c r="B84" s="88"/>
      <c r="C84" s="88"/>
      <c r="D84" s="88"/>
      <c r="E84" s="88"/>
      <c r="F84" s="88"/>
      <c r="G84" s="88"/>
      <c r="H84" s="88"/>
      <c r="I84" s="88"/>
      <c r="J84" s="88"/>
      <c r="K84" s="88"/>
      <c r="L84" s="88"/>
      <c r="M84" s="84"/>
      <c r="N84" s="178"/>
      <c r="O84" s="178"/>
      <c r="P84" s="178"/>
      <c r="AC84" s="175"/>
      <c r="AD84" s="88"/>
    </row>
    <row r="85" spans="1:30" s="86" customFormat="1" x14ac:dyDescent="0.3">
      <c r="A85" s="88"/>
      <c r="B85" s="88"/>
      <c r="C85" s="88"/>
      <c r="D85" s="88"/>
      <c r="E85" s="88"/>
      <c r="F85" s="88"/>
      <c r="G85" s="88"/>
      <c r="H85" s="88"/>
      <c r="I85" s="88"/>
      <c r="J85" s="88"/>
      <c r="K85" s="88"/>
      <c r="L85" s="88"/>
      <c r="M85" s="84"/>
      <c r="N85" s="178"/>
      <c r="O85" s="178"/>
      <c r="P85" s="178"/>
      <c r="AC85" s="175"/>
      <c r="AD85" s="88"/>
    </row>
    <row r="86" spans="1:30" s="86" customFormat="1" x14ac:dyDescent="0.3">
      <c r="A86" s="88"/>
      <c r="B86" s="88"/>
      <c r="C86" s="88"/>
      <c r="D86" s="88"/>
      <c r="E86" s="88"/>
      <c r="F86" s="88"/>
      <c r="G86" s="88"/>
      <c r="H86" s="88"/>
      <c r="I86" s="88"/>
      <c r="J86" s="88"/>
      <c r="K86" s="88"/>
      <c r="L86" s="88"/>
      <c r="M86" s="84"/>
      <c r="N86" s="178"/>
      <c r="O86" s="178"/>
      <c r="P86" s="178"/>
      <c r="AC86" s="175"/>
      <c r="AD86" s="88"/>
    </row>
    <row r="87" spans="1:30" s="86" customFormat="1" x14ac:dyDescent="0.3">
      <c r="A87" s="88"/>
      <c r="B87" s="88"/>
      <c r="C87" s="88"/>
      <c r="D87" s="88"/>
      <c r="E87" s="88"/>
      <c r="F87" s="88"/>
      <c r="G87" s="88"/>
      <c r="H87" s="88"/>
      <c r="I87" s="88"/>
      <c r="J87" s="88"/>
      <c r="K87" s="88"/>
      <c r="L87" s="88"/>
      <c r="M87" s="84"/>
      <c r="N87" s="178"/>
      <c r="O87" s="178"/>
      <c r="P87" s="178"/>
      <c r="AC87" s="175"/>
      <c r="AD87" s="88"/>
    </row>
    <row r="88" spans="1:30" s="86" customFormat="1" x14ac:dyDescent="0.3">
      <c r="A88" s="88"/>
      <c r="B88" s="88"/>
      <c r="C88" s="88"/>
      <c r="D88" s="88"/>
      <c r="E88" s="88"/>
      <c r="F88" s="88"/>
      <c r="G88" s="88"/>
      <c r="H88" s="88"/>
      <c r="I88" s="88"/>
      <c r="J88" s="88"/>
      <c r="K88" s="88"/>
      <c r="L88" s="88"/>
      <c r="M88" s="84"/>
      <c r="N88" s="178"/>
      <c r="O88" s="178"/>
      <c r="P88" s="178"/>
      <c r="AC88" s="175"/>
      <c r="AD88" s="88"/>
    </row>
    <row r="89" spans="1:30" s="86" customFormat="1" x14ac:dyDescent="0.3">
      <c r="A89" s="88"/>
      <c r="B89" s="88"/>
      <c r="C89" s="88"/>
      <c r="D89" s="88"/>
      <c r="E89" s="88"/>
      <c r="F89" s="88"/>
      <c r="G89" s="88"/>
      <c r="H89" s="88"/>
      <c r="I89" s="88"/>
      <c r="J89" s="88"/>
      <c r="K89" s="88"/>
      <c r="L89" s="88"/>
      <c r="M89" s="84"/>
      <c r="N89" s="178"/>
      <c r="O89" s="178"/>
      <c r="P89" s="178"/>
      <c r="AC89" s="175"/>
      <c r="AD89" s="88"/>
    </row>
    <row r="90" spans="1:30" s="86" customFormat="1" x14ac:dyDescent="0.3">
      <c r="A90" s="88"/>
      <c r="B90" s="88"/>
      <c r="C90" s="88"/>
      <c r="D90" s="88"/>
      <c r="E90" s="88"/>
      <c r="F90" s="88"/>
      <c r="G90" s="88"/>
      <c r="H90" s="88"/>
      <c r="I90" s="88"/>
      <c r="J90" s="88"/>
      <c r="K90" s="88"/>
      <c r="L90" s="88"/>
      <c r="M90" s="84"/>
      <c r="N90" s="178"/>
      <c r="O90" s="178"/>
      <c r="P90" s="178"/>
      <c r="AC90" s="175"/>
      <c r="AD90" s="88"/>
    </row>
    <row r="91" spans="1:30" s="86" customFormat="1" x14ac:dyDescent="0.3">
      <c r="A91" s="88"/>
      <c r="B91" s="88"/>
      <c r="C91" s="88"/>
      <c r="D91" s="88"/>
      <c r="E91" s="88"/>
      <c r="F91" s="88"/>
      <c r="G91" s="88"/>
      <c r="H91" s="88"/>
      <c r="I91" s="88"/>
      <c r="J91" s="88"/>
      <c r="K91" s="88"/>
      <c r="L91" s="88"/>
      <c r="M91" s="84"/>
      <c r="N91" s="178"/>
      <c r="O91" s="178"/>
      <c r="P91" s="178"/>
      <c r="AC91" s="175"/>
      <c r="AD91" s="88"/>
    </row>
    <row r="92" spans="1:30" s="86" customFormat="1" x14ac:dyDescent="0.3">
      <c r="A92" s="88"/>
      <c r="B92" s="88"/>
      <c r="C92" s="88"/>
      <c r="D92" s="88"/>
      <c r="E92" s="88"/>
      <c r="F92" s="88"/>
      <c r="G92" s="88"/>
      <c r="H92" s="88"/>
      <c r="I92" s="88"/>
      <c r="J92" s="88"/>
      <c r="K92" s="88"/>
      <c r="L92" s="88"/>
      <c r="M92" s="84"/>
      <c r="N92" s="178"/>
      <c r="O92" s="178"/>
      <c r="P92" s="178"/>
      <c r="AC92" s="175"/>
      <c r="AD92" s="88"/>
    </row>
    <row r="93" spans="1:30" s="86" customFormat="1" x14ac:dyDescent="0.3">
      <c r="A93" s="88"/>
      <c r="B93" s="88"/>
      <c r="C93" s="88"/>
      <c r="D93" s="88"/>
      <c r="E93" s="88"/>
      <c r="F93" s="88"/>
      <c r="G93" s="88"/>
      <c r="H93" s="88"/>
      <c r="I93" s="88"/>
      <c r="J93" s="88"/>
      <c r="K93" s="88"/>
      <c r="L93" s="88"/>
      <c r="M93" s="84"/>
      <c r="N93" s="178"/>
      <c r="O93" s="178"/>
      <c r="P93" s="178"/>
      <c r="AC93" s="175"/>
      <c r="AD93" s="88"/>
    </row>
    <row r="94" spans="1:30" s="86" customFormat="1" x14ac:dyDescent="0.3">
      <c r="A94" s="88"/>
      <c r="B94" s="88"/>
      <c r="C94" s="88"/>
      <c r="D94" s="88"/>
      <c r="E94" s="88"/>
      <c r="F94" s="88"/>
      <c r="G94" s="88"/>
      <c r="H94" s="88"/>
      <c r="I94" s="88"/>
      <c r="J94" s="88"/>
      <c r="K94" s="88"/>
      <c r="L94" s="88"/>
      <c r="M94" s="84"/>
      <c r="N94" s="178"/>
      <c r="O94" s="178"/>
      <c r="P94" s="178"/>
      <c r="AC94" s="175"/>
      <c r="AD94" s="88"/>
    </row>
    <row r="95" spans="1:30" s="86" customFormat="1" x14ac:dyDescent="0.3">
      <c r="A95" s="88"/>
      <c r="B95" s="88"/>
      <c r="C95" s="88"/>
      <c r="D95" s="88"/>
      <c r="E95" s="88"/>
      <c r="F95" s="88"/>
      <c r="G95" s="88"/>
      <c r="H95" s="88"/>
      <c r="I95" s="88"/>
      <c r="J95" s="88"/>
      <c r="K95" s="88"/>
      <c r="L95" s="88"/>
      <c r="M95" s="84"/>
      <c r="N95" s="178"/>
      <c r="O95" s="178"/>
      <c r="P95" s="178"/>
      <c r="AC95" s="175"/>
      <c r="AD95" s="88"/>
    </row>
    <row r="96" spans="1:30" s="86" customFormat="1" x14ac:dyDescent="0.3">
      <c r="A96" s="88"/>
      <c r="B96" s="88"/>
      <c r="C96" s="88"/>
      <c r="D96" s="88"/>
      <c r="E96" s="88"/>
      <c r="F96" s="88"/>
      <c r="G96" s="88"/>
      <c r="H96" s="88"/>
      <c r="I96" s="88"/>
      <c r="J96" s="88"/>
      <c r="K96" s="88"/>
      <c r="L96" s="88"/>
      <c r="M96" s="84"/>
      <c r="N96" s="178"/>
      <c r="O96" s="178"/>
      <c r="P96" s="178"/>
      <c r="AC96" s="175"/>
      <c r="AD96" s="88"/>
    </row>
    <row r="97" spans="1:30" s="86" customFormat="1" x14ac:dyDescent="0.3">
      <c r="A97" s="88"/>
      <c r="B97" s="88"/>
      <c r="C97" s="88"/>
      <c r="D97" s="88"/>
      <c r="E97" s="88"/>
      <c r="F97" s="88"/>
      <c r="G97" s="88"/>
      <c r="H97" s="88"/>
      <c r="I97" s="88"/>
      <c r="J97" s="88"/>
      <c r="K97" s="88"/>
      <c r="L97" s="88"/>
      <c r="M97" s="84"/>
      <c r="N97" s="178"/>
      <c r="O97" s="178"/>
      <c r="P97" s="178"/>
      <c r="AC97" s="175"/>
      <c r="AD97" s="88"/>
    </row>
    <row r="98" spans="1:30" s="86" customFormat="1" x14ac:dyDescent="0.3">
      <c r="A98" s="88"/>
      <c r="B98" s="88"/>
      <c r="C98" s="88"/>
      <c r="D98" s="88"/>
      <c r="E98" s="88"/>
      <c r="F98" s="88"/>
      <c r="G98" s="88"/>
      <c r="H98" s="88"/>
      <c r="I98" s="88"/>
      <c r="J98" s="88"/>
      <c r="K98" s="88"/>
      <c r="L98" s="88"/>
      <c r="M98" s="84"/>
      <c r="N98" s="178"/>
      <c r="O98" s="178"/>
      <c r="P98" s="178"/>
      <c r="AC98" s="175"/>
      <c r="AD98" s="88"/>
    </row>
  </sheetData>
  <mergeCells count="26">
    <mergeCell ref="A5:AB5"/>
    <mergeCell ref="A6:A7"/>
    <mergeCell ref="B6:B7"/>
    <mergeCell ref="C6:C7"/>
    <mergeCell ref="D6:D7"/>
    <mergeCell ref="E6:E7"/>
    <mergeCell ref="G6:G7"/>
    <mergeCell ref="J6:J7"/>
    <mergeCell ref="K6:K7"/>
    <mergeCell ref="L6:L7"/>
    <mergeCell ref="AB6:AB7"/>
    <mergeCell ref="AC6:AC7"/>
    <mergeCell ref="I6:I7"/>
    <mergeCell ref="H6:H7"/>
    <mergeCell ref="S6:S7"/>
    <mergeCell ref="T6:T7"/>
    <mergeCell ref="U6:V6"/>
    <mergeCell ref="W6:X6"/>
    <mergeCell ref="Y6:Y7"/>
    <mergeCell ref="Z6:AA6"/>
    <mergeCell ref="M6:M7"/>
    <mergeCell ref="N6:N7"/>
    <mergeCell ref="O6:O7"/>
    <mergeCell ref="P6:P7"/>
    <mergeCell ref="Q6:Q7"/>
    <mergeCell ref="R6:R7"/>
  </mergeCells>
  <pageMargins left="0.39370078740157483" right="0.39370078740157483" top="0.78740157480314965" bottom="0.78740157480314965" header="0.31496062992125984" footer="0.31496062992125984"/>
  <pageSetup paperSize="9" scale="45" firstPageNumber="206" fitToHeight="0" orientation="landscape" useFirstPageNumber="1" r:id="rId1"/>
  <headerFooter>
    <oddFooter>&amp;L&amp;"Arial,Kurzíva"&amp;11Zastupitelstvo Olomouckého kraje 11.12.2023  
2.1. - Rozpočet OK na rok  2024 - návrh rozpočtu  
Příloha č. 5h) - program Energetika&amp;R&amp;"Arial,Kurzíva"&amp;11Strana &amp;P (celkem 216)</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10</vt:i4>
      </vt:variant>
      <vt:variant>
        <vt:lpstr>Pojmenované oblasti</vt:lpstr>
      </vt:variant>
      <vt:variant>
        <vt:i4>18</vt:i4>
      </vt:variant>
    </vt:vector>
  </HeadingPairs>
  <TitlesOfParts>
    <vt:vector size="28" baseType="lpstr">
      <vt:lpstr>Rekapitulace - Energetika</vt:lpstr>
      <vt:lpstr>Energetické služby - ORJ 08</vt:lpstr>
      <vt:lpstr>Oblast KOTELNY - ORJ 17 </vt:lpstr>
      <vt:lpstr>Oblast KOTELNY - ORJ 13</vt:lpstr>
      <vt:lpstr>Oblast REÚO - ORJ 17 </vt:lpstr>
      <vt:lpstr>Oblast REÚO - ORJ 13</vt:lpstr>
      <vt:lpstr>Oblast OKNA - ORJ 10</vt:lpstr>
      <vt:lpstr>Oblast FVE - ORJ 52 </vt:lpstr>
      <vt:lpstr>Oblast FVE - ORJ 10</vt:lpstr>
      <vt:lpstr>Oblast FVE - ORJ 14</vt:lpstr>
      <vt:lpstr>'Energetické služby - ORJ 08'!Názvy_tisku</vt:lpstr>
      <vt:lpstr>'Oblast FVE - ORJ 10'!Názvy_tisku</vt:lpstr>
      <vt:lpstr>'Oblast FVE - ORJ 52 '!Názvy_tisku</vt:lpstr>
      <vt:lpstr>'Oblast KOTELNY - ORJ 13'!Názvy_tisku</vt:lpstr>
      <vt:lpstr>'Oblast KOTELNY - ORJ 17 '!Názvy_tisku</vt:lpstr>
      <vt:lpstr>'Oblast OKNA - ORJ 10'!Názvy_tisku</vt:lpstr>
      <vt:lpstr>'Oblast REÚO - ORJ 13'!Názvy_tisku</vt:lpstr>
      <vt:lpstr>'Oblast REÚO - ORJ 17 '!Názvy_tisku</vt:lpstr>
      <vt:lpstr>'Energetické služby - ORJ 08'!Oblast_tisku</vt:lpstr>
      <vt:lpstr>'Oblast FVE - ORJ 10'!Oblast_tisku</vt:lpstr>
      <vt:lpstr>'Oblast FVE - ORJ 14'!Oblast_tisku</vt:lpstr>
      <vt:lpstr>'Oblast FVE - ORJ 52 '!Oblast_tisku</vt:lpstr>
      <vt:lpstr>'Oblast KOTELNY - ORJ 13'!Oblast_tisku</vt:lpstr>
      <vt:lpstr>'Oblast KOTELNY - ORJ 17 '!Oblast_tisku</vt:lpstr>
      <vt:lpstr>'Oblast OKNA - ORJ 10'!Oblast_tisku</vt:lpstr>
      <vt:lpstr>'Oblast REÚO - ORJ 13'!Oblast_tisku</vt:lpstr>
      <vt:lpstr>'Oblast REÚO - ORJ 17 '!Oblast_tisku</vt:lpstr>
      <vt:lpstr>'Rekapitulace - Energetika'!Oblast_tisku</vt:lpstr>
    </vt:vector>
  </TitlesOfParts>
  <Company>VDI0101W10</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Kypusová Marta</dc:creator>
  <cp:lastModifiedBy>Vítková Petra</cp:lastModifiedBy>
  <cp:lastPrinted>2023-11-15T07:45:55Z</cp:lastPrinted>
  <dcterms:created xsi:type="dcterms:W3CDTF">2022-07-29T05:55:09Z</dcterms:created>
  <dcterms:modified xsi:type="dcterms:W3CDTF">2023-11-21T12:35:24Z</dcterms:modified>
</cp:coreProperties>
</file>