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dRF\Rozpočet Olomouckého kraje\2024\ZOK 11.12.2023\"/>
    </mc:Choice>
  </mc:AlternateContent>
  <bookViews>
    <workbookView xWindow="-105" yWindow="-105" windowWidth="23250" windowHeight="12570" firstSheet="4" activeTab="8"/>
  </bookViews>
  <sheets>
    <sheet name="Souhrn" sheetId="6" r:id="rId1"/>
    <sheet name="Oblast školství - ORJ 17" sheetId="3" r:id="rId2"/>
    <sheet name="Oblast sociální - ORJ 17 " sheetId="2" r:id="rId3"/>
    <sheet name="Oblast dopravy - ORJ 12 " sheetId="11" r:id="rId4"/>
    <sheet name="Oblast dopravy - ORJ 17 " sheetId="5" r:id="rId5"/>
    <sheet name="Oblast kultury - ORJ 17" sheetId="1" r:id="rId6"/>
    <sheet name="Oblast zdravotnictví - ORJ 17 " sheetId="4" r:id="rId7"/>
    <sheet name="Oblast zdrav. SMN - ORJ 17" sheetId="9" r:id="rId8"/>
    <sheet name="Oblast ostatní - ORJ 17" sheetId="7" r:id="rId9"/>
  </sheets>
  <definedNames>
    <definedName name="_xlnm._FilterDatabase" localSheetId="3" hidden="1">'Oblast dopravy - ORJ 12 '!$B$1:$B$33</definedName>
    <definedName name="_xlnm._FilterDatabase" localSheetId="4" hidden="1">'Oblast dopravy - ORJ 17 '!$B$1:$B$42</definedName>
    <definedName name="_xlnm._FilterDatabase" localSheetId="5" hidden="1">'Oblast kultury - ORJ 17'!$B$1:$B$36</definedName>
    <definedName name="_xlnm._FilterDatabase" localSheetId="8" hidden="1">'Oblast ostatní - ORJ 17'!$B$1:$B$33</definedName>
    <definedName name="_xlnm._FilterDatabase" localSheetId="2" hidden="1">'Oblast sociální - ORJ 17 '!$B$1:$B$58</definedName>
    <definedName name="_xlnm._FilterDatabase" localSheetId="1" hidden="1">'Oblast školství - ORJ 17'!$B$1:$B$50</definedName>
    <definedName name="_xlnm._FilterDatabase" localSheetId="7" hidden="1">'Oblast zdrav. SMN - ORJ 17'!$B$1:$B$41</definedName>
    <definedName name="_xlnm._FilterDatabase" localSheetId="6" hidden="1">'Oblast zdravotnictví - ORJ 17 '!$B$1:$B$38</definedName>
    <definedName name="_xlnm.Print_Titles" localSheetId="3">'Oblast dopravy - ORJ 12 '!$1:$7</definedName>
    <definedName name="_xlnm.Print_Titles" localSheetId="4">'Oblast dopravy - ORJ 17 '!$1:$7</definedName>
    <definedName name="_xlnm.Print_Titles" localSheetId="5">'Oblast kultury - ORJ 17'!$1:$7</definedName>
    <definedName name="_xlnm.Print_Titles" localSheetId="8">'Oblast ostatní - ORJ 17'!$1:$7</definedName>
    <definedName name="_xlnm.Print_Titles" localSheetId="2">'Oblast sociální - ORJ 17 '!$1:$7</definedName>
    <definedName name="_xlnm.Print_Titles" localSheetId="1">'Oblast školství - ORJ 17'!$1:$7</definedName>
    <definedName name="_xlnm.Print_Titles" localSheetId="7">'Oblast zdrav. SMN - ORJ 17'!$1:$7</definedName>
    <definedName name="_xlnm.Print_Titles" localSheetId="6">'Oblast zdravotnictví - ORJ 17 '!$1:$7</definedName>
    <definedName name="_xlnm.Print_Area" localSheetId="3">'Oblast dopravy - ORJ 12 '!$A$1:$R$11</definedName>
    <definedName name="_xlnm.Print_Area" localSheetId="4">'Oblast dopravy - ORJ 17 '!$A$1:$R$35</definedName>
    <definedName name="_xlnm.Print_Area" localSheetId="5">'Oblast kultury - ORJ 17'!$A$1:$R$18</definedName>
    <definedName name="_xlnm.Print_Area" localSheetId="8">'Oblast ostatní - ORJ 17'!$A$1:$R$11</definedName>
    <definedName name="_xlnm.Print_Area" localSheetId="2">'Oblast sociální - ORJ 17 '!$A$1:$R$39</definedName>
    <definedName name="_xlnm.Print_Area" localSheetId="1">'Oblast školství - ORJ 17'!$A$1:$R$28</definedName>
    <definedName name="_xlnm.Print_Area" localSheetId="7">'Oblast zdrav. SMN - ORJ 17'!$A$1:$S$19</definedName>
    <definedName name="_xlnm.Print_Area" localSheetId="6">'Oblast zdravotnictví - ORJ 17 '!$A$1:$R$16</definedName>
    <definedName name="_xlnm.Print_Area" localSheetId="0">Souhrn!$A$1:$H$14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3" l="1"/>
  <c r="L21" i="3"/>
  <c r="Q8" i="3"/>
  <c r="Q21" i="3"/>
  <c r="Q19" i="3"/>
  <c r="L9" i="3"/>
  <c r="Q9" i="3"/>
  <c r="O20" i="5" l="1"/>
  <c r="O33" i="5" l="1"/>
  <c r="R33" i="5" s="1"/>
  <c r="R30" i="2" l="1"/>
  <c r="Q30" i="2"/>
  <c r="P30" i="2"/>
  <c r="O30" i="2"/>
  <c r="L30" i="2"/>
  <c r="Q11" i="1" l="1"/>
  <c r="Q18" i="1"/>
  <c r="O16" i="1"/>
  <c r="R16" i="1" s="1"/>
  <c r="R11" i="11" l="1"/>
  <c r="Q11" i="11"/>
  <c r="P11" i="11"/>
  <c r="O11" i="11"/>
  <c r="N11" i="11"/>
  <c r="L11" i="11"/>
  <c r="R8" i="11"/>
  <c r="Q8" i="11"/>
  <c r="P8" i="11"/>
  <c r="O8" i="11"/>
  <c r="N8" i="11"/>
  <c r="L8" i="11"/>
  <c r="G8" i="6" l="1"/>
  <c r="H8" i="6" s="1"/>
  <c r="O9" i="11"/>
  <c r="Q10" i="5" l="1"/>
  <c r="P10" i="5"/>
  <c r="N10" i="5"/>
  <c r="L10" i="5"/>
  <c r="R8" i="5"/>
  <c r="Q8" i="5"/>
  <c r="P8" i="5"/>
  <c r="N8" i="5"/>
  <c r="O13" i="5" l="1"/>
  <c r="R8" i="7" l="1"/>
  <c r="Q8" i="7"/>
  <c r="P8" i="7"/>
  <c r="O8" i="7"/>
  <c r="N8" i="7"/>
  <c r="L8" i="7"/>
  <c r="R12" i="4"/>
  <c r="Q12" i="4"/>
  <c r="P12" i="4"/>
  <c r="O12" i="4"/>
  <c r="N12" i="4"/>
  <c r="L12" i="4"/>
  <c r="Q8" i="4"/>
  <c r="P8" i="4"/>
  <c r="N8" i="4"/>
  <c r="L8" i="4"/>
  <c r="L11" i="1"/>
  <c r="P11" i="1"/>
  <c r="N11" i="1"/>
  <c r="L8" i="1"/>
  <c r="Q28" i="5"/>
  <c r="P28" i="5"/>
  <c r="N30" i="2" l="1"/>
  <c r="Q8" i="2"/>
  <c r="Q39" i="2" s="1"/>
  <c r="O38" i="2" l="1"/>
  <c r="R38" i="2" s="1"/>
  <c r="P21" i="3"/>
  <c r="N21" i="3"/>
  <c r="O25" i="3"/>
  <c r="R25" i="3" s="1"/>
  <c r="O26" i="3"/>
  <c r="R26" i="3"/>
  <c r="L17" i="9" l="1"/>
  <c r="O31" i="5" l="1"/>
  <c r="O30" i="5"/>
  <c r="R30" i="5" s="1"/>
  <c r="O26" i="2" l="1"/>
  <c r="R26" i="2" s="1"/>
  <c r="O27" i="5"/>
  <c r="R27" i="5" l="1"/>
  <c r="Q16" i="9"/>
  <c r="R16" i="9"/>
  <c r="R19" i="9" s="1"/>
  <c r="Q19" i="9"/>
  <c r="G12" i="6" s="1"/>
  <c r="L8" i="2"/>
  <c r="O15" i="1" l="1"/>
  <c r="R15" i="1" l="1"/>
  <c r="R11" i="1" s="1"/>
  <c r="O11" i="1"/>
  <c r="O15" i="5"/>
  <c r="R15" i="5" s="1"/>
  <c r="O16" i="3" l="1"/>
  <c r="R16" i="3" s="1"/>
  <c r="O19" i="3" l="1"/>
  <c r="R19" i="3" s="1"/>
  <c r="O17" i="3" l="1"/>
  <c r="R17" i="3" s="1"/>
  <c r="O18" i="3"/>
  <c r="R18" i="3" s="1"/>
  <c r="O15" i="3"/>
  <c r="R15" i="3" s="1"/>
  <c r="O14" i="3"/>
  <c r="R14" i="3" s="1"/>
  <c r="O13" i="3"/>
  <c r="R13" i="3" s="1"/>
  <c r="O12" i="3"/>
  <c r="R12" i="3" s="1"/>
  <c r="O11" i="3"/>
  <c r="R11" i="3" s="1"/>
  <c r="O9" i="3"/>
  <c r="R9" i="3" s="1"/>
  <c r="O18" i="9" l="1"/>
  <c r="O17" i="9"/>
  <c r="S17" i="9" s="1"/>
  <c r="O15" i="9"/>
  <c r="O14" i="9"/>
  <c r="S14" i="9" s="1"/>
  <c r="O13" i="9"/>
  <c r="O12" i="9"/>
  <c r="O11" i="9"/>
  <c r="O10" i="9"/>
  <c r="S10" i="9" s="1"/>
  <c r="O9" i="9"/>
  <c r="Q8" i="9"/>
  <c r="S15" i="9"/>
  <c r="S13" i="9"/>
  <c r="S12" i="9"/>
  <c r="S11" i="9"/>
  <c r="S9" i="9"/>
  <c r="R8" i="9"/>
  <c r="P8" i="9"/>
  <c r="N8" i="9"/>
  <c r="L8" i="9"/>
  <c r="P16" i="9"/>
  <c r="N16" i="9"/>
  <c r="N19" i="9" s="1"/>
  <c r="L16" i="9"/>
  <c r="P19" i="9" l="1"/>
  <c r="F12" i="6" s="1"/>
  <c r="L19" i="9"/>
  <c r="O8" i="9"/>
  <c r="O16" i="9"/>
  <c r="O19" i="9" s="1"/>
  <c r="S8" i="9"/>
  <c r="S18" i="9"/>
  <c r="S16" i="9" s="1"/>
  <c r="S19" i="9" s="1"/>
  <c r="O9" i="4" l="1"/>
  <c r="R9" i="4" l="1"/>
  <c r="R8" i="4" s="1"/>
  <c r="O8" i="4"/>
  <c r="P8" i="2"/>
  <c r="N8" i="2"/>
  <c r="O36" i="2" l="1"/>
  <c r="R36" i="2" s="1"/>
  <c r="O37" i="2" l="1"/>
  <c r="R37" i="2" s="1"/>
  <c r="O27" i="2" l="1"/>
  <c r="R27" i="2" s="1"/>
  <c r="O25" i="2"/>
  <c r="R25" i="2" s="1"/>
  <c r="O24" i="2"/>
  <c r="R24" i="2" s="1"/>
  <c r="O23" i="2"/>
  <c r="R23" i="2" s="1"/>
  <c r="O22" i="2"/>
  <c r="R22" i="2" s="1"/>
  <c r="O21" i="2"/>
  <c r="R21" i="2" s="1"/>
  <c r="O20" i="2"/>
  <c r="R20" i="2" s="1"/>
  <c r="O19" i="2"/>
  <c r="R19" i="2" s="1"/>
  <c r="O18" i="2"/>
  <c r="R18" i="2" s="1"/>
  <c r="O17" i="2"/>
  <c r="R17" i="2" s="1"/>
  <c r="O16" i="2"/>
  <c r="R16" i="2" s="1"/>
  <c r="O15" i="2"/>
  <c r="R15" i="2" s="1"/>
  <c r="O14" i="2"/>
  <c r="R14" i="2" s="1"/>
  <c r="O13" i="2"/>
  <c r="R13" i="2" s="1"/>
  <c r="O12" i="2"/>
  <c r="R12" i="2" s="1"/>
  <c r="O11" i="2"/>
  <c r="R11" i="2" s="1"/>
  <c r="O10" i="2"/>
  <c r="R10" i="2" s="1"/>
  <c r="O28" i="2"/>
  <c r="R28" i="2" s="1"/>
  <c r="F14" i="6" l="1"/>
  <c r="D14" i="6"/>
  <c r="C14" i="6"/>
  <c r="O26" i="5" l="1"/>
  <c r="R26" i="5" s="1"/>
  <c r="Q35" i="5" l="1"/>
  <c r="Q28" i="3"/>
  <c r="E14" i="6" l="1"/>
  <c r="N28" i="5" l="1"/>
  <c r="L28" i="5"/>
  <c r="N8" i="3"/>
  <c r="N28" i="3" s="1"/>
  <c r="H7" i="6" l="1"/>
  <c r="O10" i="7" l="1"/>
  <c r="O9" i="7"/>
  <c r="R9" i="7" s="1"/>
  <c r="Q11" i="7"/>
  <c r="G13" i="6" s="1"/>
  <c r="H13" i="6" s="1"/>
  <c r="P11" i="7"/>
  <c r="N11" i="7"/>
  <c r="L11" i="7"/>
  <c r="H12" i="6"/>
  <c r="O34" i="5"/>
  <c r="O32" i="5"/>
  <c r="R32" i="5" s="1"/>
  <c r="O25" i="5"/>
  <c r="R25" i="5" s="1"/>
  <c r="O23" i="5"/>
  <c r="R23" i="5" s="1"/>
  <c r="O21" i="5"/>
  <c r="R21" i="5" s="1"/>
  <c r="O18" i="5"/>
  <c r="R18" i="5" s="1"/>
  <c r="O17" i="5"/>
  <c r="R17" i="5" s="1"/>
  <c r="O16" i="5"/>
  <c r="R16" i="5" s="1"/>
  <c r="R13" i="5"/>
  <c r="O12" i="5"/>
  <c r="R12" i="5" s="1"/>
  <c r="O11" i="5"/>
  <c r="O9" i="5"/>
  <c r="O8" i="5" s="1"/>
  <c r="G9" i="6"/>
  <c r="H9" i="6" s="1"/>
  <c r="R20" i="5" l="1"/>
  <c r="O10" i="5"/>
  <c r="L9" i="5"/>
  <c r="L8" i="5" s="1"/>
  <c r="L35" i="5" s="1"/>
  <c r="O28" i="5"/>
  <c r="R11" i="5"/>
  <c r="R28" i="5"/>
  <c r="O11" i="7"/>
  <c r="N35" i="5"/>
  <c r="P35" i="5"/>
  <c r="R10" i="7"/>
  <c r="R11" i="7" s="1"/>
  <c r="R10" i="5" l="1"/>
  <c r="R35" i="5" s="1"/>
  <c r="O35" i="5"/>
  <c r="N16" i="4" l="1"/>
  <c r="P16" i="4"/>
  <c r="Q16" i="4"/>
  <c r="G11" i="6" s="1"/>
  <c r="H11" i="6" s="1"/>
  <c r="O10" i="4"/>
  <c r="R10" i="4" s="1"/>
  <c r="O11" i="4"/>
  <c r="R11" i="4" s="1"/>
  <c r="O14" i="4"/>
  <c r="R14" i="4" s="1"/>
  <c r="O13" i="4"/>
  <c r="O15" i="4"/>
  <c r="R15" i="4" s="1"/>
  <c r="R13" i="4" l="1"/>
  <c r="L16" i="4"/>
  <c r="P8" i="3"/>
  <c r="P28" i="3" s="1"/>
  <c r="O10" i="3"/>
  <c r="O22" i="3"/>
  <c r="O23" i="3"/>
  <c r="R23" i="3" s="1"/>
  <c r="O24" i="3"/>
  <c r="R24" i="3" s="1"/>
  <c r="O27" i="3"/>
  <c r="R21" i="3" l="1"/>
  <c r="L27" i="3"/>
  <c r="L28" i="3" s="1"/>
  <c r="O21" i="3"/>
  <c r="O8" i="3"/>
  <c r="O16" i="4"/>
  <c r="R10" i="3"/>
  <c r="R16" i="4"/>
  <c r="G5" i="6"/>
  <c r="G14" i="6" s="1"/>
  <c r="O9" i="2"/>
  <c r="O29" i="2"/>
  <c r="R29" i="2" s="1"/>
  <c r="O31" i="2"/>
  <c r="R31" i="2" s="1"/>
  <c r="O32" i="2"/>
  <c r="R32" i="2" s="1"/>
  <c r="O33" i="2"/>
  <c r="R33" i="2" s="1"/>
  <c r="O34" i="2"/>
  <c r="R34" i="2" s="1"/>
  <c r="O35" i="2"/>
  <c r="R35" i="2" s="1"/>
  <c r="P39" i="2"/>
  <c r="G6" i="6"/>
  <c r="O8" i="2" l="1"/>
  <c r="O28" i="3"/>
  <c r="R8" i="3"/>
  <c r="R28" i="3" s="1"/>
  <c r="H5" i="6"/>
  <c r="R9" i="2"/>
  <c r="R8" i="2" s="1"/>
  <c r="L39" i="2"/>
  <c r="N39" i="2"/>
  <c r="H6" i="6"/>
  <c r="L18" i="1"/>
  <c r="N8" i="1"/>
  <c r="N18" i="1" s="1"/>
  <c r="P8" i="1"/>
  <c r="P18" i="1" s="1"/>
  <c r="Q8" i="1"/>
  <c r="O9" i="1"/>
  <c r="O8" i="1" s="1"/>
  <c r="O13" i="1"/>
  <c r="O14" i="1"/>
  <c r="O12" i="1"/>
  <c r="R12" i="1" s="1"/>
  <c r="O18" i="1" l="1"/>
  <c r="O39" i="2"/>
  <c r="R9" i="1"/>
  <c r="R8" i="1" s="1"/>
  <c r="R13" i="1"/>
  <c r="G10" i="6"/>
  <c r="R39" i="2"/>
  <c r="R18" i="1" l="1"/>
  <c r="H10" i="6"/>
  <c r="H14" i="6" s="1"/>
</calcChain>
</file>

<file path=xl/sharedStrings.xml><?xml version="1.0" encoding="utf-8"?>
<sst xmlns="http://schemas.openxmlformats.org/spreadsheetml/2006/main" count="657" uniqueCount="263">
  <si>
    <t>2023-2024</t>
  </si>
  <si>
    <t>OL</t>
  </si>
  <si>
    <t>projektová dokumentace</t>
  </si>
  <si>
    <t>studie</t>
  </si>
  <si>
    <t>JE</t>
  </si>
  <si>
    <t>Celkem za ORJ 17 - oblast kultury - rozpracované investice</t>
  </si>
  <si>
    <t>realizace je v nových investicích v příloze č. 05d)</t>
  </si>
  <si>
    <t>statické zajištění budovy depozitáře v Denisově ulici</t>
  </si>
  <si>
    <t>Vlastivědné muzeum v Olomouci - stavební zajištění depozitáře v Denisově ulici</t>
  </si>
  <si>
    <t>2025-2026</t>
  </si>
  <si>
    <t>soutěž o návrh</t>
  </si>
  <si>
    <t>Nový depozitář muzea</t>
  </si>
  <si>
    <t>Muzeum a galerie v Prostějově -  Depozitář Lidická</t>
  </si>
  <si>
    <t>PV</t>
  </si>
  <si>
    <t>PD, realizace</t>
  </si>
  <si>
    <t>Projektová dokumentace</t>
  </si>
  <si>
    <t>realizace</t>
  </si>
  <si>
    <t>Realizace</t>
  </si>
  <si>
    <t>z toho rozpočet OK</t>
  </si>
  <si>
    <t>z toho spolufinan. PO z FI</t>
  </si>
  <si>
    <t xml:space="preserve">Celkem               v tis. Kč    </t>
  </si>
  <si>
    <t>poznámka</t>
  </si>
  <si>
    <t>Termín realizace</t>
  </si>
  <si>
    <t xml:space="preserve">Celkové náklady s DPH v tis. Kč           </t>
  </si>
  <si>
    <t>K zajištění</t>
  </si>
  <si>
    <t>Stávající dokumentace</t>
  </si>
  <si>
    <t>Popis:</t>
  </si>
  <si>
    <t>Název akce:</t>
  </si>
  <si>
    <t>ORG</t>
  </si>
  <si>
    <t>UZ</t>
  </si>
  <si>
    <t>Sesk. pol.</t>
  </si>
  <si>
    <t>pol.</t>
  </si>
  <si>
    <t>§</t>
  </si>
  <si>
    <t>Oblast</t>
  </si>
  <si>
    <t>Poř. číslo</t>
  </si>
  <si>
    <t>ORJ 17 - Oblast kultury - rozpracované investice hrazené z rozpočtu</t>
  </si>
  <si>
    <t>v tis. Kč</t>
  </si>
  <si>
    <t>vedoucí odboru</t>
  </si>
  <si>
    <t>ORJ 17</t>
  </si>
  <si>
    <t>Ing. Miroslav Kubín</t>
  </si>
  <si>
    <t>Správce:</t>
  </si>
  <si>
    <t xml:space="preserve">Odbor investic                                                                                                                                                            </t>
  </si>
  <si>
    <t>Celkem za ORJ 17 - oblast sociální - rozpracované investice</t>
  </si>
  <si>
    <t>2024-2025</t>
  </si>
  <si>
    <t>Středisko sociální prevence Olomouc - pobočka Přerov</t>
  </si>
  <si>
    <t>PR</t>
  </si>
  <si>
    <t>2025-2027</t>
  </si>
  <si>
    <t>výstavba nové budovy pro seniory</t>
  </si>
  <si>
    <t>Sociální služby Libina - výstavba nové budovy</t>
  </si>
  <si>
    <t>SU</t>
  </si>
  <si>
    <t>Domov pro seniory Jesenec - výstavba nové budovy</t>
  </si>
  <si>
    <t>Výstavba nového objektu v Kobylé nad Vidnávkou jako náhrada za stávající objekt Zámku.</t>
  </si>
  <si>
    <t>Domov pro seniory Javorník - Novostavba Kobylá nad Vidnávkou</t>
  </si>
  <si>
    <t>Nová výstavba budovy v Jedlí</t>
  </si>
  <si>
    <t>Domov Štíty-Jedlí, příspěvková organizace - Rekonstrukce a přístavba Domova Štíty</t>
  </si>
  <si>
    <t>PD</t>
  </si>
  <si>
    <t>ORJ 17 - Oblast sociální - rozpracované investice hrazené z rozpočtu</t>
  </si>
  <si>
    <t>Celkem za ORJ 17 - oblast školství - rozpracované investice</t>
  </si>
  <si>
    <t xml:space="preserve">Nová sportovní hala při Střední škole sociální péče a služeb, která bude v dobách mimo školní výuky využívána i veřejností města Zábřeh. </t>
  </si>
  <si>
    <t>Střední škola sociální péče a služeb, Zábřeh - sportovní hala</t>
  </si>
  <si>
    <t>Jedná se o vyhotovení projektové dokumentace na stavební rozdělení budovy Zámku od ostatních budov (tělocvična, jídelna a administrativní budova) z důvodu předpokládaného prodeje.</t>
  </si>
  <si>
    <t>Střední škola řemesel, Šumperk - technické rozdělení objektu Zámku</t>
  </si>
  <si>
    <t>příprava</t>
  </si>
  <si>
    <t>prodloužení stavebních povolení, správní poplatky, apod</t>
  </si>
  <si>
    <t>Rezerva</t>
  </si>
  <si>
    <t>2022-2024</t>
  </si>
  <si>
    <t xml:space="preserve">Komplexní rekonstrukce dožitých systému rozvodů vody, kanalizace, sociálního zařízení, podlah včetně elektroinstalace a VZT v areálu dílen praktického vyučování. Stavební investice navazuje na již provedenou realizaci energeticky úsporných opatření . 
 </t>
  </si>
  <si>
    <t>Střední průmyslová škola Jeseník, Dukelská 1240 - Rekonstrukce rozvodů areálu dílen praktické výuky</t>
  </si>
  <si>
    <t>ORJ 17 - Oblast školství - rozpracované investice hrazené z rozpočtu</t>
  </si>
  <si>
    <t>Celkem za ORJ 17 - oblast zdravotnictví - rozpracované investice</t>
  </si>
  <si>
    <t>Výstavba nového vzdělávacího a výcvikového střediska v areálu na Hněvotínské ulici včetně demolice stávající budovy</t>
  </si>
  <si>
    <t>ZZS OK - vzdělávací a výcvikové středisko - Olomouc (Hněvotínská)</t>
  </si>
  <si>
    <t>doplatek projektové dokumentace</t>
  </si>
  <si>
    <t>Výstavba nové výjezdové základny v Prostějově</t>
  </si>
  <si>
    <t>ZZS OK - Výstavba nových výjezdových základen - Prostějov</t>
  </si>
  <si>
    <t>Jedná se o výstavbu nové výjezdové základny ZZS OK ve městě Jeseník. Navrhovaný objekt bude sloužit jako základna s parametry a kapacitou pro umístění 2  výjezdových posádek s technickým zázemím pro 4 garážovaná vozidla.</t>
  </si>
  <si>
    <t>ZZS OK - Výstavba nových výjezdových základen - Jeseník</t>
  </si>
  <si>
    <t>Jedná se o výstavbu nové výjezdové základny ZZS OK ve městě Šternberk. Navrhovaný objekt bude sloužit jako základna s parametry a kapacitou pro umístění 2 výjezdových posádek a technickým zázemím pro 3 garážovaná vozidla.</t>
  </si>
  <si>
    <t>ZZS OK - Výstavba nových výjezdových základen - Šternberk</t>
  </si>
  <si>
    <t>ORJ 17 - Oblast zdravotnictví - rozpracované investice hrazené z rozpočtu</t>
  </si>
  <si>
    <t xml:space="preserve">Odbor investic                                                                                                                                                             </t>
  </si>
  <si>
    <t>60004100130</t>
  </si>
  <si>
    <t>Vypořádání staveb</t>
  </si>
  <si>
    <t xml:space="preserve">Výkupy pozemků po dokončení staveb, věcná břemena. </t>
  </si>
  <si>
    <t>II/150 Ohrozim - obchvat</t>
  </si>
  <si>
    <t>Jedná se o přeložku silnice II/150. Celková délka navrženého obchvatu je cca 1,580 km. Začátek přeložky bude dle staničení v km 290,437 a konec úseku v km 292,381 pasportu stávající silnice II/150. Součástí  obchvatu bude vybudování nové okružní křižovatky, která nahradí stávající křižovatku se silnicí III/37751 směr na obec Plumlov. Součástí stavby bude dále i úprava stávající komunikace II/150 před křižovatkou v délce cca 250 m, přeložky inženýrských sítí, veřejné osvětlení, protihlukový val a oprava stávající silnice II/150 v obci Ohrozim.</t>
  </si>
  <si>
    <t>aktualizace DÚR</t>
  </si>
  <si>
    <t>II/444 Mohelnice - křížení s železniční tratí</t>
  </si>
  <si>
    <t xml:space="preserve">Stavba řeší přeložku silnice II/444 Mohelnice - Stavenice v celkové délce 1,4 km. Záměr nahrazuje nevyhovující podjezd pod železniční tratí jejím přemostěním (nadjezdem) a dále směrovou úpravou stávajícího vedení silnice. Součástí stavby bude řešeno křížení s vedlejšími komunikacemi, sjezdy na sousední nemovitosti, mostní objekt přes trať ČD, odvodnění, přeložky účelových komunikací, cyklostezku, přeložky inženýrských sítí. V současné době pracuje MÚ Mohelnice na změně územního plánu města ze stávajícího podjezdu na nadjezd. </t>
  </si>
  <si>
    <t>DÚR</t>
  </si>
  <si>
    <t>II/435, kř. II/367 - Tovačov</t>
  </si>
  <si>
    <t>II/370 Leština - Hrabišín</t>
  </si>
  <si>
    <t>Projektová dokumentace řeší stavební úpravy komunikace II/370 – Leština – Hrabišín. Počátek ve směru od Zábřehu je na křižovatce se silnicí  II/315 v obci Leština, konec řešeného úseku je na označení počátku obce Hrabišín. 
Celý úsek komunikace k řešení je dlouhý cca 6,3 km. V řešeném úseku se nachází pět mostů: Most ev. č. 370 -001, Most ev. č. 370 -005 , Most ev. č. 370 -003 , Most ev. č. 370 -004 (zařizuje si to sama SSOK), Most ev. č. 370 -002</t>
  </si>
  <si>
    <t>II/312 hr.okr.Ustí nad O - křiž. II/446 před Hanušovicemi</t>
  </si>
  <si>
    <t xml:space="preserve">Stavební úpravy komunikace II/312 hr. okr. Ústí nad O. – křiž. II/446 před Hanušovicemi, v úseku od hranice okresu Ústí nad Orlicí po křižovatku se silnicí  II/446 na Staré Město před městem Hanušovice (podjezd). Jedná se o úsek komunikace ve trase Hanušovice – Králíky cca v km 56,456 – 47,355, tj. délka úseku 9,1 km. </t>
  </si>
  <si>
    <t>II/150 hranice kraje - Prostějov</t>
  </si>
  <si>
    <t xml:space="preserve">
Jedná se o stavební úpravy silnice II/150 v celkové délce cca 13,7 km. Počátek úprav je na hranici krajů ve staničení km 107,570, konec úprav je na začátku města Prostějov ve staničení km 132,122. Stavební úpravy byla rozděleny na dvě samostatné etapy.
I. etapa od obce Vícov, včetně průtahu touto obcí, po okružní křižovatku u areálu CPI v Prostějově, ul. Plumlovská (délka trasy cca 10,3 km)
II.  II.etapa od hranice kraje po začátek obce Vícov (délka trasy cca 3,4 km) je rozdělena na 6 úseků. Úsek č. 1 – hranice Kraje – začátek obce Protivanov v délce 2,71 km, úsek č. 2 – konec obce Protivanov – začátek obce Malé Hradisko v délce 2,34 km, úsek č 3 – Intravilán obce Malé Hradisko v délce 0,81 km, úsek č. 4 – konec obce Malé Hradisko – začátek obce Stínava v délce 4,66 km, úsek č. 5 – Intravilán obce Stínava v délce 0,45 km a  úsek č. 6 – konec obce Stínava – začátek obce Vícov v délce 2,13 km. Úseky č. 1, 2 a 4 v celkové délce 9,71 km budou opraveny v režimu údržby.
</t>
  </si>
  <si>
    <t>II/150 Přerov - jihozápadní obchvat, přeložka</t>
  </si>
  <si>
    <t>Přeložení / novostavba komunikace II/150 od Mádrova podjezdu po křížení s komunikací II/434.</t>
  </si>
  <si>
    <t>II/488 Olomouc - přeložka silnice - II. Etapa</t>
  </si>
  <si>
    <t>Je navazující stavbou I. etapy (Pražská – Křelovská).  Propojí silnici II/635 Křelovská se silnicí III/4463 ul. Řepčínskou, dojde k odlehčení od průjezdu těžké nákladní dopravy přes město Olomouc – místní část Řepčín. Celková délka silnice je 0,6 km a součástí stavby je jednopruhová okružní křižovatka na sil. II/635 na ul. Křelovská.</t>
  </si>
  <si>
    <t>II/488 Olomouc - přeložka silnice I.  etapa</t>
  </si>
  <si>
    <t xml:space="preserve">Jedná se o přeložku části silnice II/448, která se nachází v extravilánu na severozápadním okraji města Olomouce, v místě velké okružní křižovatky se silnicí I/35, připojující rychlostní komunikaci R35 (západní tangenta) a místní komunikaci (Hypermarket Globus). Navrhovaná komunikace bude připojena jako páté rameno okružní křižovatky. Dále pokračuje severovýchodně přes zemědělské pozemky - pole k silnici II/635 - ul. Křelovská. Celková délka úseku bude 339,8 m. Stavba nové komunikace je zařazena do seznamu veřejně prospěšných staveb. </t>
  </si>
  <si>
    <t>III/4468 Štarnov - průtah</t>
  </si>
  <si>
    <t>Stavební úpravy silnice III/4468 v intravilánu v celkové délce 1,200 km.</t>
  </si>
  <si>
    <t>Cyklostezky</t>
  </si>
  <si>
    <t>Cyklostezky Olomouckého kraje - 14.2 Mitrovice - Nové Mlýny - stará silnice</t>
  </si>
  <si>
    <t>Příprava realizace cyklostezky délky 2,4 km z Mitrovic k Novým Mlýnům, kde křižuje silnici III/4441, a pokračuje dále po pravém břehu Nivky a Moravy ke staré silnici u dálnice.</t>
  </si>
  <si>
    <t>Cyklostezky Olomouckého kraje</t>
  </si>
  <si>
    <t>vyhledávací studie vyplývající z požadavku Cyklokoordinátora</t>
  </si>
  <si>
    <t>Celkem za ORJ 17 - oblast dopravy - rozpracované investice</t>
  </si>
  <si>
    <t>b) Rozpracované investice</t>
  </si>
  <si>
    <t>Název listu přílohy</t>
  </si>
  <si>
    <t>Předfinancování - úvěr</t>
  </si>
  <si>
    <t>Předfinancování - rozpočet OK</t>
  </si>
  <si>
    <t>IF PO</t>
  </si>
  <si>
    <t>Nájemné SMN</t>
  </si>
  <si>
    <t>Požadavky na rozpočet OK</t>
  </si>
  <si>
    <t>školství</t>
  </si>
  <si>
    <t>Odbor investic - ORJ 17</t>
  </si>
  <si>
    <t>sociální</t>
  </si>
  <si>
    <t>dopravy</t>
  </si>
  <si>
    <t>kultury</t>
  </si>
  <si>
    <t>zdravotnictví</t>
  </si>
  <si>
    <t>CELKEM</t>
  </si>
  <si>
    <t>ostatní</t>
  </si>
  <si>
    <t>ORJ 17 - Oblast ostatní investice - rozpracované investice hrazené z rozpočtu</t>
  </si>
  <si>
    <t>Centrum bezpečí v Olomouci</t>
  </si>
  <si>
    <t>Celkem za ORJ 17 - oblast ostatní investice - rozpracované investice</t>
  </si>
  <si>
    <t>Odbor dopravy a silničního hospodářtví - ORJ 12</t>
  </si>
  <si>
    <t>geom. plány</t>
  </si>
  <si>
    <t>II/366 Prostějov - přeložka silnice - 2. etapa</t>
  </si>
  <si>
    <t>Pokračování obchvatu Prostějova mezi ulicemi Kostelecká a Plumlovská.</t>
  </si>
  <si>
    <t>ORJ 17 - Oblast dopravy - rozpracované investice hrazené z rozpočtu</t>
  </si>
  <si>
    <t xml:space="preserve">5. Opravy, investice, projekty a nákupy </t>
  </si>
  <si>
    <t xml:space="preserve">Střední průmyslová škola, Přerov, Havlíčkova 2 - Výměna oken v budově "B" </t>
  </si>
  <si>
    <t>Dětský domov a Školní jídelna, Jeseník - Zateplení střechy a výměna střešní krytiny</t>
  </si>
  <si>
    <t>Střední odborná škola lesnická a strojírenská Šternberk - Realizace úsporných opatření budov Opavská 8</t>
  </si>
  <si>
    <t>Gymnázium, Hranice, Zborovská 293 - Výměna oken a zateplení fasády na přístavbě školy</t>
  </si>
  <si>
    <t>Střední zdravotnická škola a Vyšší odborná škola zdravotnická Emanuela Pöttinga a Jazyková škola s právem státní jazykové zkoušky Olomouc - Elektroinstalace v budově domova mládeže</t>
  </si>
  <si>
    <t xml:space="preserve">Střední průmyslová škola, Přerov, Havlíčkova 2 - Výměna rozvodů elektrické energie v budově "B" </t>
  </si>
  <si>
    <t>Hotelová škola Vincenze Priessnitze a Obchodní akademie Jeseník - Odizolvání obvodu  budovy "Staré školy"</t>
  </si>
  <si>
    <t>Vynaloženo k 31. 12. 2023 v tis. Kč</t>
  </si>
  <si>
    <t>Návrh na rok 2024</t>
  </si>
  <si>
    <t>Sociální služby pro seniory Olomouc - parkování pro služební vozidla</t>
  </si>
  <si>
    <t>Pokračování v roce 2025 a dalších</t>
  </si>
  <si>
    <t>4350</t>
  </si>
  <si>
    <t>4351</t>
  </si>
  <si>
    <t>4357</t>
  </si>
  <si>
    <t>Parkování pro nové elektromobily</t>
  </si>
  <si>
    <t>Dobudování EPS s napojením na CPO (ze zákona u budov nad 50 osob - nutné dobudovat během 2024)</t>
  </si>
  <si>
    <t>Domov Na Zámečku Rokytnice  – parkoviště</t>
  </si>
  <si>
    <t>Klíč - centrum sociálních služeb, příspěvková organizace - Sociální zařízení a elektroinstalace</t>
  </si>
  <si>
    <t>Domov Sněženka Jeseník - Vybudování 6 nových pokojů - 2. etapa</t>
  </si>
  <si>
    <t>Vlastivědné muzeum v Olomouci - vybudování nových WC</t>
  </si>
  <si>
    <t xml:space="preserve">Odbor investic                                                                                                                                                          </t>
  </si>
  <si>
    <t>Projektová dokumentace - nájemné SMN</t>
  </si>
  <si>
    <t>AGEL SMN a.s. - o.z. Nemocnice Prostějov – Infekční klinika</t>
  </si>
  <si>
    <t>Realizace - nájemné SMN</t>
  </si>
  <si>
    <t>ORJ 17 - Oblast zdravotnictví - rozpracované investice hrazené z rozpočtu - nájemné SMN</t>
  </si>
  <si>
    <t>Celkem za ORJ 17 - oblast zdravotnictví - rozpracované investice - nájemné SMN</t>
  </si>
  <si>
    <t>z toho nájemné SMN (UZ 15)</t>
  </si>
  <si>
    <t>z toho rozpočet OK (UZ 14)</t>
  </si>
  <si>
    <t>z toho rozpočet OK - DPH                    (UZ 23)</t>
  </si>
  <si>
    <t>2026-2027</t>
  </si>
  <si>
    <t>technická specifikace</t>
  </si>
  <si>
    <t>Hanácká kasárna</t>
  </si>
  <si>
    <t>stavebně-technický průzkum</t>
  </si>
  <si>
    <t>2026-2028</t>
  </si>
  <si>
    <t>Střední škola gastronomie a farmářství Jeseník - Zázemí tělocvičny školy -  pracoviště  Horní Heřmanice</t>
  </si>
  <si>
    <t>Střední škola řemesel, Šumperk - Rekonstrukce kotelen SŠŘ Šumperk - OP 03, 14, 15</t>
  </si>
  <si>
    <t>Střední škola zemědělská a zahradnická, Olomouc, U Hradiska 4 - Rekonstrukce kotelny DM</t>
  </si>
  <si>
    <t>II/570 Slatinice - Olomouc (intravilán)</t>
  </si>
  <si>
    <t xml:space="preserve">   DSP,DPS - intravilán</t>
  </si>
  <si>
    <t>výstavba nové infekční kliniky</t>
  </si>
  <si>
    <t xml:space="preserve">Muzeum Komenského v Přerově - Revitalizace a tvorba nových expozic a výstavních prostor na zámku v Přerově </t>
  </si>
  <si>
    <t>Tvorba nových expozic</t>
  </si>
  <si>
    <t>nutno dořešit majetkoprávní vztahy - budova Zámku je v majetku města Přerova</t>
  </si>
  <si>
    <t xml:space="preserve">vybudování Centra bezpečí </t>
  </si>
  <si>
    <t>2023-2025</t>
  </si>
  <si>
    <t xml:space="preserve">z toho rozpočet OK  </t>
  </si>
  <si>
    <t>Sociální služby pro seniory Šumperk - Výměna rozvodů v budovách SSS</t>
  </si>
  <si>
    <t>vybudování parkoviště v areálu zámku</t>
  </si>
  <si>
    <t>doplatek fakturace za 12/2023</t>
  </si>
  <si>
    <t>Rekonstrukce sociálních zařízení, výměna podlahových krytin v bytových jednotkách, předsíních a klubovnách, rekonstrukce elektrického vedení. Budova Chválkovická.</t>
  </si>
  <si>
    <t>Havarijní stav, neustálé výpadky a havárie všech rozvodů, které jsou daleko za hranicí životnosti. Tyto rozvody byly instalovány v roce 1983.</t>
  </si>
  <si>
    <t xml:space="preserve">Rekonstrukce budovy Opavská 8 a přilehlé budovy bez č.p. dílny a kanceláře odborného výcviku
</t>
  </si>
  <si>
    <t xml:space="preserve">Výměna rozvodů elektrické energie v budově "B" je nutná vzhledem ke stáří budovy.  V listopadu 2018 byla dokončena elektroinstalace v budově "A", část "B" je vedena pod památkovou péčí. </t>
  </si>
  <si>
    <t>Zateplení fasády budovy přístavby školy, výměna stávajících oken a dveří do přístavby, dále okapů a svodů včetně instalace hromosvodů, okapových chodníků.</t>
  </si>
  <si>
    <t>Kompletní rekonstrukce zastaralé elektroinstalace v budově domově mládeže, PD jako podklad pro realizace rekonstrukce a stanovení rozpočtových nákladů na akci</t>
  </si>
  <si>
    <t xml:space="preserve">Výměna oken v budově "B" Střední průmyslové školy, Přerov, která spadá pod památkovou péči. V roce 2017 byla provedena výměna oken v budově "A", na tuto budovu navazuje část "B", která je v havarijním stavu. </t>
  </si>
  <si>
    <t xml:space="preserve">Odizolování celého obvodu budovy, dle současných možností stavebnictví. </t>
  </si>
  <si>
    <t>rekonstrukce kotelny domova mládeže</t>
  </si>
  <si>
    <t>rekonstrukce kotelen v budovách školy</t>
  </si>
  <si>
    <t>Zateplení střechy, oprava střešního vikýře, výměna střešní krytiny, oplechování.</t>
  </si>
  <si>
    <t>vybudování nových WC v hlavní budově muzea</t>
  </si>
  <si>
    <t>čeká se na SP, bude se soutěžit</t>
  </si>
  <si>
    <t>Celkové náklady v roce 2024</t>
  </si>
  <si>
    <t>Odbor investic - ORJ 17 - nájemné SMN</t>
  </si>
  <si>
    <t>Rekonstrukce budovy pro Středisko sociální prevence v Přerově</t>
  </si>
  <si>
    <t>PD řeší VMO</t>
  </si>
  <si>
    <t>II/366 Prostějov - okružní křižovatka</t>
  </si>
  <si>
    <t>Přestavba okružní křižovatky v místě napojení stavby "II/366 Prostějov - přeložka silnice" na ulici Olomoucká.</t>
  </si>
  <si>
    <t>Rekonstrukce velkých nevyužitých půdních prostor pro šatny zaměstnanců včetně chybějícího sociální zázemí. V současné době jsou šatny umístněny v nevyhovujících hygienických prostorách, nesplňují svou velikostí a vybavením hygienické požadavky. V uvolněných prostorách současných šaten by vznikly další prostory k využití pro uživatele sociální služby.</t>
  </si>
  <si>
    <t xml:space="preserve">Domov pro seniory Červenka - Vybudování šaten pro zaměstnance </t>
  </si>
  <si>
    <t xml:space="preserve">Odbor dopravy a silničního hospodářství                                                                                                                                                          </t>
  </si>
  <si>
    <t>Ing. Ladislav Růžička</t>
  </si>
  <si>
    <t>ORJ 12</t>
  </si>
  <si>
    <t>doplatek faktur - pozastávka</t>
  </si>
  <si>
    <t>konec k 31.12.2023                          doplatek faktur - pozastávka</t>
  </si>
  <si>
    <t xml:space="preserve">Řešení zázemí tělocvičny včetně projektové dokumentace v návaznosti na její zateplení a opravu stropu včetně osvětlení. Konkrétně se jedná o rekonstrukci šaten, tribuny, sociálního zařízení včetně bezbariérové úpravy a zdravotechniky,vzduchotechn. Dále rek. vytápění, řešení rozvodů teplé vody včetně výměníku, elektroinstalace, slaboproudých rozvodů, větrání a podlahy. Řešení bezbariérové úpravy vstupu včetně umožnění užívání objektu imobilními osobami. Pořízení světelné tabule a rozhlasu. </t>
  </si>
  <si>
    <t>Cyklostezky Olomouckého kraje - Přeložka Cyklostezky Bečva</t>
  </si>
  <si>
    <t>Cyklostezky Olomouckého kraje - Moravská stezka, úsek 10.1 Hanušovice – Bohdíkov</t>
  </si>
  <si>
    <t>Jedná se o přeložení úseku Cyklostezky Bečva délky cca 500 m na k.ú. Sušice u Přerova ležící mezi obcemi Grymov – Oldřichov v části trasy, která je ohrožena přirozeným vývojem řeky Bečva tvořením meandru.</t>
  </si>
  <si>
    <t>Převedení cyklotrasy do údolí řeky Moravy v souběhu s železniční tratí Bludov - Jeseník a silnicí II/369 vybudováním regulérní cyklistické komunikace ve formě lesní cesty s povrchem odpovídajícím i jízdě na kole. Odstraní se tak vedení po silnici II/369. Délka úseku 4,9 km.</t>
  </si>
  <si>
    <t>nová studie, PD, realizace</t>
  </si>
  <si>
    <t>projektová dokumentace pro II.etapu</t>
  </si>
  <si>
    <t xml:space="preserve">Rekonstrukce DM při SZŠ Šumperk - včetně rekonstrukce sklepu,  teras, fasády, střechy a venkovních schodů. Budova DM je nemovitou kulturní památkou OK.
</t>
  </si>
  <si>
    <t>Střední zdravotnická škola, Šumperk, Kladská 2 - Domov mládeže</t>
  </si>
  <si>
    <t>2025-2028</t>
  </si>
  <si>
    <t>Přístavba pracoviště odborného výcviku cukrárny a pekárny k nové budově domova mládeže.</t>
  </si>
  <si>
    <t>Střední škola gastronomie a farmářství Jeseník - Pracoviště odborného výcviku cukrárny a pekárny</t>
  </si>
  <si>
    <t>Domov "Na Zámku“ Nezamyslice - vybudování výtahu</t>
  </si>
  <si>
    <t>Jedná se o vybudování nového venkovního výtahu do 2NP.</t>
  </si>
  <si>
    <t>možná dotace MPSV, pokud bude výtah evakuační</t>
  </si>
  <si>
    <t>Dobudování EPS s napojením na CPO (ze zákona u budov nad 50 osob - nutné dobudovat během 2024) včetně elektroinstalace</t>
  </si>
  <si>
    <t>výkupy pozemků, PD</t>
  </si>
  <si>
    <t>stavba č. 2 – intravilány obcí Tovačov-Annín, Oplocany a Polkovice se bude realizovat v roce 2024-2025 a je na ORJ 50 - dotační projekt</t>
  </si>
  <si>
    <t>Jedná se o stavební úpravy silnice II/435 v celkové délce 5,81 km. Investiční akce je členěna na 3 úseky:
stavba č. 1 intravilán Tovačov
stavba č. 3 – extravilány mezi obcemi Tovačov-Annín, Oplocany a Polkovice</t>
  </si>
  <si>
    <r>
      <t>Intravilány obcí Olomo</t>
    </r>
    <r>
      <rPr>
        <sz val="12"/>
        <rFont val="Arial CE"/>
        <charset val="238"/>
      </rPr>
      <t>uc - část Nedvězí a ulice Zolova</t>
    </r>
    <r>
      <rPr>
        <sz val="12"/>
        <rFont val="Arial CE"/>
        <family val="2"/>
        <charset val="238"/>
      </rPr>
      <t>, Lutín a Slatinice</t>
    </r>
  </si>
  <si>
    <t>2023 - 2024</t>
  </si>
  <si>
    <t>Dopravní prostředky</t>
  </si>
  <si>
    <t>Nákup dopravního prostředku pro Policii ČR</t>
  </si>
  <si>
    <t>Stroje, přístroje a zařízení</t>
  </si>
  <si>
    <t xml:space="preserve">Pořízení mobilních vah PW-10 pro nízkorychlostní kontrolní vážení. Váhy nejsou součástí výběrového řízení na automobil pro silniční kontroly z důvodu požadavku PČR na tento konkrétní typ vah, což by v rámci veřejné zakázky bylo v rozporu se zákonem o VZ. Požadavek PČR je zdůvodněn tím, že s těmito vahami mají již dlouholeté zkušenosti, jsou funkční a je také zajištěn operativní autorizovaný servis. </t>
  </si>
  <si>
    <t>Muzeum a galerie v Prostějově - Hvězdárna</t>
  </si>
  <si>
    <t>Výstavba nové budovy hvězdárny.</t>
  </si>
  <si>
    <t>VZ 10/2023</t>
  </si>
  <si>
    <t xml:space="preserve">Vlastivědné muzeum Jesenicka - Statické zabezpečení Vodní tvrze </t>
  </si>
  <si>
    <t xml:space="preserve">Statické zabezpečení objektu Vodní tvrze. </t>
  </si>
  <si>
    <t>statika</t>
  </si>
  <si>
    <t xml:space="preserve">Domov pro seniory Červenka - Dobudování EPS s napojením PCO - objekt Červenka </t>
  </si>
  <si>
    <t xml:space="preserve">Domov pro seniory Červenka - Dobudování EPS s napojením PCO - objekt Litovel </t>
  </si>
  <si>
    <t>Dům seniorů FRANTIŠEK Náměšť na Hané - Dobudování EPS s napojením na PCO</t>
  </si>
  <si>
    <t>Domov Hrubá Voda - Dobudování EPS s napojením na PCO</t>
  </si>
  <si>
    <t>Sociální služby pro seniory Olomouc - Dobudování EPS s napojením na PCO</t>
  </si>
  <si>
    <t>Domov "Na Zámku" - Dobudování EPS s napojením na PCO</t>
  </si>
  <si>
    <t xml:space="preserve">Domov pro seniory Tovačov - Dobudování EPS s napojením na PCO </t>
  </si>
  <si>
    <t xml:space="preserve">Domov seniorů POHODA Chválkovice - Dobudování EPS s napojením na PCO                                    </t>
  </si>
  <si>
    <t xml:space="preserve">Centrum sociálních služeb Prostějov - Dobudování EPS s napojením na PCO                                        </t>
  </si>
  <si>
    <t xml:space="preserve">Centrum Dominika Kokory - Dobudování EPS s napojením na PCO – budova Kokory                          </t>
  </si>
  <si>
    <t xml:space="preserve">Centrum Dominika Kokory - Dobudování EPS s napojením na PCO – budova Dřevohostice               </t>
  </si>
  <si>
    <t xml:space="preserve">Vincentinum - poskytovatel sociálních služeb Šternberk - Dobudování EPS s napojením na PCO      </t>
  </si>
  <si>
    <t xml:space="preserve">Domov Sněženka Jeseník - Dobudování EPS s napojením na PCO                                                          </t>
  </si>
  <si>
    <t>Sociální služby pro seniory Šumperk - Dobudování EPS s napojením na PCO</t>
  </si>
  <si>
    <t>Domov pro seniory Jesenec - Dobudování EPS s napojením na PCO</t>
  </si>
  <si>
    <t>15/23</t>
  </si>
  <si>
    <t>Cyklostezky Olomouckého kraje – Moravská stezka, Hanušovicko – 1. etapa</t>
  </si>
  <si>
    <t xml:space="preserve">Domov pro seniory Radkova Lhota - Dobudování EPS s napojením na PCO a elektroinstalace                                        </t>
  </si>
  <si>
    <t>Pořízení automobilu pro silniční kontroly, kterým se budou provádět kontroly vozidel silniční nákladní a osobní dopravy. Vozidlo bude disponovat speciální zástavbou a vybavením, která zahrnuje silniční váhy, speciální výpočetní techniku a nezávislé napájení. Vozidlo tak umožní efektivní kontrolu užitkových vozidel v oblasti dodržování povinností pro silniční dopravu spojenou s kontrolním vážením, kontrolou dodržování zákona č. 111/1994 Sb., včetně dodržování tzv. sociálních předpisů (doba řízení, bezpečnostní přestávky, doba odpočinku) a neoprávněné manipulace se záznamovým zařízením. Dále bude vozidlo pomáhat při kontrolách zaměřených na technický stav vozidel, včetně kontroly upevňování přepravovaného nákladu a kontroly přepravy nebezpečných věcí podle dohody ADR. Vozidlo bude pořízeno do majetku Olomouckého kraje a následně předáno formou věcného daru Policii ČR.Pořízení vozidla bylo schváleno Zastupitelstvem Olomouckého kraje dne 12. 12. 2022, v ROK 11.9.2023 bude schvalováno vyhlášení veřejné zakázky, termín dodání je 12 měsíců od účinnosti smlouvy, tj. rok 2024.</t>
  </si>
  <si>
    <t>Jedná se o 3 úseky ve trase obcí Ruda nad Moravou – Bohdíkov - Hanušovice - Jindřichov. Délka všech úseků dohromady je 5,05 km.</t>
  </si>
  <si>
    <t>ORJ 12 - Oblast dopravy - rozpracované investice hrazené z rozpočtu</t>
  </si>
  <si>
    <t>Celkem za ORJ 12 - oblast dopravy - rozpracované investice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</si>
</sst>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31" x14ac:knownFonts="1">
    <font>
      <sz val="10"/>
      <name val="Arial"/>
      <family val="2"/>
      <charset val="238"/>
    </font>
    <font>
      <sz val="11"/>
      <color theme="1"/>
      <name val="Calibri"/>
      <family val="2"/>
      <charset val="238"/>
      <scheme val="minor"/>
    </font>
    <font>
      <sz val="10"/>
      <name val="Arial"/>
      <family val="2"/>
      <charset val="238"/>
    </font>
    <font>
      <sz val="12"/>
      <name val="Arial"/>
      <family val="2"/>
      <charset val="238"/>
    </font>
    <font>
      <b/>
      <sz val="12"/>
      <name val="Arial"/>
      <family val="2"/>
      <charset val="238"/>
    </font>
    <font>
      <sz val="12"/>
      <name val="Arial CE"/>
      <family val="2"/>
      <charset val="238"/>
    </font>
    <font>
      <sz val="10"/>
      <name val="Arial CE"/>
      <family val="2"/>
      <charset val="238"/>
    </font>
    <font>
      <b/>
      <sz val="12"/>
      <name val="Arial CE"/>
      <family val="2"/>
      <charset val="238"/>
    </font>
    <font>
      <b/>
      <sz val="11"/>
      <name val="Arial CE"/>
      <family val="2"/>
      <charset val="238"/>
    </font>
    <font>
      <sz val="8"/>
      <name val="Arial CE"/>
      <family val="2"/>
      <charset val="238"/>
    </font>
    <font>
      <b/>
      <sz val="10"/>
      <name val="Arial"/>
      <family val="2"/>
      <charset val="238"/>
    </font>
    <font>
      <b/>
      <sz val="18"/>
      <name val="Arial"/>
      <family val="2"/>
      <charset val="238"/>
    </font>
    <font>
      <i/>
      <sz val="16"/>
      <name val="Arial"/>
      <family val="2"/>
      <charset val="238"/>
    </font>
    <font>
      <b/>
      <i/>
      <sz val="16"/>
      <name val="Arial"/>
      <family val="2"/>
      <charset val="238"/>
    </font>
    <font>
      <b/>
      <sz val="14"/>
      <name val="Arial"/>
      <family val="2"/>
      <charset val="238"/>
    </font>
    <font>
      <sz val="11"/>
      <name val="Arial"/>
      <family val="2"/>
      <charset val="238"/>
    </font>
    <font>
      <b/>
      <sz val="16"/>
      <name val="Arial"/>
      <family val="2"/>
      <charset val="238"/>
    </font>
    <font>
      <sz val="12"/>
      <color rgb="FFFF0000"/>
      <name val="Arial"/>
      <family val="2"/>
      <charset val="238"/>
    </font>
    <font>
      <b/>
      <i/>
      <sz val="12"/>
      <name val="Arial"/>
      <family val="2"/>
      <charset val="238"/>
    </font>
    <font>
      <sz val="12"/>
      <name val="Arial CE"/>
      <charset val="238"/>
    </font>
    <font>
      <b/>
      <sz val="17"/>
      <name val="Arial"/>
      <family val="2"/>
      <charset val="238"/>
    </font>
    <font>
      <sz val="12"/>
      <color rgb="FF000000"/>
      <name val="Arial"/>
      <family val="2"/>
      <charset val="238"/>
    </font>
    <font>
      <b/>
      <sz val="10"/>
      <color rgb="FF0070C0"/>
      <name val="Arial"/>
      <family val="2"/>
      <charset val="238"/>
    </font>
    <font>
      <sz val="10"/>
      <name val="Arial CE"/>
      <charset val="238"/>
    </font>
    <font>
      <i/>
      <sz val="12"/>
      <name val="Arial"/>
      <family val="2"/>
      <charset val="238"/>
    </font>
    <font>
      <sz val="12"/>
      <color rgb="FF0070C0"/>
      <name val="Arial CE"/>
      <charset val="238"/>
    </font>
    <font>
      <sz val="12"/>
      <color rgb="FF0070C0"/>
      <name val="Arial CE"/>
      <family val="2"/>
      <charset val="238"/>
    </font>
    <font>
      <sz val="12"/>
      <color rgb="FF0070C0"/>
      <name val="Arial"/>
      <family val="2"/>
      <charset val="238"/>
    </font>
    <font>
      <b/>
      <sz val="12"/>
      <name val="Arial CE"/>
      <charset val="238"/>
    </font>
    <font>
      <sz val="11"/>
      <name val="Calibri"/>
      <family val="2"/>
      <charset val="238"/>
    </font>
    <font>
      <b/>
      <sz val="11"/>
      <name val="Arial"/>
      <family val="2"/>
      <charset val="23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EADDE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s>
  <cellStyleXfs count="11">
    <xf numFmtId="0" fontId="0"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9" fillId="0" borderId="0"/>
  </cellStyleXfs>
  <cellXfs count="208">
    <xf numFmtId="0" fontId="0" fillId="0" borderId="0" xfId="0"/>
    <xf numFmtId="0" fontId="0" fillId="0" borderId="0" xfId="0" applyFill="1"/>
    <xf numFmtId="0" fontId="0" fillId="0" borderId="0" xfId="0" applyFill="1" applyAlignment="1">
      <alignment vertical="center" wrapText="1"/>
    </xf>
    <xf numFmtId="3" fontId="0" fillId="0" borderId="0" xfId="0" applyNumberFormat="1" applyFill="1" applyAlignment="1">
      <alignment horizontal="right" vertical="center"/>
    </xf>
    <xf numFmtId="3" fontId="0" fillId="0" borderId="0" xfId="0" applyNumberFormat="1" applyFill="1" applyAlignment="1">
      <alignment horizontal="center" vertical="center"/>
    </xf>
    <xf numFmtId="0" fontId="0" fillId="0" borderId="0" xfId="0" applyFill="1" applyAlignment="1">
      <alignment wrapText="1"/>
    </xf>
    <xf numFmtId="3" fontId="0" fillId="0" borderId="0" xfId="0" applyNumberFormat="1" applyFill="1" applyAlignment="1">
      <alignment horizontal="right" vertical="center" indent="1"/>
    </xf>
    <xf numFmtId="0" fontId="0" fillId="0" borderId="0" xfId="0" applyFill="1" applyAlignment="1">
      <alignment horizontal="right" wrapText="1"/>
    </xf>
    <xf numFmtId="0" fontId="0" fillId="0" borderId="0" xfId="0" applyFont="1" applyFill="1" applyAlignment="1">
      <alignment vertical="center"/>
    </xf>
    <xf numFmtId="3" fontId="3" fillId="0" borderId="1" xfId="1" applyNumberFormat="1" applyFont="1" applyFill="1" applyBorder="1" applyAlignment="1">
      <alignment horizontal="right" vertical="center"/>
    </xf>
    <xf numFmtId="3" fontId="4" fillId="0" borderId="1" xfId="1"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0" fontId="0" fillId="0" borderId="1" xfId="0" applyNumberFormat="1" applyFont="1" applyFill="1" applyBorder="1" applyAlignment="1">
      <alignment horizontal="center" vertical="center"/>
    </xf>
    <xf numFmtId="3" fontId="3"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protection locked="0"/>
    </xf>
    <xf numFmtId="0" fontId="0" fillId="0" borderId="1" xfId="0" applyFont="1" applyFill="1" applyBorder="1" applyAlignment="1">
      <alignment horizontal="center" vertical="center"/>
    </xf>
    <xf numFmtId="3" fontId="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8" fillId="0" borderId="1" xfId="0" applyFont="1" applyFill="1" applyBorder="1" applyAlignment="1" applyProtection="1">
      <alignment vertical="center" wrapText="1"/>
      <protection locked="0"/>
    </xf>
    <xf numFmtId="0" fontId="2" fillId="0" borderId="1" xfId="0" applyFont="1" applyFill="1" applyBorder="1" applyAlignment="1">
      <alignment horizontal="center" vertical="center"/>
    </xf>
    <xf numFmtId="0" fontId="6" fillId="0" borderId="0" xfId="0" applyFont="1" applyFill="1"/>
    <xf numFmtId="3" fontId="9" fillId="0" borderId="0" xfId="0" applyNumberFormat="1" applyFont="1" applyFill="1" applyAlignment="1">
      <alignment horizontal="right" vertical="center"/>
    </xf>
    <xf numFmtId="3" fontId="9" fillId="0" borderId="0" xfId="0" applyNumberFormat="1" applyFont="1" applyFill="1" applyAlignment="1">
      <alignment horizontal="center" vertical="center"/>
    </xf>
    <xf numFmtId="3" fontId="9" fillId="0" borderId="0" xfId="0" applyNumberFormat="1" applyFont="1" applyFill="1" applyAlignment="1">
      <alignment horizontal="right" vertical="center" indent="1"/>
    </xf>
    <xf numFmtId="3" fontId="9" fillId="0" borderId="0" xfId="0" applyNumberFormat="1" applyFont="1" applyFill="1" applyAlignment="1">
      <alignment horizontal="right" wrapText="1"/>
    </xf>
    <xf numFmtId="0" fontId="9" fillId="0" borderId="0" xfId="0" applyFont="1" applyFill="1"/>
    <xf numFmtId="0" fontId="9" fillId="0" borderId="0" xfId="0" applyFont="1" applyFill="1" applyAlignment="1">
      <alignment wrapText="1"/>
    </xf>
    <xf numFmtId="0" fontId="10" fillId="2" borderId="1" xfId="2" applyFont="1" applyFill="1" applyBorder="1" applyAlignment="1">
      <alignment horizontal="center" vertical="center" wrapText="1"/>
    </xf>
    <xf numFmtId="3" fontId="11" fillId="2" borderId="1" xfId="2" applyNumberFormat="1" applyFont="1" applyFill="1" applyBorder="1" applyAlignment="1">
      <alignment horizontal="right" vertical="center" wrapText="1"/>
    </xf>
    <xf numFmtId="3" fontId="11" fillId="2" borderId="1" xfId="2" applyNumberFormat="1" applyFont="1" applyFill="1" applyBorder="1" applyAlignment="1">
      <alignment horizontal="center" vertical="center" wrapText="1"/>
    </xf>
    <xf numFmtId="0" fontId="11" fillId="2" borderId="2" xfId="3" applyFont="1" applyFill="1" applyBorder="1" applyAlignment="1">
      <alignment vertical="center"/>
    </xf>
    <xf numFmtId="0" fontId="11" fillId="2" borderId="3" xfId="3" applyFont="1" applyFill="1" applyBorder="1" applyAlignment="1">
      <alignment vertical="center"/>
    </xf>
    <xf numFmtId="0" fontId="6" fillId="0" borderId="1" xfId="0" applyFont="1" applyFill="1" applyBorder="1" applyAlignment="1" applyProtection="1">
      <alignment horizontal="left" vertical="center" wrapText="1"/>
      <protection locked="0"/>
    </xf>
    <xf numFmtId="3" fontId="0"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12" fillId="0" borderId="0" xfId="0" applyFont="1" applyFill="1"/>
    <xf numFmtId="0" fontId="13" fillId="2" borderId="1" xfId="2" applyFont="1" applyFill="1" applyBorder="1" applyAlignment="1">
      <alignment horizontal="center" vertical="center" wrapText="1"/>
    </xf>
    <xf numFmtId="3" fontId="13" fillId="2" borderId="1" xfId="3" applyNumberFormat="1" applyFont="1" applyFill="1" applyBorder="1" applyAlignment="1">
      <alignment horizontal="right" vertical="center" wrapText="1"/>
    </xf>
    <xf numFmtId="3" fontId="13" fillId="2" borderId="1" xfId="3" applyNumberFormat="1" applyFont="1" applyFill="1" applyBorder="1" applyAlignment="1">
      <alignment horizontal="center" vertical="center" wrapText="1"/>
    </xf>
    <xf numFmtId="0" fontId="13" fillId="2" borderId="2" xfId="3" applyFont="1" applyFill="1" applyBorder="1" applyAlignment="1">
      <alignment vertical="center"/>
    </xf>
    <xf numFmtId="0" fontId="13" fillId="2" borderId="3" xfId="3" applyFont="1" applyFill="1" applyBorder="1" applyAlignment="1">
      <alignment vertical="center"/>
    </xf>
    <xf numFmtId="3" fontId="10" fillId="4" borderId="1" xfId="2" applyNumberFormat="1" applyFont="1" applyFill="1" applyBorder="1" applyAlignment="1">
      <alignment horizontal="center" vertical="center" wrapText="1"/>
    </xf>
    <xf numFmtId="0" fontId="0" fillId="5" borderId="1" xfId="0" applyFill="1" applyBorder="1" applyAlignment="1">
      <alignment vertical="center" wrapText="1"/>
    </xf>
    <xf numFmtId="0" fontId="10" fillId="0" borderId="0" xfId="0" applyFont="1" applyFill="1" applyAlignment="1">
      <alignment horizontal="center"/>
    </xf>
    <xf numFmtId="0" fontId="15" fillId="0" borderId="0" xfId="4" applyFont="1" applyFill="1" applyAlignment="1">
      <alignment vertical="center" wrapText="1"/>
    </xf>
    <xf numFmtId="3" fontId="15" fillId="0" borderId="0" xfId="4" applyNumberFormat="1" applyFont="1" applyFill="1" applyAlignment="1">
      <alignment horizontal="right" vertical="center"/>
    </xf>
    <xf numFmtId="3" fontId="15" fillId="0" borderId="0" xfId="4" applyNumberFormat="1" applyFont="1" applyFill="1" applyAlignment="1">
      <alignment horizontal="center" vertical="center"/>
    </xf>
    <xf numFmtId="0" fontId="15" fillId="0" borderId="0" xfId="4" applyFont="1" applyFill="1"/>
    <xf numFmtId="3" fontId="15" fillId="0" borderId="0" xfId="4" applyNumberFormat="1" applyFont="1" applyFill="1"/>
    <xf numFmtId="3" fontId="3" fillId="0" borderId="0" xfId="4" applyNumberFormat="1" applyFont="1" applyFill="1"/>
    <xf numFmtId="0" fontId="3" fillId="0" borderId="0" xfId="4" applyFont="1" applyFill="1"/>
    <xf numFmtId="0" fontId="3" fillId="0" borderId="0" xfId="0" applyFont="1" applyFill="1"/>
    <xf numFmtId="0" fontId="4" fillId="0" borderId="0" xfId="4" applyFont="1" applyFill="1" applyAlignment="1">
      <alignment horizontal="center"/>
    </xf>
    <xf numFmtId="0" fontId="4" fillId="0" borderId="0" xfId="4" applyFont="1" applyFill="1" applyAlignment="1">
      <alignment horizontal="right"/>
    </xf>
    <xf numFmtId="0" fontId="2" fillId="0" borderId="0" xfId="6" applyFill="1" applyAlignment="1">
      <alignment vertical="center" wrapText="1"/>
    </xf>
    <xf numFmtId="3" fontId="0" fillId="0" borderId="0" xfId="6" applyNumberFormat="1" applyFont="1" applyFill="1" applyAlignment="1">
      <alignment horizontal="right" vertical="center"/>
    </xf>
    <xf numFmtId="3" fontId="2" fillId="0" borderId="0" xfId="6" applyNumberFormat="1" applyFill="1" applyAlignment="1">
      <alignment horizontal="right" vertical="center"/>
    </xf>
    <xf numFmtId="3" fontId="2" fillId="0" borderId="0" xfId="6" applyNumberFormat="1" applyFill="1" applyAlignment="1">
      <alignment horizontal="center" vertical="center"/>
    </xf>
    <xf numFmtId="0" fontId="2" fillId="0" borderId="0" xfId="6" applyFill="1"/>
    <xf numFmtId="3" fontId="2" fillId="0" borderId="0" xfId="6" applyNumberFormat="1" applyFill="1"/>
    <xf numFmtId="0" fontId="2" fillId="0" borderId="0" xfId="6" applyFill="1" applyAlignment="1"/>
    <xf numFmtId="0" fontId="16" fillId="0" borderId="0" xfId="6" applyFont="1" applyFill="1"/>
    <xf numFmtId="0" fontId="0" fillId="6" borderId="0" xfId="0" applyFont="1" applyFill="1" applyAlignment="1">
      <alignment vertical="center"/>
    </xf>
    <xf numFmtId="3" fontId="17" fillId="0" borderId="1" xfId="0" applyNumberFormat="1" applyFont="1" applyFill="1" applyBorder="1" applyAlignment="1">
      <alignment horizontal="center" vertical="center" wrapText="1"/>
    </xf>
    <xf numFmtId="0" fontId="4" fillId="2" borderId="2" xfId="3" applyFont="1" applyFill="1" applyBorder="1" applyAlignment="1">
      <alignment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19" fillId="0" borderId="1" xfId="0" applyFont="1" applyFill="1" applyBorder="1" applyAlignment="1" applyProtection="1">
      <alignment horizontal="left" vertical="center" wrapText="1"/>
      <protection locked="0"/>
    </xf>
    <xf numFmtId="0" fontId="18" fillId="2" borderId="2" xfId="3" applyFont="1" applyFill="1" applyBorder="1" applyAlignment="1">
      <alignment vertical="center"/>
    </xf>
    <xf numFmtId="3" fontId="20" fillId="2" borderId="1" xfId="2" applyNumberFormat="1" applyFont="1" applyFill="1" applyBorder="1" applyAlignment="1">
      <alignment horizontal="right" vertical="center" wrapText="1"/>
    </xf>
    <xf numFmtId="0" fontId="14" fillId="0" borderId="0" xfId="0" applyFont="1"/>
    <xf numFmtId="3" fontId="0" fillId="0" borderId="0" xfId="0" applyNumberFormat="1"/>
    <xf numFmtId="0" fontId="3" fillId="8" borderId="1" xfId="0" applyFont="1" applyFill="1" applyBorder="1"/>
    <xf numFmtId="0" fontId="3" fillId="3" borderId="13" xfId="0" applyFont="1" applyFill="1" applyBorder="1"/>
    <xf numFmtId="0" fontId="3" fillId="3" borderId="1" xfId="0" applyFont="1" applyFill="1" applyBorder="1"/>
    <xf numFmtId="3" fontId="3" fillId="3" borderId="1" xfId="0" applyNumberFormat="1" applyFont="1" applyFill="1" applyBorder="1"/>
    <xf numFmtId="3" fontId="3" fillId="3" borderId="3" xfId="0" applyNumberFormat="1" applyFont="1" applyFill="1" applyBorder="1"/>
    <xf numFmtId="3" fontId="3" fillId="3" borderId="14" xfId="0" applyNumberFormat="1" applyFont="1" applyFill="1" applyBorder="1"/>
    <xf numFmtId="3" fontId="0" fillId="0" borderId="0" xfId="0" applyNumberFormat="1" applyFill="1"/>
    <xf numFmtId="3" fontId="4" fillId="0" borderId="7" xfId="0" applyNumberFormat="1" applyFont="1" applyBorder="1"/>
    <xf numFmtId="3" fontId="4" fillId="0" borderId="8" xfId="0" applyNumberFormat="1" applyFont="1" applyBorder="1"/>
    <xf numFmtId="3" fontId="4" fillId="0" borderId="9" xfId="0" applyNumberFormat="1" applyFont="1" applyBorder="1"/>
    <xf numFmtId="0" fontId="3" fillId="6" borderId="10" xfId="0" applyFont="1" applyFill="1" applyBorder="1"/>
    <xf numFmtId="0" fontId="3" fillId="6" borderId="4" xfId="0" applyFont="1" applyFill="1" applyBorder="1"/>
    <xf numFmtId="3" fontId="3" fillId="6" borderId="4" xfId="0" applyNumberFormat="1" applyFont="1" applyFill="1" applyBorder="1"/>
    <xf numFmtId="3" fontId="3" fillId="6" borderId="11" xfId="0" applyNumberFormat="1" applyFont="1" applyFill="1" applyBorder="1"/>
    <xf numFmtId="3" fontId="3" fillId="6" borderId="12" xfId="0" applyNumberFormat="1" applyFont="1" applyFill="1" applyBorder="1"/>
    <xf numFmtId="0" fontId="3" fillId="7" borderId="13" xfId="0" applyFont="1" applyFill="1" applyBorder="1"/>
    <xf numFmtId="0" fontId="3" fillId="7" borderId="1" xfId="0" applyFont="1" applyFill="1" applyBorder="1"/>
    <xf numFmtId="3" fontId="3" fillId="7" borderId="1" xfId="0" applyNumberFormat="1" applyFont="1" applyFill="1" applyBorder="1"/>
    <xf numFmtId="3" fontId="3" fillId="7" borderId="3" xfId="0" applyNumberFormat="1" applyFont="1" applyFill="1" applyBorder="1"/>
    <xf numFmtId="3" fontId="3" fillId="7" borderId="14" xfId="0" applyNumberFormat="1" applyFont="1" applyFill="1" applyBorder="1"/>
    <xf numFmtId="0" fontId="3" fillId="10" borderId="13" xfId="0" applyFont="1" applyFill="1" applyBorder="1"/>
    <xf numFmtId="0" fontId="3" fillId="10" borderId="1" xfId="0" applyFont="1" applyFill="1" applyBorder="1"/>
    <xf numFmtId="3" fontId="3" fillId="10" borderId="1" xfId="0" applyNumberFormat="1" applyFont="1" applyFill="1" applyBorder="1"/>
    <xf numFmtId="3" fontId="3" fillId="10" borderId="3" xfId="0" applyNumberFormat="1" applyFont="1" applyFill="1" applyBorder="1"/>
    <xf numFmtId="3" fontId="3" fillId="10" borderId="14" xfId="0" applyNumberFormat="1" applyFont="1" applyFill="1" applyBorder="1"/>
    <xf numFmtId="0" fontId="3" fillId="9" borderId="13" xfId="0" applyFont="1" applyFill="1" applyBorder="1"/>
    <xf numFmtId="0" fontId="3" fillId="9" borderId="1" xfId="0" applyFont="1" applyFill="1" applyBorder="1"/>
    <xf numFmtId="3" fontId="3" fillId="9" borderId="1" xfId="0" applyNumberFormat="1" applyFont="1" applyFill="1" applyBorder="1"/>
    <xf numFmtId="3" fontId="3" fillId="9" borderId="3" xfId="0" applyNumberFormat="1" applyFont="1" applyFill="1" applyBorder="1"/>
    <xf numFmtId="3" fontId="3" fillId="9" borderId="14" xfId="0" applyNumberFormat="1" applyFont="1" applyFill="1" applyBorder="1"/>
    <xf numFmtId="0" fontId="3" fillId="8" borderId="15" xfId="0" applyFont="1" applyFill="1" applyBorder="1"/>
    <xf numFmtId="3" fontId="3" fillId="8" borderId="5" xfId="0" applyNumberFormat="1" applyFont="1" applyFill="1" applyBorder="1"/>
    <xf numFmtId="3" fontId="3" fillId="8" borderId="16" xfId="0" applyNumberFormat="1" applyFont="1" applyFill="1" applyBorder="1"/>
    <xf numFmtId="3" fontId="3" fillId="8" borderId="17" xfId="0" applyNumberFormat="1" applyFont="1" applyFill="1" applyBorder="1"/>
    <xf numFmtId="0" fontId="6"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7" fillId="0" borderId="5"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0" fillId="0" borderId="5" xfId="0" applyNumberFormat="1" applyFont="1" applyFill="1" applyBorder="1" applyAlignment="1">
      <alignment horizontal="center" vertical="center"/>
    </xf>
    <xf numFmtId="3" fontId="5" fillId="0" borderId="5" xfId="0" applyNumberFormat="1" applyFont="1" applyFill="1" applyBorder="1" applyAlignment="1">
      <alignment horizontal="right" vertical="center"/>
    </xf>
    <xf numFmtId="3" fontId="3" fillId="0" borderId="5" xfId="1" applyNumberFormat="1" applyFont="1" applyFill="1" applyBorder="1" applyAlignment="1">
      <alignment horizontal="right" vertical="center"/>
    </xf>
    <xf numFmtId="3" fontId="17" fillId="0" borderId="5" xfId="0" applyNumberFormat="1" applyFont="1" applyFill="1" applyBorder="1" applyAlignment="1">
      <alignment horizontal="center" vertical="center" wrapText="1"/>
    </xf>
    <xf numFmtId="3" fontId="3" fillId="0" borderId="5"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2" borderId="1" xfId="1"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0" fontId="14" fillId="0" borderId="0" xfId="0" applyFont="1"/>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0" xfId="0" applyFont="1" applyAlignment="1">
      <alignment horizontal="right"/>
    </xf>
    <xf numFmtId="0" fontId="21" fillId="0" borderId="0" xfId="0" applyFont="1" applyAlignment="1">
      <alignment horizontal="right" vertical="center" wrapText="1"/>
    </xf>
    <xf numFmtId="3" fontId="22" fillId="4" borderId="1" xfId="2" applyNumberFormat="1" applyFont="1" applyFill="1" applyBorder="1" applyAlignment="1">
      <alignment horizontal="center" vertical="center" wrapText="1"/>
    </xf>
    <xf numFmtId="0" fontId="13" fillId="2" borderId="1" xfId="3" applyFont="1" applyFill="1" applyBorder="1" applyAlignment="1">
      <alignment vertical="center"/>
    </xf>
    <xf numFmtId="0" fontId="2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3" fontId="24" fillId="0" borderId="0" xfId="0" applyNumberFormat="1" applyFont="1" applyFill="1" applyAlignment="1">
      <alignment vertical="center"/>
    </xf>
    <xf numFmtId="0" fontId="3" fillId="0" borderId="1" xfId="0" applyNumberFormat="1" applyFont="1" applyFill="1" applyBorder="1" applyAlignment="1">
      <alignment horizontal="center" vertical="center"/>
    </xf>
    <xf numFmtId="3" fontId="25" fillId="0" borderId="1" xfId="0" applyNumberFormat="1" applyFont="1" applyFill="1" applyBorder="1" applyAlignment="1">
      <alignment horizontal="right" vertical="center"/>
    </xf>
    <xf numFmtId="0" fontId="5" fillId="0" borderId="1" xfId="0" applyFont="1" applyFill="1" applyBorder="1" applyAlignment="1">
      <alignment horizontal="center" vertical="center" textRotation="90" wrapText="1"/>
    </xf>
    <xf numFmtId="3" fontId="0" fillId="0" borderId="0" xfId="0" applyNumberFormat="1" applyFont="1" applyFill="1" applyAlignment="1">
      <alignment vertical="center"/>
    </xf>
    <xf numFmtId="0" fontId="6" fillId="0" borderId="1" xfId="9" applyFont="1" applyFill="1" applyBorder="1" applyAlignment="1">
      <alignment horizontal="center" vertical="center" wrapText="1"/>
    </xf>
    <xf numFmtId="3" fontId="26" fillId="9" borderId="1" xfId="0" applyNumberFormat="1" applyFont="1" applyFill="1" applyBorder="1" applyAlignment="1">
      <alignment horizontal="right" vertical="center"/>
    </xf>
    <xf numFmtId="3" fontId="27" fillId="9" borderId="1" xfId="1" applyNumberFormat="1" applyFont="1" applyFill="1" applyBorder="1" applyAlignment="1">
      <alignment horizontal="right" vertical="center"/>
    </xf>
    <xf numFmtId="0" fontId="3" fillId="0" borderId="1" xfId="8" applyFont="1" applyFill="1" applyBorder="1" applyAlignment="1">
      <alignment horizontal="left" vertical="center" wrapText="1"/>
    </xf>
    <xf numFmtId="3" fontId="24" fillId="0" borderId="1" xfId="0" applyNumberFormat="1" applyFont="1" applyFill="1" applyBorder="1" applyAlignment="1">
      <alignment horizontal="center" vertical="center" wrapText="1"/>
    </xf>
    <xf numFmtId="0" fontId="15" fillId="0" borderId="1" xfId="10" applyFont="1" applyFill="1" applyBorder="1" applyAlignment="1">
      <alignment horizontal="center" vertical="center"/>
    </xf>
    <xf numFmtId="0" fontId="2" fillId="0" borderId="0" xfId="0" applyFont="1" applyFill="1" applyAlignment="1">
      <alignment vertical="center"/>
    </xf>
    <xf numFmtId="0" fontId="0" fillId="0" borderId="0" xfId="0" applyFont="1" applyFill="1"/>
    <xf numFmtId="0" fontId="13" fillId="2" borderId="18" xfId="3" applyFont="1" applyFill="1" applyBorder="1" applyAlignment="1">
      <alignment vertical="center"/>
    </xf>
    <xf numFmtId="0" fontId="30" fillId="0" borderId="0" xfId="4" applyFont="1" applyFill="1" applyAlignment="1">
      <alignment horizontal="right"/>
    </xf>
    <xf numFmtId="0" fontId="14" fillId="0" borderId="0" xfId="6" applyFont="1" applyFill="1"/>
    <xf numFmtId="0" fontId="5" fillId="0" borderId="1" xfId="0" applyFont="1" applyFill="1" applyBorder="1" applyAlignment="1" applyProtection="1">
      <alignment horizontal="justify" vertical="center" wrapText="1"/>
      <protection locked="0"/>
    </xf>
    <xf numFmtId="0" fontId="28" fillId="0" borderId="1" xfId="0" applyFont="1" applyFill="1" applyBorder="1" applyAlignment="1" applyProtection="1">
      <alignment vertical="center" wrapText="1"/>
      <protection locked="0"/>
    </xf>
    <xf numFmtId="3" fontId="15" fillId="0" borderId="1" xfId="0" applyNumberFormat="1" applyFont="1" applyFill="1" applyBorder="1" applyAlignment="1">
      <alignment horizontal="center" vertical="center" wrapText="1"/>
    </xf>
    <xf numFmtId="3" fontId="0" fillId="0" borderId="1" xfId="0" applyNumberFormat="1"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0" fillId="0" borderId="5" xfId="0" applyFont="1" applyFill="1" applyBorder="1" applyAlignment="1">
      <alignment vertical="center"/>
    </xf>
    <xf numFmtId="0" fontId="7" fillId="0" borderId="5"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3" fontId="3" fillId="0" borderId="5" xfId="0" applyNumberFormat="1" applyFont="1" applyFill="1" applyBorder="1" applyAlignment="1">
      <alignment vertical="center"/>
    </xf>
    <xf numFmtId="3" fontId="5" fillId="0" borderId="5" xfId="0" applyNumberFormat="1" applyFont="1" applyFill="1" applyBorder="1" applyAlignment="1">
      <alignment vertical="center"/>
    </xf>
    <xf numFmtId="3" fontId="4" fillId="0" borderId="5" xfId="0" applyNumberFormat="1" applyFont="1" applyFill="1" applyBorder="1" applyAlignment="1">
      <alignment vertical="center"/>
    </xf>
    <xf numFmtId="3" fontId="3" fillId="0" borderId="5" xfId="1" applyNumberFormat="1" applyFont="1" applyFill="1" applyBorder="1" applyAlignment="1">
      <alignment vertical="center"/>
    </xf>
    <xf numFmtId="3" fontId="3" fillId="0" borderId="5" xfId="0" applyNumberFormat="1" applyFont="1" applyFill="1" applyBorder="1" applyAlignment="1">
      <alignment vertical="center" wrapText="1"/>
    </xf>
    <xf numFmtId="0" fontId="0" fillId="0" borderId="5" xfId="0" applyNumberFormat="1" applyFont="1" applyFill="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11" fillId="5" borderId="3" xfId="5" applyFont="1" applyFill="1" applyBorder="1" applyAlignment="1">
      <alignment horizontal="left" vertical="center"/>
    </xf>
    <xf numFmtId="0" fontId="11" fillId="5" borderId="2" xfId="5" applyFont="1" applyFill="1" applyBorder="1" applyAlignment="1">
      <alignment horizontal="left" vertical="center"/>
    </xf>
    <xf numFmtId="0" fontId="11" fillId="5" borderId="18" xfId="5" applyFont="1" applyFill="1" applyBorder="1" applyAlignment="1">
      <alignment horizontal="left" vertical="center"/>
    </xf>
    <xf numFmtId="0" fontId="10" fillId="4" borderId="1" xfId="3" applyFont="1" applyFill="1" applyBorder="1" applyAlignment="1">
      <alignment horizontal="center" vertical="center" textRotation="90" wrapText="1"/>
    </xf>
    <xf numFmtId="0" fontId="10" fillId="4" borderId="1" xfId="3" applyFont="1" applyFill="1" applyBorder="1" applyAlignment="1">
      <alignment horizontal="center" vertical="center" wrapText="1"/>
    </xf>
    <xf numFmtId="0" fontId="10" fillId="4" borderId="5" xfId="3" applyFont="1" applyFill="1" applyBorder="1" applyAlignment="1">
      <alignment horizontal="center" vertical="center" wrapText="1"/>
    </xf>
    <xf numFmtId="0" fontId="10" fillId="4" borderId="4" xfId="3" applyFont="1" applyFill="1" applyBorder="1" applyAlignment="1">
      <alignment horizontal="center" vertical="center" wrapText="1"/>
    </xf>
    <xf numFmtId="164" fontId="10" fillId="4" borderId="1" xfId="3" applyNumberFormat="1" applyFont="1" applyFill="1" applyBorder="1" applyAlignment="1">
      <alignment horizontal="center" vertical="center" wrapText="1"/>
    </xf>
    <xf numFmtId="3" fontId="10" fillId="4" borderId="1" xfId="3" applyNumberFormat="1" applyFont="1" applyFill="1" applyBorder="1" applyAlignment="1">
      <alignment horizontal="center" vertical="center" wrapText="1"/>
    </xf>
    <xf numFmtId="164" fontId="10" fillId="4" borderId="1" xfId="3" applyNumberFormat="1" applyFont="1" applyFill="1" applyBorder="1" applyAlignment="1">
      <alignment horizontal="center" vertical="center" textRotation="90" wrapText="1"/>
    </xf>
    <xf numFmtId="3" fontId="14" fillId="4" borderId="1" xfId="4" applyNumberFormat="1" applyFont="1" applyFill="1" applyBorder="1" applyAlignment="1">
      <alignment horizontal="center" vertical="center"/>
    </xf>
    <xf numFmtId="0" fontId="11" fillId="2" borderId="3" xfId="3" applyFont="1" applyFill="1" applyBorder="1" applyAlignment="1">
      <alignment vertical="center"/>
    </xf>
    <xf numFmtId="0" fontId="11" fillId="2" borderId="2" xfId="3" applyFont="1" applyFill="1" applyBorder="1" applyAlignment="1">
      <alignment vertical="center"/>
    </xf>
    <xf numFmtId="0" fontId="11" fillId="2" borderId="18" xfId="3" applyFont="1" applyFill="1" applyBorder="1" applyAlignment="1">
      <alignment vertical="center"/>
    </xf>
    <xf numFmtId="0" fontId="11" fillId="5" borderId="1" xfId="5" applyFont="1" applyFill="1" applyBorder="1" applyAlignment="1">
      <alignment horizontal="left" vertical="center"/>
    </xf>
    <xf numFmtId="3" fontId="3" fillId="0" borderId="5"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3" fontId="4" fillId="0" borderId="5"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3" fillId="0" borderId="5" xfId="1"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5"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3" fontId="5" fillId="0" borderId="5"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0" fontId="5" fillId="0" borderId="5"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3" fontId="3" fillId="0" borderId="5"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0" fontId="2" fillId="0" borderId="4" xfId="0" applyNumberFormat="1" applyFont="1" applyFill="1" applyBorder="1" applyAlignment="1">
      <alignment horizontal="center" vertical="center"/>
    </xf>
  </cellXfs>
  <cellStyles count="11">
    <cellStyle name="Normální" xfId="0" builtinId="0"/>
    <cellStyle name="Normální 2" xfId="10"/>
    <cellStyle name="Normální 3" xfId="7"/>
    <cellStyle name="Normální 3 2" xfId="8"/>
    <cellStyle name="Normální 5" xfId="1"/>
    <cellStyle name="Normální 9" xfId="9"/>
    <cellStyle name="normální_Investice - opravy 2007 - 14-11-06-HOL (3)1" xfId="5"/>
    <cellStyle name="normální_investice 2005- doprava-upravený2" xfId="4"/>
    <cellStyle name="normální_Investice 2005-školství - úprava (probráno se SEK)" xfId="3"/>
    <cellStyle name="normální_kultura2-upravené priority-3" xfId="2"/>
    <cellStyle name="normální_Sociální - investice a opravy 2009 - sumarizace vč. prior - 10-12-2008" xfId="6"/>
  </cellStyles>
  <dxfs count="0"/>
  <tableStyles count="0" defaultTableStyle="TableStyleMedium2" defaultPivotStyle="PivotStyleLight16"/>
  <colors>
    <mruColors>
      <color rgb="FFEADDEF"/>
      <color rgb="FFF18B95"/>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showGridLines="0" view="pageBreakPreview" zoomScaleNormal="100" zoomScaleSheetLayoutView="100" workbookViewId="0">
      <selection activeCell="B34" sqref="B34"/>
    </sheetView>
  </sheetViews>
  <sheetFormatPr defaultRowHeight="12.75" x14ac:dyDescent="0.2"/>
  <cols>
    <col min="1" max="1" width="15.7109375" customWidth="1"/>
    <col min="2" max="2" width="49.28515625" customWidth="1"/>
    <col min="3" max="3" width="19.5703125" customWidth="1"/>
    <col min="4" max="4" width="19.42578125" customWidth="1"/>
    <col min="5" max="8" width="18.5703125" customWidth="1"/>
    <col min="9" max="9" width="1.28515625" customWidth="1"/>
  </cols>
  <sheetData>
    <row r="1" spans="1:9" ht="18" x14ac:dyDescent="0.25">
      <c r="A1" s="122" t="s">
        <v>134</v>
      </c>
    </row>
    <row r="2" spans="1:9" ht="18" x14ac:dyDescent="0.25">
      <c r="A2" s="74" t="s">
        <v>111</v>
      </c>
    </row>
    <row r="3" spans="1:9" ht="13.5" thickBot="1" x14ac:dyDescent="0.25">
      <c r="H3" s="128" t="s">
        <v>36</v>
      </c>
    </row>
    <row r="4" spans="1:9" ht="47.25" customHeight="1" thickBot="1" x14ac:dyDescent="0.25">
      <c r="A4" s="123" t="s">
        <v>33</v>
      </c>
      <c r="B4" s="124" t="s">
        <v>112</v>
      </c>
      <c r="C4" s="125" t="s">
        <v>113</v>
      </c>
      <c r="D4" s="125" t="s">
        <v>114</v>
      </c>
      <c r="E4" s="125" t="s">
        <v>115</v>
      </c>
      <c r="F4" s="125" t="s">
        <v>116</v>
      </c>
      <c r="G4" s="126" t="s">
        <v>117</v>
      </c>
      <c r="H4" s="127" t="s">
        <v>197</v>
      </c>
    </row>
    <row r="5" spans="1:9" ht="15" x14ac:dyDescent="0.2">
      <c r="A5" s="86" t="s">
        <v>118</v>
      </c>
      <c r="B5" s="87" t="s">
        <v>119</v>
      </c>
      <c r="C5" s="88"/>
      <c r="D5" s="88"/>
      <c r="E5" s="88"/>
      <c r="F5" s="88"/>
      <c r="G5" s="89">
        <f>'Oblast školství - ORJ 17'!Q28</f>
        <v>95518</v>
      </c>
      <c r="H5" s="90">
        <f>SUM(C5:G5)</f>
        <v>95518</v>
      </c>
      <c r="I5" s="75"/>
    </row>
    <row r="6" spans="1:9" ht="15" x14ac:dyDescent="0.2">
      <c r="A6" s="91" t="s">
        <v>120</v>
      </c>
      <c r="B6" s="92" t="s">
        <v>119</v>
      </c>
      <c r="C6" s="93"/>
      <c r="D6" s="93"/>
      <c r="E6" s="93"/>
      <c r="F6" s="93"/>
      <c r="G6" s="94">
        <f>'Oblast sociální - ORJ 17 '!Q39</f>
        <v>96406</v>
      </c>
      <c r="H6" s="95">
        <f t="shared" ref="H6:H13" si="0">SUM(C6:G6)</f>
        <v>96406</v>
      </c>
      <c r="I6" s="75"/>
    </row>
    <row r="7" spans="1:9" ht="15" hidden="1" x14ac:dyDescent="0.2">
      <c r="A7" s="77" t="s">
        <v>121</v>
      </c>
      <c r="B7" s="78" t="s">
        <v>129</v>
      </c>
      <c r="C7" s="79"/>
      <c r="D7" s="79"/>
      <c r="E7" s="79"/>
      <c r="F7" s="79"/>
      <c r="G7" s="80"/>
      <c r="H7" s="81">
        <f t="shared" ref="H7" si="1">SUM(C7:G7)</f>
        <v>0</v>
      </c>
      <c r="I7" s="75"/>
    </row>
    <row r="8" spans="1:9" ht="15" x14ac:dyDescent="0.2">
      <c r="A8" s="77" t="s">
        <v>121</v>
      </c>
      <c r="B8" s="78" t="s">
        <v>129</v>
      </c>
      <c r="C8" s="79"/>
      <c r="D8" s="79"/>
      <c r="E8" s="79"/>
      <c r="F8" s="79"/>
      <c r="G8" s="80">
        <f>'Oblast dopravy - ORJ 12 '!Q11</f>
        <v>5900</v>
      </c>
      <c r="H8" s="81">
        <f t="shared" ref="H8" si="2">SUM(C8:G8)</f>
        <v>5900</v>
      </c>
      <c r="I8" s="75"/>
    </row>
    <row r="9" spans="1:9" ht="15" x14ac:dyDescent="0.2">
      <c r="A9" s="77" t="s">
        <v>121</v>
      </c>
      <c r="B9" s="78" t="s">
        <v>119</v>
      </c>
      <c r="C9" s="79"/>
      <c r="D9" s="79"/>
      <c r="E9" s="79"/>
      <c r="F9" s="79"/>
      <c r="G9" s="80">
        <f>'Oblast dopravy - ORJ 17 '!Q35</f>
        <v>45277</v>
      </c>
      <c r="H9" s="81">
        <f t="shared" si="0"/>
        <v>45277</v>
      </c>
      <c r="I9" s="75"/>
    </row>
    <row r="10" spans="1:9" ht="15" x14ac:dyDescent="0.2">
      <c r="A10" s="101" t="s">
        <v>122</v>
      </c>
      <c r="B10" s="102" t="s">
        <v>119</v>
      </c>
      <c r="C10" s="103"/>
      <c r="D10" s="103"/>
      <c r="E10" s="103"/>
      <c r="F10" s="103"/>
      <c r="G10" s="104">
        <f>'Oblast kultury - ORJ 17'!Q18</f>
        <v>13932</v>
      </c>
      <c r="H10" s="105">
        <f t="shared" si="0"/>
        <v>13932</v>
      </c>
      <c r="I10" s="75"/>
    </row>
    <row r="11" spans="1:9" ht="15" x14ac:dyDescent="0.2">
      <c r="A11" s="96" t="s">
        <v>123</v>
      </c>
      <c r="B11" s="97" t="s">
        <v>119</v>
      </c>
      <c r="C11" s="98"/>
      <c r="D11" s="98"/>
      <c r="E11" s="98"/>
      <c r="F11" s="98"/>
      <c r="G11" s="99">
        <f>'Oblast zdravotnictví - ORJ 17 '!Q16</f>
        <v>14927</v>
      </c>
      <c r="H11" s="100">
        <f t="shared" si="0"/>
        <v>14927</v>
      </c>
      <c r="I11" s="75"/>
    </row>
    <row r="12" spans="1:9" s="1" customFormat="1" ht="15" x14ac:dyDescent="0.2">
      <c r="A12" s="96" t="s">
        <v>123</v>
      </c>
      <c r="B12" s="97" t="s">
        <v>198</v>
      </c>
      <c r="C12" s="98"/>
      <c r="D12" s="98"/>
      <c r="E12" s="98"/>
      <c r="F12" s="98">
        <f>'Oblast zdrav. SMN - ORJ 17'!P19</f>
        <v>4000</v>
      </c>
      <c r="G12" s="99">
        <f>'Oblast zdrav. SMN - ORJ 17'!Q19</f>
        <v>840</v>
      </c>
      <c r="H12" s="100">
        <f t="shared" si="0"/>
        <v>4840</v>
      </c>
      <c r="I12" s="82"/>
    </row>
    <row r="13" spans="1:9" ht="15.75" thickBot="1" x14ac:dyDescent="0.25">
      <c r="A13" s="106" t="s">
        <v>125</v>
      </c>
      <c r="B13" s="76" t="s">
        <v>119</v>
      </c>
      <c r="C13" s="107"/>
      <c r="D13" s="107"/>
      <c r="E13" s="107"/>
      <c r="F13" s="107"/>
      <c r="G13" s="108">
        <f>'Oblast ostatní - ORJ 17'!Q11</f>
        <v>6500</v>
      </c>
      <c r="H13" s="109">
        <f t="shared" si="0"/>
        <v>6500</v>
      </c>
      <c r="I13" s="75"/>
    </row>
    <row r="14" spans="1:9" ht="16.5" thickBot="1" x14ac:dyDescent="0.3">
      <c r="A14" s="168" t="s">
        <v>124</v>
      </c>
      <c r="B14" s="169"/>
      <c r="C14" s="83">
        <f>SUM(C5:C13)</f>
        <v>0</v>
      </c>
      <c r="D14" s="83">
        <f>SUM(D5:D13)</f>
        <v>0</v>
      </c>
      <c r="E14" s="83">
        <f>SUM(E5:E13)</f>
        <v>0</v>
      </c>
      <c r="F14" s="83">
        <f>SUM(F5:F13)</f>
        <v>4000</v>
      </c>
      <c r="G14" s="84">
        <f>SUM(G5:G13)</f>
        <v>279300</v>
      </c>
      <c r="H14" s="85">
        <f t="shared" ref="H14" si="3">SUM(H5:H13)</f>
        <v>283300</v>
      </c>
      <c r="I14" s="75"/>
    </row>
  </sheetData>
  <mergeCells count="1">
    <mergeCell ref="A14:B14"/>
  </mergeCells>
  <pageMargins left="0.39370078740157483" right="0.39370078740157483" top="0.78740157480314965" bottom="0.78740157480314965" header="0.31496062992125984" footer="0.31496062992125984"/>
  <pageSetup paperSize="9" scale="79" firstPageNumber="114" fitToHeight="0" orientation="landscape" useFirstPageNumber="1" r:id="rId1"/>
  <headerFooter>
    <oddFooter>&amp;L&amp;"Arial,Kurzíva"&amp;11Zastupitelstvo Olomouckého kraje 11.12.2023
2.1. - Rozpočet OK na rok  2024 - návrh rozpočtu  
Příloha č. 5b) - Rozpracované investice&amp;R&amp;"Arial,Kurzíva"&amp;11Strana &amp;P (celkem 216)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50"/>
  <sheetViews>
    <sheetView showGridLines="0" view="pageBreakPreview" zoomScale="70" zoomScaleNormal="66" zoomScaleSheetLayoutView="70" workbookViewId="0">
      <pane ySplit="7" topLeftCell="A8" activePane="bottomLeft" state="frozenSplit"/>
      <selection activeCell="A13" sqref="A13:B13"/>
      <selection pane="bottomLeft" activeCell="W10" sqref="W10"/>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8"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16384" width="9.140625" style="1"/>
  </cols>
  <sheetData>
    <row r="1" spans="1:20" ht="20.25" x14ac:dyDescent="0.3">
      <c r="A1" s="65" t="s">
        <v>41</v>
      </c>
      <c r="B1" s="62"/>
      <c r="C1" s="62"/>
      <c r="D1" s="62"/>
      <c r="E1" s="62"/>
      <c r="F1" s="62"/>
      <c r="G1" s="62"/>
      <c r="H1" s="64"/>
      <c r="I1" s="63"/>
      <c r="J1" s="62"/>
      <c r="M1" s="61"/>
      <c r="N1" s="60"/>
      <c r="P1" s="60"/>
      <c r="Q1" s="60"/>
      <c r="R1" s="59"/>
      <c r="S1" s="58"/>
      <c r="T1" s="47"/>
    </row>
    <row r="2" spans="1:20" ht="15.75" x14ac:dyDescent="0.25">
      <c r="A2" s="51" t="s">
        <v>40</v>
      </c>
      <c r="B2" s="54"/>
      <c r="C2" s="54"/>
      <c r="D2" s="55"/>
      <c r="E2" s="54"/>
      <c r="F2" s="54"/>
      <c r="G2" s="54"/>
      <c r="H2" s="54" t="s">
        <v>39</v>
      </c>
      <c r="I2" s="57" t="s">
        <v>38</v>
      </c>
      <c r="J2" s="56"/>
      <c r="M2" s="50"/>
      <c r="N2" s="49"/>
      <c r="P2" s="49"/>
      <c r="Q2" s="49"/>
      <c r="R2" s="49"/>
      <c r="S2" s="48"/>
      <c r="T2" s="47"/>
    </row>
    <row r="3" spans="1:20" ht="17.25" customHeight="1" x14ac:dyDescent="0.2">
      <c r="A3" s="51"/>
      <c r="B3" s="54"/>
      <c r="C3" s="54"/>
      <c r="D3" s="55"/>
      <c r="E3" s="54"/>
      <c r="F3" s="54"/>
      <c r="G3" s="54"/>
      <c r="H3" s="54" t="s">
        <v>37</v>
      </c>
      <c r="I3" s="53"/>
      <c r="J3" s="54"/>
      <c r="M3" s="50"/>
      <c r="N3" s="49"/>
      <c r="P3" s="49"/>
      <c r="Q3" s="49"/>
      <c r="S3" s="48"/>
      <c r="T3" s="47"/>
    </row>
    <row r="4" spans="1:20" ht="17.25" customHeight="1" x14ac:dyDescent="0.2">
      <c r="A4" s="51"/>
      <c r="B4" s="51"/>
      <c r="C4" s="51"/>
      <c r="D4" s="51"/>
      <c r="E4" s="51"/>
      <c r="F4" s="51"/>
      <c r="G4" s="51"/>
      <c r="H4" s="51"/>
      <c r="I4" s="52"/>
      <c r="J4" s="51"/>
      <c r="M4" s="50"/>
      <c r="N4" s="49"/>
      <c r="P4" s="49"/>
      <c r="Q4" s="49"/>
      <c r="R4" s="129" t="s">
        <v>36</v>
      </c>
      <c r="S4" s="48"/>
      <c r="T4" s="47"/>
    </row>
    <row r="5" spans="1:20" ht="25.5" customHeight="1" x14ac:dyDescent="0.2">
      <c r="A5" s="170" t="s">
        <v>68</v>
      </c>
      <c r="B5" s="171"/>
      <c r="C5" s="171"/>
      <c r="D5" s="171"/>
      <c r="E5" s="171"/>
      <c r="F5" s="171"/>
      <c r="G5" s="171"/>
      <c r="H5" s="171"/>
      <c r="I5" s="171"/>
      <c r="J5" s="171"/>
      <c r="K5" s="171"/>
      <c r="L5" s="171"/>
      <c r="M5" s="171"/>
      <c r="N5" s="171"/>
      <c r="O5" s="171"/>
      <c r="P5" s="171"/>
      <c r="Q5" s="171"/>
      <c r="R5" s="172"/>
      <c r="S5" s="46"/>
    </row>
    <row r="6" spans="1:20" ht="25.5" customHeight="1" x14ac:dyDescent="0.2">
      <c r="A6" s="173" t="s">
        <v>34</v>
      </c>
      <c r="B6" s="173" t="s">
        <v>33</v>
      </c>
      <c r="C6" s="174" t="s">
        <v>32</v>
      </c>
      <c r="D6" s="174" t="s">
        <v>31</v>
      </c>
      <c r="E6" s="175" t="s">
        <v>30</v>
      </c>
      <c r="F6" s="174" t="s">
        <v>29</v>
      </c>
      <c r="G6" s="174" t="s">
        <v>28</v>
      </c>
      <c r="H6" s="174" t="s">
        <v>27</v>
      </c>
      <c r="I6" s="177" t="s">
        <v>26</v>
      </c>
      <c r="J6" s="179" t="s">
        <v>25</v>
      </c>
      <c r="K6" s="177" t="s">
        <v>24</v>
      </c>
      <c r="L6" s="177" t="s">
        <v>23</v>
      </c>
      <c r="M6" s="177" t="s">
        <v>22</v>
      </c>
      <c r="N6" s="178" t="s">
        <v>142</v>
      </c>
      <c r="O6" s="180" t="s">
        <v>143</v>
      </c>
      <c r="P6" s="180"/>
      <c r="Q6" s="180"/>
      <c r="R6" s="178" t="s">
        <v>145</v>
      </c>
      <c r="S6" s="178" t="s">
        <v>21</v>
      </c>
    </row>
    <row r="7" spans="1:20" ht="58.7" customHeight="1" x14ac:dyDescent="0.2">
      <c r="A7" s="173"/>
      <c r="B7" s="173"/>
      <c r="C7" s="174"/>
      <c r="D7" s="174"/>
      <c r="E7" s="176"/>
      <c r="F7" s="174"/>
      <c r="G7" s="174"/>
      <c r="H7" s="174"/>
      <c r="I7" s="177"/>
      <c r="J7" s="179"/>
      <c r="K7" s="177"/>
      <c r="L7" s="177"/>
      <c r="M7" s="177"/>
      <c r="N7" s="178"/>
      <c r="O7" s="45" t="s">
        <v>20</v>
      </c>
      <c r="P7" s="45" t="s">
        <v>19</v>
      </c>
      <c r="Q7" s="45" t="s">
        <v>18</v>
      </c>
      <c r="R7" s="178"/>
      <c r="S7" s="178"/>
    </row>
    <row r="8" spans="1:20" s="39" customFormat="1" ht="25.5" customHeight="1" x14ac:dyDescent="0.3">
      <c r="A8" s="44" t="s">
        <v>17</v>
      </c>
      <c r="B8" s="43"/>
      <c r="C8" s="43"/>
      <c r="D8" s="43"/>
      <c r="E8" s="43"/>
      <c r="F8" s="43"/>
      <c r="G8" s="43"/>
      <c r="H8" s="43"/>
      <c r="I8" s="43"/>
      <c r="J8" s="43"/>
      <c r="K8" s="43"/>
      <c r="L8" s="41">
        <f>SUM(L9:L20)</f>
        <v>148302</v>
      </c>
      <c r="M8" s="42"/>
      <c r="N8" s="41">
        <f>SUM(N9:N20)</f>
        <v>58934</v>
      </c>
      <c r="O8" s="41">
        <f>SUM(O9:O20)</f>
        <v>89368</v>
      </c>
      <c r="P8" s="41">
        <f>SUM(P9:P20)</f>
        <v>0</v>
      </c>
      <c r="Q8" s="41">
        <f>SUM(Q9:Q20)</f>
        <v>89368</v>
      </c>
      <c r="R8" s="41">
        <f>SUM(R9:R20)</f>
        <v>0</v>
      </c>
      <c r="S8" s="40"/>
    </row>
    <row r="9" spans="1:20" s="8" customFormat="1" ht="115.9" customHeight="1" x14ac:dyDescent="0.2">
      <c r="A9" s="15">
        <v>1</v>
      </c>
      <c r="B9" s="15" t="s">
        <v>1</v>
      </c>
      <c r="C9" s="15">
        <v>3122</v>
      </c>
      <c r="D9" s="15">
        <v>6121</v>
      </c>
      <c r="E9" s="15">
        <v>61</v>
      </c>
      <c r="F9" s="15">
        <v>10</v>
      </c>
      <c r="G9" s="18">
        <v>60001101270</v>
      </c>
      <c r="H9" s="17" t="s">
        <v>139</v>
      </c>
      <c r="I9" s="16" t="s">
        <v>189</v>
      </c>
      <c r="J9" s="15" t="s">
        <v>55</v>
      </c>
      <c r="K9" s="15" t="s">
        <v>16</v>
      </c>
      <c r="L9" s="14">
        <f>32873-6033</f>
        <v>26840</v>
      </c>
      <c r="M9" s="13" t="s">
        <v>0</v>
      </c>
      <c r="N9" s="12">
        <v>3478</v>
      </c>
      <c r="O9" s="11">
        <f t="shared" ref="O9:O16" si="0">P9+Q9</f>
        <v>23362</v>
      </c>
      <c r="P9" s="9"/>
      <c r="Q9" s="120">
        <f>29395-6033</f>
        <v>23362</v>
      </c>
      <c r="R9" s="9">
        <f t="shared" ref="R9:R16" si="1">L9-N9-O9</f>
        <v>0</v>
      </c>
      <c r="S9" s="19"/>
    </row>
    <row r="10" spans="1:20" s="8" customFormat="1" ht="115.9" customHeight="1" x14ac:dyDescent="0.2">
      <c r="A10" s="15">
        <v>2</v>
      </c>
      <c r="B10" s="15" t="s">
        <v>4</v>
      </c>
      <c r="C10" s="15">
        <v>3127</v>
      </c>
      <c r="D10" s="15">
        <v>6121</v>
      </c>
      <c r="E10" s="15">
        <v>61</v>
      </c>
      <c r="F10" s="15">
        <v>10</v>
      </c>
      <c r="G10" s="18">
        <v>60001101358</v>
      </c>
      <c r="H10" s="17" t="s">
        <v>67</v>
      </c>
      <c r="I10" s="16" t="s">
        <v>66</v>
      </c>
      <c r="J10" s="15" t="s">
        <v>55</v>
      </c>
      <c r="K10" s="15" t="s">
        <v>16</v>
      </c>
      <c r="L10" s="14">
        <v>45995</v>
      </c>
      <c r="M10" s="13" t="s">
        <v>65</v>
      </c>
      <c r="N10" s="12">
        <v>22514</v>
      </c>
      <c r="O10" s="11">
        <f t="shared" si="0"/>
        <v>23481</v>
      </c>
      <c r="P10" s="9">
        <v>0</v>
      </c>
      <c r="Q10" s="120">
        <v>23481</v>
      </c>
      <c r="R10" s="9">
        <f t="shared" si="1"/>
        <v>0</v>
      </c>
      <c r="S10" s="19"/>
    </row>
    <row r="11" spans="1:20" ht="96" customHeight="1" x14ac:dyDescent="0.2">
      <c r="A11" s="15">
        <v>3</v>
      </c>
      <c r="B11" s="15" t="s">
        <v>45</v>
      </c>
      <c r="C11" s="15">
        <v>3122</v>
      </c>
      <c r="D11" s="15">
        <v>6121</v>
      </c>
      <c r="E11" s="15">
        <v>61</v>
      </c>
      <c r="F11" s="15">
        <v>10</v>
      </c>
      <c r="G11" s="22">
        <v>60001101381</v>
      </c>
      <c r="H11" s="17" t="s">
        <v>140</v>
      </c>
      <c r="I11" s="16" t="s">
        <v>187</v>
      </c>
      <c r="J11" s="15" t="s">
        <v>55</v>
      </c>
      <c r="K11" s="15" t="s">
        <v>16</v>
      </c>
      <c r="L11" s="14">
        <v>10580</v>
      </c>
      <c r="M11" s="13" t="s">
        <v>0</v>
      </c>
      <c r="N11" s="12">
        <v>397</v>
      </c>
      <c r="O11" s="11">
        <f t="shared" si="0"/>
        <v>10183</v>
      </c>
      <c r="P11" s="12"/>
      <c r="Q11" s="121">
        <v>10183</v>
      </c>
      <c r="R11" s="14">
        <f t="shared" si="1"/>
        <v>0</v>
      </c>
      <c r="S11" s="19" t="s">
        <v>237</v>
      </c>
    </row>
    <row r="12" spans="1:20" ht="96" customHeight="1" x14ac:dyDescent="0.2">
      <c r="A12" s="15">
        <v>4</v>
      </c>
      <c r="B12" s="15" t="s">
        <v>1</v>
      </c>
      <c r="C12" s="15">
        <v>3127</v>
      </c>
      <c r="D12" s="15">
        <v>6121</v>
      </c>
      <c r="E12" s="15">
        <v>61</v>
      </c>
      <c r="F12" s="15">
        <v>10</v>
      </c>
      <c r="G12" s="22">
        <v>60001101375</v>
      </c>
      <c r="H12" s="17" t="s">
        <v>137</v>
      </c>
      <c r="I12" s="16" t="s">
        <v>186</v>
      </c>
      <c r="J12" s="15" t="s">
        <v>55</v>
      </c>
      <c r="K12" s="15" t="s">
        <v>16</v>
      </c>
      <c r="L12" s="14">
        <v>14532</v>
      </c>
      <c r="M12" s="13" t="s">
        <v>0</v>
      </c>
      <c r="N12" s="12">
        <v>1827</v>
      </c>
      <c r="O12" s="11">
        <f t="shared" si="0"/>
        <v>12705</v>
      </c>
      <c r="P12" s="12"/>
      <c r="Q12" s="121">
        <v>12705</v>
      </c>
      <c r="R12" s="14">
        <f t="shared" si="1"/>
        <v>0</v>
      </c>
      <c r="S12" s="67"/>
    </row>
    <row r="13" spans="1:20" s="8" customFormat="1" ht="115.9" customHeight="1" x14ac:dyDescent="0.2">
      <c r="A13" s="15">
        <v>5</v>
      </c>
      <c r="B13" s="15" t="s">
        <v>45</v>
      </c>
      <c r="C13" s="15">
        <v>3121</v>
      </c>
      <c r="D13" s="15">
        <v>6121</v>
      </c>
      <c r="E13" s="15">
        <v>61</v>
      </c>
      <c r="F13" s="15">
        <v>10</v>
      </c>
      <c r="G13" s="18">
        <v>60001101376</v>
      </c>
      <c r="H13" s="17" t="s">
        <v>138</v>
      </c>
      <c r="I13" s="16" t="s">
        <v>188</v>
      </c>
      <c r="J13" s="15" t="s">
        <v>55</v>
      </c>
      <c r="K13" s="15" t="s">
        <v>16</v>
      </c>
      <c r="L13" s="14">
        <v>10786</v>
      </c>
      <c r="M13" s="13" t="s">
        <v>0</v>
      </c>
      <c r="N13" s="12">
        <v>8786</v>
      </c>
      <c r="O13" s="11">
        <f t="shared" si="0"/>
        <v>2000</v>
      </c>
      <c r="P13" s="9"/>
      <c r="Q13" s="120">
        <v>2000</v>
      </c>
      <c r="R13" s="9">
        <f t="shared" si="1"/>
        <v>0</v>
      </c>
      <c r="S13" s="67"/>
    </row>
    <row r="14" spans="1:20" s="8" customFormat="1" ht="115.9" customHeight="1" x14ac:dyDescent="0.2">
      <c r="A14" s="15">
        <v>6</v>
      </c>
      <c r="B14" s="15" t="s">
        <v>45</v>
      </c>
      <c r="C14" s="15">
        <v>3122</v>
      </c>
      <c r="D14" s="15">
        <v>6121</v>
      </c>
      <c r="E14" s="15">
        <v>61</v>
      </c>
      <c r="F14" s="15">
        <v>10</v>
      </c>
      <c r="G14" s="18">
        <v>60001101380</v>
      </c>
      <c r="H14" s="17" t="s">
        <v>135</v>
      </c>
      <c r="I14" s="16" t="s">
        <v>190</v>
      </c>
      <c r="J14" s="15" t="s">
        <v>55</v>
      </c>
      <c r="K14" s="15" t="s">
        <v>16</v>
      </c>
      <c r="L14" s="14">
        <v>12234</v>
      </c>
      <c r="M14" s="13" t="s">
        <v>0</v>
      </c>
      <c r="N14" s="12">
        <v>8814</v>
      </c>
      <c r="O14" s="11">
        <f t="shared" si="0"/>
        <v>3420</v>
      </c>
      <c r="P14" s="9"/>
      <c r="Q14" s="120">
        <v>3420</v>
      </c>
      <c r="R14" s="9">
        <f t="shared" si="1"/>
        <v>0</v>
      </c>
      <c r="S14" s="19" t="s">
        <v>208</v>
      </c>
    </row>
    <row r="15" spans="1:20" s="8" customFormat="1" ht="78.75" customHeight="1" x14ac:dyDescent="0.2">
      <c r="A15" s="15">
        <v>7</v>
      </c>
      <c r="B15" s="15" t="s">
        <v>4</v>
      </c>
      <c r="C15" s="15">
        <v>3122</v>
      </c>
      <c r="D15" s="15">
        <v>6121</v>
      </c>
      <c r="E15" s="15">
        <v>61</v>
      </c>
      <c r="F15" s="15">
        <v>10</v>
      </c>
      <c r="G15" s="18">
        <v>60001101464</v>
      </c>
      <c r="H15" s="17" t="s">
        <v>141</v>
      </c>
      <c r="I15" s="16" t="s">
        <v>191</v>
      </c>
      <c r="J15" s="15" t="s">
        <v>55</v>
      </c>
      <c r="K15" s="15" t="s">
        <v>16</v>
      </c>
      <c r="L15" s="14">
        <v>6984</v>
      </c>
      <c r="M15" s="13" t="s">
        <v>0</v>
      </c>
      <c r="N15" s="12">
        <v>5984</v>
      </c>
      <c r="O15" s="11">
        <f t="shared" si="0"/>
        <v>1000</v>
      </c>
      <c r="P15" s="9"/>
      <c r="Q15" s="120">
        <v>1000</v>
      </c>
      <c r="R15" s="9">
        <f t="shared" si="1"/>
        <v>0</v>
      </c>
      <c r="S15" s="19" t="s">
        <v>209</v>
      </c>
    </row>
    <row r="16" spans="1:20" s="8" customFormat="1" ht="115.9" customHeight="1" x14ac:dyDescent="0.2">
      <c r="A16" s="15">
        <v>8</v>
      </c>
      <c r="B16" s="15" t="s">
        <v>1</v>
      </c>
      <c r="C16" s="15">
        <v>3127</v>
      </c>
      <c r="D16" s="15">
        <v>6121</v>
      </c>
      <c r="E16" s="15">
        <v>61</v>
      </c>
      <c r="F16" s="15">
        <v>10</v>
      </c>
      <c r="G16" s="18">
        <v>60001101579</v>
      </c>
      <c r="H16" s="17" t="s">
        <v>171</v>
      </c>
      <c r="I16" s="16" t="s">
        <v>192</v>
      </c>
      <c r="J16" s="15" t="s">
        <v>55</v>
      </c>
      <c r="K16" s="15" t="s">
        <v>16</v>
      </c>
      <c r="L16" s="14">
        <v>3625</v>
      </c>
      <c r="M16" s="13" t="s">
        <v>0</v>
      </c>
      <c r="N16" s="12">
        <v>245</v>
      </c>
      <c r="O16" s="11">
        <f t="shared" si="0"/>
        <v>3380</v>
      </c>
      <c r="P16" s="9">
        <v>0</v>
      </c>
      <c r="Q16" s="120">
        <v>3380</v>
      </c>
      <c r="R16" s="9">
        <f t="shared" si="1"/>
        <v>0</v>
      </c>
      <c r="S16" s="19"/>
      <c r="T16" s="141"/>
    </row>
    <row r="17" spans="1:20" s="8" customFormat="1" ht="115.9" customHeight="1" x14ac:dyDescent="0.2">
      <c r="A17" s="15">
        <v>9</v>
      </c>
      <c r="B17" s="15" t="s">
        <v>49</v>
      </c>
      <c r="C17" s="15">
        <v>3127</v>
      </c>
      <c r="D17" s="15">
        <v>6121</v>
      </c>
      <c r="E17" s="15">
        <v>61</v>
      </c>
      <c r="F17" s="15">
        <v>10</v>
      </c>
      <c r="G17" s="18">
        <v>60001101581</v>
      </c>
      <c r="H17" s="17" t="s">
        <v>170</v>
      </c>
      <c r="I17" s="145" t="s">
        <v>193</v>
      </c>
      <c r="J17" s="15" t="s">
        <v>55</v>
      </c>
      <c r="K17" s="15" t="s">
        <v>16</v>
      </c>
      <c r="L17" s="14">
        <v>6346</v>
      </c>
      <c r="M17" s="13" t="s">
        <v>0</v>
      </c>
      <c r="N17" s="12">
        <v>5346</v>
      </c>
      <c r="O17" s="11">
        <f>P17+Q17</f>
        <v>1000</v>
      </c>
      <c r="P17" s="9"/>
      <c r="Q17" s="120">
        <v>1000</v>
      </c>
      <c r="R17" s="9">
        <f>L17-N17-O17</f>
        <v>0</v>
      </c>
      <c r="S17" s="19" t="s">
        <v>209</v>
      </c>
    </row>
    <row r="18" spans="1:20" s="8" customFormat="1" ht="115.9" customHeight="1" x14ac:dyDescent="0.2">
      <c r="A18" s="15">
        <v>10</v>
      </c>
      <c r="B18" s="15" t="s">
        <v>4</v>
      </c>
      <c r="C18" s="15">
        <v>3133</v>
      </c>
      <c r="D18" s="15">
        <v>6121</v>
      </c>
      <c r="E18" s="15">
        <v>61</v>
      </c>
      <c r="F18" s="15">
        <v>10</v>
      </c>
      <c r="G18" s="18">
        <v>60001101596</v>
      </c>
      <c r="H18" s="17" t="s">
        <v>136</v>
      </c>
      <c r="I18" s="16" t="s">
        <v>194</v>
      </c>
      <c r="J18" s="15" t="s">
        <v>55</v>
      </c>
      <c r="K18" s="15" t="s">
        <v>16</v>
      </c>
      <c r="L18" s="14">
        <v>3700</v>
      </c>
      <c r="M18" s="13">
        <v>2023</v>
      </c>
      <c r="N18" s="12">
        <v>1500</v>
      </c>
      <c r="O18" s="11">
        <f>P18+Q18</f>
        <v>2200</v>
      </c>
      <c r="P18" s="9"/>
      <c r="Q18" s="120">
        <v>2200</v>
      </c>
      <c r="R18" s="9">
        <f>L18-N18-O18</f>
        <v>0</v>
      </c>
      <c r="S18" s="67"/>
    </row>
    <row r="19" spans="1:20" s="8" customFormat="1" ht="132" customHeight="1" x14ac:dyDescent="0.2">
      <c r="A19" s="15">
        <v>11</v>
      </c>
      <c r="B19" s="15" t="s">
        <v>4</v>
      </c>
      <c r="C19" s="15">
        <v>3127</v>
      </c>
      <c r="D19" s="15">
        <v>6121</v>
      </c>
      <c r="E19" s="15">
        <v>61</v>
      </c>
      <c r="F19" s="15">
        <v>10</v>
      </c>
      <c r="G19" s="18">
        <v>60001101360</v>
      </c>
      <c r="H19" s="17" t="s">
        <v>169</v>
      </c>
      <c r="I19" s="37" t="s">
        <v>210</v>
      </c>
      <c r="J19" s="15"/>
      <c r="K19" s="15" t="s">
        <v>2</v>
      </c>
      <c r="L19" s="14">
        <v>6680</v>
      </c>
      <c r="M19" s="13">
        <v>2024</v>
      </c>
      <c r="N19" s="12">
        <v>43</v>
      </c>
      <c r="O19" s="11">
        <f>P19+Q19</f>
        <v>6637</v>
      </c>
      <c r="P19" s="12"/>
      <c r="Q19" s="121">
        <f>604+6033</f>
        <v>6637</v>
      </c>
      <c r="R19" s="9">
        <f>L19-N19-O19</f>
        <v>0</v>
      </c>
      <c r="S19" s="19"/>
    </row>
    <row r="20" spans="1:20" ht="85.15" hidden="1" customHeight="1" x14ac:dyDescent="0.2">
      <c r="A20" s="15"/>
      <c r="B20" s="15"/>
      <c r="C20" s="15"/>
      <c r="D20" s="15"/>
      <c r="E20" s="15"/>
      <c r="F20" s="15"/>
      <c r="G20" s="22"/>
      <c r="H20" s="17"/>
      <c r="I20" s="37"/>
      <c r="J20" s="15"/>
      <c r="K20" s="15"/>
      <c r="L20" s="14"/>
      <c r="M20" s="13"/>
      <c r="N20" s="12"/>
      <c r="O20" s="11"/>
      <c r="P20" s="12"/>
      <c r="Q20" s="121"/>
      <c r="R20" s="14"/>
      <c r="S20" s="19"/>
    </row>
    <row r="21" spans="1:20" s="39" customFormat="1" ht="25.5" customHeight="1" x14ac:dyDescent="0.3">
      <c r="A21" s="44" t="s">
        <v>15</v>
      </c>
      <c r="B21" s="43"/>
      <c r="C21" s="43"/>
      <c r="D21" s="43"/>
      <c r="E21" s="43"/>
      <c r="F21" s="43"/>
      <c r="G21" s="43"/>
      <c r="H21" s="43"/>
      <c r="I21" s="43"/>
      <c r="J21" s="43"/>
      <c r="K21" s="43"/>
      <c r="L21" s="41">
        <f>SUM(L22:L27)</f>
        <v>165658</v>
      </c>
      <c r="M21" s="42"/>
      <c r="N21" s="41">
        <f>SUM(N22:N27)</f>
        <v>487</v>
      </c>
      <c r="O21" s="41">
        <f>SUM(O22:O27)</f>
        <v>6150</v>
      </c>
      <c r="P21" s="41">
        <f>SUM(P22:P27)</f>
        <v>0</v>
      </c>
      <c r="Q21" s="41">
        <f>SUM(Q22:Q27)</f>
        <v>6150</v>
      </c>
      <c r="R21" s="41">
        <f>SUM(R22:R27)</f>
        <v>159021</v>
      </c>
      <c r="S21" s="40"/>
    </row>
    <row r="22" spans="1:20" s="8" customFormat="1" ht="64.5" customHeight="1" x14ac:dyDescent="0.2">
      <c r="A22" s="15">
        <v>1</v>
      </c>
      <c r="B22" s="15"/>
      <c r="C22" s="15">
        <v>3122</v>
      </c>
      <c r="D22" s="15">
        <v>6121</v>
      </c>
      <c r="E22" s="15">
        <v>61</v>
      </c>
      <c r="F22" s="15">
        <v>10</v>
      </c>
      <c r="G22" s="18">
        <v>60001000000</v>
      </c>
      <c r="H22" s="17" t="s">
        <v>64</v>
      </c>
      <c r="I22" s="16" t="s">
        <v>63</v>
      </c>
      <c r="J22" s="15"/>
      <c r="K22" s="15" t="s">
        <v>62</v>
      </c>
      <c r="L22" s="14">
        <v>400</v>
      </c>
      <c r="M22" s="13">
        <v>2023</v>
      </c>
      <c r="N22" s="12">
        <v>0</v>
      </c>
      <c r="O22" s="11">
        <f t="shared" ref="O22:O27" si="2">P22+Q22</f>
        <v>400</v>
      </c>
      <c r="P22" s="9">
        <v>0</v>
      </c>
      <c r="Q22" s="120">
        <v>400</v>
      </c>
      <c r="R22" s="9">
        <v>0</v>
      </c>
      <c r="S22" s="19"/>
    </row>
    <row r="23" spans="1:20" s="8" customFormat="1" ht="60" customHeight="1" x14ac:dyDescent="0.2">
      <c r="A23" s="15">
        <v>2</v>
      </c>
      <c r="B23" s="15" t="s">
        <v>49</v>
      </c>
      <c r="C23" s="15">
        <v>3127</v>
      </c>
      <c r="D23" s="15">
        <v>6121</v>
      </c>
      <c r="E23" s="15">
        <v>61</v>
      </c>
      <c r="F23" s="15">
        <v>10</v>
      </c>
      <c r="G23" s="18">
        <v>60001101541</v>
      </c>
      <c r="H23" s="17" t="s">
        <v>61</v>
      </c>
      <c r="I23" s="70" t="s">
        <v>60</v>
      </c>
      <c r="J23" s="15"/>
      <c r="K23" s="15" t="s">
        <v>2</v>
      </c>
      <c r="L23" s="14">
        <v>1400</v>
      </c>
      <c r="M23" s="13" t="s">
        <v>9</v>
      </c>
      <c r="N23" s="12">
        <v>0</v>
      </c>
      <c r="O23" s="11">
        <f t="shared" si="2"/>
        <v>750</v>
      </c>
      <c r="P23" s="9">
        <v>0</v>
      </c>
      <c r="Q23" s="120">
        <v>750</v>
      </c>
      <c r="R23" s="9">
        <f>L23-N23-O23</f>
        <v>650</v>
      </c>
      <c r="S23" s="19"/>
    </row>
    <row r="24" spans="1:20" s="8" customFormat="1" ht="57.75" customHeight="1" x14ac:dyDescent="0.2">
      <c r="A24" s="15">
        <v>3</v>
      </c>
      <c r="B24" s="15" t="s">
        <v>49</v>
      </c>
      <c r="C24" s="15">
        <v>3127</v>
      </c>
      <c r="D24" s="15">
        <v>6121</v>
      </c>
      <c r="E24" s="15">
        <v>61</v>
      </c>
      <c r="F24" s="15">
        <v>10</v>
      </c>
      <c r="G24" s="18">
        <v>60001101543</v>
      </c>
      <c r="H24" s="17" t="s">
        <v>59</v>
      </c>
      <c r="I24" s="69" t="s">
        <v>58</v>
      </c>
      <c r="J24" s="15"/>
      <c r="K24" s="15" t="s">
        <v>2</v>
      </c>
      <c r="L24" s="14">
        <v>125658</v>
      </c>
      <c r="M24" s="13" t="s">
        <v>168</v>
      </c>
      <c r="N24" s="12">
        <v>363</v>
      </c>
      <c r="O24" s="11">
        <f t="shared" si="2"/>
        <v>4000</v>
      </c>
      <c r="P24" s="9">
        <v>0</v>
      </c>
      <c r="Q24" s="120">
        <v>4000</v>
      </c>
      <c r="R24" s="9">
        <f>L24-N24-O24</f>
        <v>121295</v>
      </c>
      <c r="S24" s="19"/>
    </row>
    <row r="25" spans="1:20" s="8" customFormat="1" ht="57.75" customHeight="1" x14ac:dyDescent="0.2">
      <c r="A25" s="15">
        <v>4</v>
      </c>
      <c r="B25" s="132" t="s">
        <v>4</v>
      </c>
      <c r="C25" s="15">
        <v>3127</v>
      </c>
      <c r="D25" s="15">
        <v>6121</v>
      </c>
      <c r="E25" s="15">
        <v>61</v>
      </c>
      <c r="F25" s="15">
        <v>10</v>
      </c>
      <c r="G25" s="18">
        <v>60001101279</v>
      </c>
      <c r="H25" s="17" t="s">
        <v>221</v>
      </c>
      <c r="I25" s="37" t="s">
        <v>220</v>
      </c>
      <c r="J25" s="15" t="s">
        <v>3</v>
      </c>
      <c r="K25" s="15" t="s">
        <v>2</v>
      </c>
      <c r="L25" s="14">
        <v>32000</v>
      </c>
      <c r="M25" s="147" t="s">
        <v>219</v>
      </c>
      <c r="N25" s="12">
        <v>124</v>
      </c>
      <c r="O25" s="11">
        <f t="shared" si="2"/>
        <v>500</v>
      </c>
      <c r="P25" s="9"/>
      <c r="Q25" s="120">
        <v>500</v>
      </c>
      <c r="R25" s="9">
        <f>L25-N25-O25</f>
        <v>31376</v>
      </c>
      <c r="S25" s="146"/>
      <c r="T25" s="141"/>
    </row>
    <row r="26" spans="1:20" s="8" customFormat="1" ht="57.75" customHeight="1" x14ac:dyDescent="0.2">
      <c r="A26" s="15">
        <v>5</v>
      </c>
      <c r="B26" s="132" t="s">
        <v>49</v>
      </c>
      <c r="C26" s="15">
        <v>3122</v>
      </c>
      <c r="D26" s="15">
        <v>6121</v>
      </c>
      <c r="E26" s="15">
        <v>61</v>
      </c>
      <c r="F26" s="15">
        <v>10</v>
      </c>
      <c r="G26" s="18">
        <v>60001101399</v>
      </c>
      <c r="H26" s="17" t="s">
        <v>218</v>
      </c>
      <c r="I26" s="16" t="s">
        <v>217</v>
      </c>
      <c r="J26" s="15"/>
      <c r="K26" s="15" t="s">
        <v>216</v>
      </c>
      <c r="L26" s="14">
        <v>6200</v>
      </c>
      <c r="M26" s="13" t="s">
        <v>164</v>
      </c>
      <c r="N26" s="12">
        <v>0</v>
      </c>
      <c r="O26" s="11">
        <f t="shared" si="2"/>
        <v>500</v>
      </c>
      <c r="P26" s="9">
        <v>0</v>
      </c>
      <c r="Q26" s="120">
        <v>500</v>
      </c>
      <c r="R26" s="9">
        <f>L26-N26-O26</f>
        <v>5700</v>
      </c>
      <c r="S26" s="19"/>
    </row>
    <row r="27" spans="1:20" ht="34.5" hidden="1" customHeight="1" x14ac:dyDescent="0.2">
      <c r="A27" s="15"/>
      <c r="B27" s="15"/>
      <c r="C27" s="15"/>
      <c r="D27" s="15"/>
      <c r="E27" s="15"/>
      <c r="F27" s="15"/>
      <c r="G27" s="22"/>
      <c r="H27" s="21"/>
      <c r="I27" s="37"/>
      <c r="J27" s="15"/>
      <c r="K27" s="15"/>
      <c r="L27" s="14">
        <f>N27+O27+R27</f>
        <v>0</v>
      </c>
      <c r="M27" s="20"/>
      <c r="N27" s="12"/>
      <c r="O27" s="11">
        <f t="shared" si="2"/>
        <v>0</v>
      </c>
      <c r="P27" s="12"/>
      <c r="Q27" s="11"/>
      <c r="R27" s="14"/>
      <c r="S27" s="19"/>
    </row>
    <row r="28" spans="1:20" ht="35.25" customHeight="1" x14ac:dyDescent="0.2">
      <c r="A28" s="34" t="s">
        <v>57</v>
      </c>
      <c r="B28" s="33"/>
      <c r="C28" s="33"/>
      <c r="D28" s="33"/>
      <c r="E28" s="33"/>
      <c r="F28" s="33"/>
      <c r="G28" s="33"/>
      <c r="H28" s="33"/>
      <c r="I28" s="68"/>
      <c r="J28" s="33"/>
      <c r="K28" s="33"/>
      <c r="L28" s="31">
        <f>+L21+L8</f>
        <v>313960</v>
      </c>
      <c r="M28" s="32"/>
      <c r="N28" s="31">
        <f>+N21+N8</f>
        <v>59421</v>
      </c>
      <c r="O28" s="31">
        <f>+O21+O8</f>
        <v>95518</v>
      </c>
      <c r="P28" s="31">
        <f>+P21+P8</f>
        <v>0</v>
      </c>
      <c r="Q28" s="31">
        <f>+Q21+Q8</f>
        <v>95518</v>
      </c>
      <c r="R28" s="31">
        <f>+R21+R8</f>
        <v>159021</v>
      </c>
      <c r="S28" s="30"/>
    </row>
    <row r="29" spans="1:20" s="3" customFormat="1" x14ac:dyDescent="0.2">
      <c r="A29" s="5"/>
      <c r="B29" s="5"/>
      <c r="C29" s="5"/>
      <c r="D29" s="5"/>
      <c r="E29" s="5"/>
      <c r="F29" s="5"/>
      <c r="G29" s="5"/>
      <c r="H29" s="29"/>
      <c r="I29" s="5"/>
      <c r="J29" s="28"/>
      <c r="K29" s="27"/>
      <c r="L29" s="26"/>
      <c r="M29" s="25"/>
      <c r="N29" s="24"/>
      <c r="S29" s="2"/>
      <c r="T29" s="1"/>
    </row>
    <row r="30" spans="1:20" s="3" customFormat="1" x14ac:dyDescent="0.2">
      <c r="A30" s="5"/>
      <c r="B30" s="5"/>
      <c r="C30" s="5"/>
      <c r="D30" s="5"/>
      <c r="E30" s="5"/>
      <c r="F30" s="5"/>
      <c r="G30" s="5"/>
      <c r="H30" s="5"/>
      <c r="I30" s="5"/>
      <c r="J30" s="23"/>
      <c r="K30" s="7"/>
      <c r="L30" s="6"/>
      <c r="M30" s="4"/>
      <c r="S30" s="2"/>
      <c r="T30" s="1"/>
    </row>
    <row r="31" spans="1:20" s="3" customFormat="1" x14ac:dyDescent="0.2">
      <c r="A31" s="5"/>
      <c r="B31" s="5"/>
      <c r="C31" s="5"/>
      <c r="D31" s="5"/>
      <c r="E31" s="5"/>
      <c r="F31" s="5"/>
      <c r="G31" s="5"/>
      <c r="H31" s="5"/>
      <c r="I31" s="5"/>
      <c r="J31" s="23"/>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5"/>
      <c r="B33" s="5"/>
      <c r="C33" s="5"/>
      <c r="D33" s="5"/>
      <c r="E33" s="5"/>
      <c r="F33" s="5"/>
      <c r="G33" s="5"/>
      <c r="H33" s="5"/>
      <c r="I33" s="5"/>
      <c r="J33" s="1"/>
      <c r="K33" s="7"/>
      <c r="L33" s="6"/>
      <c r="M33" s="4"/>
      <c r="S33" s="2"/>
      <c r="T33" s="1"/>
    </row>
    <row r="34" spans="1:20" s="3" customFormat="1" x14ac:dyDescent="0.2">
      <c r="A34" s="5"/>
      <c r="B34" s="5"/>
      <c r="C34" s="5"/>
      <c r="D34" s="5"/>
      <c r="E34" s="5"/>
      <c r="F34" s="5"/>
      <c r="G34" s="5"/>
      <c r="H34" s="5"/>
      <c r="I34" s="5"/>
      <c r="J34" s="1"/>
      <c r="K34" s="7"/>
      <c r="L34" s="6"/>
      <c r="M34" s="4"/>
      <c r="S34" s="2"/>
      <c r="T34" s="1"/>
    </row>
    <row r="35" spans="1:20" s="3" customFormat="1" x14ac:dyDescent="0.2">
      <c r="A35" s="5"/>
      <c r="B35" s="5"/>
      <c r="C35" s="5"/>
      <c r="D35" s="5"/>
      <c r="E35" s="5"/>
      <c r="F35" s="5"/>
      <c r="G35" s="5"/>
      <c r="H35" s="5"/>
      <c r="I35" s="5"/>
      <c r="J35" s="1"/>
      <c r="K35" s="7"/>
      <c r="L35" s="6"/>
      <c r="M35" s="4"/>
      <c r="S35" s="2"/>
      <c r="T35" s="1"/>
    </row>
    <row r="36" spans="1:20" s="3" customFormat="1" x14ac:dyDescent="0.2">
      <c r="A36" s="5"/>
      <c r="B36" s="5"/>
      <c r="C36" s="5"/>
      <c r="D36" s="5"/>
      <c r="E36" s="5"/>
      <c r="F36" s="5"/>
      <c r="G36" s="5"/>
      <c r="H36" s="5"/>
      <c r="I36" s="5"/>
      <c r="J36" s="1"/>
      <c r="K36" s="7"/>
      <c r="L36" s="6"/>
      <c r="M36" s="4"/>
      <c r="S36" s="2"/>
      <c r="T36" s="1"/>
    </row>
    <row r="37" spans="1:20" s="3" customFormat="1" x14ac:dyDescent="0.2">
      <c r="A37" s="5"/>
      <c r="B37" s="5"/>
      <c r="C37" s="5"/>
      <c r="D37" s="5"/>
      <c r="E37" s="5"/>
      <c r="F37" s="5"/>
      <c r="G37" s="5"/>
      <c r="H37" s="5"/>
      <c r="I37" s="5"/>
      <c r="J37" s="1"/>
      <c r="K37" s="7"/>
      <c r="L37" s="6"/>
      <c r="M37" s="4"/>
      <c r="S37" s="2"/>
      <c r="T37" s="1"/>
    </row>
    <row r="38" spans="1:20" s="3" customFormat="1" x14ac:dyDescent="0.2">
      <c r="A38" s="5"/>
      <c r="B38" s="5"/>
      <c r="C38" s="5"/>
      <c r="D38" s="5"/>
      <c r="E38" s="5"/>
      <c r="F38" s="5"/>
      <c r="G38" s="5"/>
      <c r="H38" s="5"/>
      <c r="I38" s="5"/>
      <c r="J38" s="1"/>
      <c r="K38" s="7"/>
      <c r="L38" s="6"/>
      <c r="M38" s="4"/>
      <c r="S38" s="2"/>
      <c r="T38" s="1"/>
    </row>
    <row r="39" spans="1:20" s="3" customFormat="1" x14ac:dyDescent="0.2">
      <c r="A39" s="5"/>
      <c r="B39" s="5"/>
      <c r="C39" s="5"/>
      <c r="D39" s="5"/>
      <c r="E39" s="5"/>
      <c r="F39" s="5"/>
      <c r="G39" s="5"/>
      <c r="H39" s="5"/>
      <c r="I39" s="5"/>
      <c r="J39" s="1"/>
      <c r="K39" s="7"/>
      <c r="L39" s="6"/>
      <c r="M39" s="4"/>
      <c r="S39" s="2"/>
      <c r="T39" s="1"/>
    </row>
    <row r="40" spans="1:20" s="3" customFormat="1" x14ac:dyDescent="0.2">
      <c r="A40" s="5"/>
      <c r="B40" s="5"/>
      <c r="C40" s="5"/>
      <c r="D40" s="5"/>
      <c r="E40" s="5"/>
      <c r="F40" s="5"/>
      <c r="G40" s="5"/>
      <c r="H40" s="5"/>
      <c r="I40" s="5"/>
      <c r="J40" s="1"/>
      <c r="K40" s="7"/>
      <c r="L40" s="6"/>
      <c r="M40" s="4"/>
      <c r="S40" s="2"/>
      <c r="T40" s="1"/>
    </row>
    <row r="41" spans="1:20" s="3" customFormat="1" x14ac:dyDescent="0.2">
      <c r="A41" s="5"/>
      <c r="B41" s="5"/>
      <c r="C41" s="5"/>
      <c r="D41" s="5"/>
      <c r="E41" s="5"/>
      <c r="F41" s="5"/>
      <c r="G41" s="5"/>
      <c r="H41" s="5"/>
      <c r="I41" s="5"/>
      <c r="J41" s="1"/>
      <c r="K41" s="7"/>
      <c r="L41" s="6"/>
      <c r="M41" s="4"/>
      <c r="S41" s="2"/>
      <c r="T41" s="1"/>
    </row>
    <row r="42" spans="1:20" s="3" customFormat="1" x14ac:dyDescent="0.2">
      <c r="A42" s="5"/>
      <c r="B42" s="5"/>
      <c r="C42" s="5"/>
      <c r="D42" s="5"/>
      <c r="E42" s="5"/>
      <c r="F42" s="5"/>
      <c r="G42" s="5"/>
      <c r="H42" s="5"/>
      <c r="I42" s="5"/>
      <c r="J42" s="1"/>
      <c r="K42" s="7"/>
      <c r="L42" s="6"/>
      <c r="M42" s="4"/>
      <c r="S42" s="2"/>
      <c r="T42" s="1"/>
    </row>
    <row r="43" spans="1:20" s="3" customFormat="1" x14ac:dyDescent="0.2">
      <c r="A43" s="5"/>
      <c r="B43" s="5"/>
      <c r="C43" s="5"/>
      <c r="D43" s="5"/>
      <c r="E43" s="5"/>
      <c r="F43" s="5"/>
      <c r="G43" s="5"/>
      <c r="H43" s="5"/>
      <c r="I43" s="5"/>
      <c r="J43" s="1"/>
      <c r="K43" s="7"/>
      <c r="L43" s="6"/>
      <c r="M43" s="4"/>
      <c r="S43" s="2"/>
      <c r="T43" s="1"/>
    </row>
    <row r="44" spans="1:20" s="3" customFormat="1" x14ac:dyDescent="0.2">
      <c r="A44" s="5"/>
      <c r="B44" s="5"/>
      <c r="C44" s="5"/>
      <c r="D44" s="5"/>
      <c r="E44" s="5"/>
      <c r="F44" s="5"/>
      <c r="G44" s="5"/>
      <c r="H44" s="5"/>
      <c r="I44" s="5"/>
      <c r="J44" s="1"/>
      <c r="K44" s="7"/>
      <c r="L44" s="6"/>
      <c r="M44" s="4"/>
      <c r="S44" s="2"/>
      <c r="T44" s="1"/>
    </row>
    <row r="45" spans="1:20" s="3" customFormat="1" x14ac:dyDescent="0.2">
      <c r="A45" s="5"/>
      <c r="B45" s="5"/>
      <c r="C45" s="5"/>
      <c r="D45" s="5"/>
      <c r="E45" s="5"/>
      <c r="F45" s="5"/>
      <c r="G45" s="5"/>
      <c r="H45" s="5"/>
      <c r="I45" s="5"/>
      <c r="J45" s="1"/>
      <c r="K45" s="7"/>
      <c r="L45" s="6"/>
      <c r="M45" s="4"/>
      <c r="S45" s="2"/>
      <c r="T45" s="1"/>
    </row>
    <row r="46" spans="1:20" s="3" customFormat="1" x14ac:dyDescent="0.2">
      <c r="A46" s="5"/>
      <c r="B46" s="5"/>
      <c r="C46" s="5"/>
      <c r="D46" s="5"/>
      <c r="E46" s="5"/>
      <c r="F46" s="5"/>
      <c r="G46" s="5"/>
      <c r="H46" s="5"/>
      <c r="I46" s="5"/>
      <c r="J46" s="1"/>
      <c r="K46" s="7"/>
      <c r="L46" s="6"/>
      <c r="M46" s="4"/>
      <c r="S46" s="2"/>
      <c r="T46" s="1"/>
    </row>
    <row r="47" spans="1:20" s="3" customFormat="1" x14ac:dyDescent="0.2">
      <c r="A47" s="5"/>
      <c r="B47" s="5"/>
      <c r="C47" s="5"/>
      <c r="D47" s="5"/>
      <c r="E47" s="5"/>
      <c r="F47" s="5"/>
      <c r="G47" s="5"/>
      <c r="H47" s="5"/>
      <c r="I47" s="5"/>
      <c r="J47" s="1"/>
      <c r="K47" s="7"/>
      <c r="L47" s="6"/>
      <c r="M47" s="4"/>
      <c r="S47" s="2"/>
      <c r="T47" s="1"/>
    </row>
    <row r="48" spans="1:20" s="3" customFormat="1" x14ac:dyDescent="0.2">
      <c r="A48" s="5"/>
      <c r="B48" s="5"/>
      <c r="C48" s="5"/>
      <c r="D48" s="5"/>
      <c r="E48" s="5"/>
      <c r="F48" s="5"/>
      <c r="G48" s="5"/>
      <c r="H48" s="5"/>
      <c r="I48" s="5"/>
      <c r="J48" s="1"/>
      <c r="K48" s="7"/>
      <c r="L48" s="6"/>
      <c r="M48" s="4"/>
      <c r="S48" s="2"/>
      <c r="T48" s="1"/>
    </row>
    <row r="49" spans="1:20" s="3" customFormat="1" x14ac:dyDescent="0.2">
      <c r="A49" s="1"/>
      <c r="B49" s="1"/>
      <c r="C49" s="1"/>
      <c r="D49" s="1"/>
      <c r="E49" s="1"/>
      <c r="F49" s="1"/>
      <c r="G49" s="1"/>
      <c r="H49" s="1"/>
      <c r="I49" s="1"/>
      <c r="J49" s="1"/>
      <c r="K49" s="5"/>
      <c r="L49" s="6"/>
      <c r="M49" s="4"/>
      <c r="S49" s="2"/>
      <c r="T49" s="1"/>
    </row>
    <row r="50" spans="1:20" s="3" customFormat="1" x14ac:dyDescent="0.2">
      <c r="A50" s="1"/>
      <c r="B50" s="1"/>
      <c r="C50" s="1"/>
      <c r="D50" s="1"/>
      <c r="E50" s="1"/>
      <c r="F50" s="1"/>
      <c r="G50" s="1"/>
      <c r="H50" s="1"/>
      <c r="I50" s="1"/>
      <c r="J50" s="1"/>
      <c r="K50" s="5"/>
      <c r="L50" s="6"/>
      <c r="M50" s="4"/>
      <c r="S50" s="2"/>
      <c r="T50" s="1"/>
    </row>
  </sheetData>
  <mergeCells count="18">
    <mergeCell ref="S6:S7"/>
    <mergeCell ref="J6:J7"/>
    <mergeCell ref="K6:K7"/>
    <mergeCell ref="L6:L7"/>
    <mergeCell ref="M6:M7"/>
    <mergeCell ref="N6:N7"/>
    <mergeCell ref="O6:Q6"/>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49" firstPageNumber="115" fitToHeight="0" orientation="landscape" useFirstPageNumber="1" r:id="rId1"/>
  <headerFooter>
    <oddFooter>&amp;L&amp;"Arial,Kurzíva"&amp;11Zastupitelstvo Olomouckého kraje 11.12.2023
2.1. - Rozpočet OK na rok  2024 - návrh rozpočtu  
Příloha č. 5b) - Rozpracované investice&amp;R&amp;"Arial,Kurzíva"&amp;11Strana &amp;P (celkem 216)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58"/>
  <sheetViews>
    <sheetView showGridLines="0" view="pageBreakPreview" zoomScale="70" zoomScaleNormal="66" zoomScaleSheetLayoutView="70" workbookViewId="0">
      <pane ySplit="7" topLeftCell="A33" activePane="bottomLeft" state="frozenSplit"/>
      <selection activeCell="A13" sqref="A13:B13"/>
      <selection pane="bottomLeft" activeCell="H19" sqref="H19"/>
    </sheetView>
  </sheetViews>
  <sheetFormatPr defaultColWidth="9.140625" defaultRowHeight="12.75" outlineLevelCol="1" x14ac:dyDescent="0.2"/>
  <cols>
    <col min="1" max="1" width="5.42578125" style="1" customWidth="1"/>
    <col min="2" max="2" width="6" style="1" customWidth="1"/>
    <col min="3" max="3" width="5.5703125" style="1" hidden="1" customWidth="1" outlineLevel="1"/>
    <col min="4" max="4" width="8.28515625" style="1" hidden="1" customWidth="1" outlineLevel="1"/>
    <col min="5" max="5" width="6.570312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6.8554687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7.28515625" style="3" customWidth="1"/>
    <col min="19" max="19" width="20.7109375" style="2" customWidth="1"/>
    <col min="20" max="20" width="9.140625" style="1" customWidth="1"/>
    <col min="21" max="16384" width="9.140625" style="1"/>
  </cols>
  <sheetData>
    <row r="1" spans="1:20" ht="20.25" x14ac:dyDescent="0.3">
      <c r="A1" s="65" t="s">
        <v>41</v>
      </c>
      <c r="B1" s="62"/>
      <c r="C1" s="62"/>
      <c r="D1" s="62"/>
      <c r="E1" s="62"/>
      <c r="F1" s="62"/>
      <c r="G1" s="62"/>
      <c r="H1" s="64"/>
      <c r="I1" s="63"/>
      <c r="J1" s="62"/>
      <c r="M1" s="61"/>
      <c r="N1" s="60"/>
      <c r="P1" s="60"/>
      <c r="Q1" s="60"/>
      <c r="R1" s="59"/>
      <c r="S1" s="58"/>
      <c r="T1" s="47"/>
    </row>
    <row r="2" spans="1:20" ht="15.75" x14ac:dyDescent="0.25">
      <c r="A2" s="54" t="s">
        <v>40</v>
      </c>
      <c r="B2" s="54"/>
      <c r="C2" s="54"/>
      <c r="D2" s="55"/>
      <c r="E2" s="54"/>
      <c r="F2" s="54"/>
      <c r="G2" s="54"/>
      <c r="H2" s="54" t="s">
        <v>39</v>
      </c>
      <c r="I2" s="57" t="s">
        <v>38</v>
      </c>
      <c r="J2" s="56"/>
      <c r="M2" s="50"/>
      <c r="N2" s="49"/>
      <c r="P2" s="49"/>
      <c r="Q2" s="49"/>
      <c r="R2" s="49"/>
      <c r="S2" s="48"/>
      <c r="T2" s="47"/>
    </row>
    <row r="3" spans="1:20" ht="17.25" customHeight="1" x14ac:dyDescent="0.2">
      <c r="A3" s="54"/>
      <c r="B3" s="54"/>
      <c r="C3" s="54"/>
      <c r="D3" s="55"/>
      <c r="E3" s="54"/>
      <c r="F3" s="54"/>
      <c r="G3" s="54"/>
      <c r="H3" s="54" t="s">
        <v>37</v>
      </c>
      <c r="I3" s="53"/>
      <c r="J3" s="51"/>
      <c r="M3" s="50"/>
      <c r="N3" s="49"/>
      <c r="P3" s="49"/>
      <c r="Q3" s="49"/>
      <c r="S3" s="48"/>
      <c r="T3" s="47"/>
    </row>
    <row r="4" spans="1:20" ht="17.25" customHeight="1" x14ac:dyDescent="0.2">
      <c r="A4" s="54"/>
      <c r="B4" s="54"/>
      <c r="C4" s="54"/>
      <c r="D4" s="54"/>
      <c r="E4" s="54"/>
      <c r="F4" s="54"/>
      <c r="G4" s="54"/>
      <c r="H4" s="54"/>
      <c r="I4" s="53"/>
      <c r="J4" s="51"/>
      <c r="M4" s="50"/>
      <c r="N4" s="49"/>
      <c r="P4" s="49"/>
      <c r="Q4" s="49"/>
      <c r="R4" s="129" t="s">
        <v>36</v>
      </c>
      <c r="S4" s="48"/>
      <c r="T4" s="47"/>
    </row>
    <row r="5" spans="1:20" ht="25.5" customHeight="1" x14ac:dyDescent="0.2">
      <c r="A5" s="170" t="s">
        <v>56</v>
      </c>
      <c r="B5" s="171"/>
      <c r="C5" s="171"/>
      <c r="D5" s="171"/>
      <c r="E5" s="171"/>
      <c r="F5" s="171"/>
      <c r="G5" s="171"/>
      <c r="H5" s="171"/>
      <c r="I5" s="171"/>
      <c r="J5" s="171"/>
      <c r="K5" s="171"/>
      <c r="L5" s="171"/>
      <c r="M5" s="171"/>
      <c r="N5" s="171"/>
      <c r="O5" s="171"/>
      <c r="P5" s="171"/>
      <c r="Q5" s="171"/>
      <c r="R5" s="172"/>
      <c r="S5" s="46"/>
    </row>
    <row r="6" spans="1:20" ht="25.5" customHeight="1" x14ac:dyDescent="0.2">
      <c r="A6" s="173" t="s">
        <v>34</v>
      </c>
      <c r="B6" s="173" t="s">
        <v>33</v>
      </c>
      <c r="C6" s="174" t="s">
        <v>32</v>
      </c>
      <c r="D6" s="174" t="s">
        <v>31</v>
      </c>
      <c r="E6" s="175" t="s">
        <v>30</v>
      </c>
      <c r="F6" s="174" t="s">
        <v>29</v>
      </c>
      <c r="G6" s="174" t="s">
        <v>28</v>
      </c>
      <c r="H6" s="174" t="s">
        <v>27</v>
      </c>
      <c r="I6" s="177" t="s">
        <v>26</v>
      </c>
      <c r="J6" s="179" t="s">
        <v>25</v>
      </c>
      <c r="K6" s="177" t="s">
        <v>24</v>
      </c>
      <c r="L6" s="177" t="s">
        <v>23</v>
      </c>
      <c r="M6" s="177" t="s">
        <v>22</v>
      </c>
      <c r="N6" s="178" t="s">
        <v>142</v>
      </c>
      <c r="O6" s="180" t="s">
        <v>143</v>
      </c>
      <c r="P6" s="180"/>
      <c r="Q6" s="180"/>
      <c r="R6" s="178" t="s">
        <v>145</v>
      </c>
      <c r="S6" s="178" t="s">
        <v>21</v>
      </c>
    </row>
    <row r="7" spans="1:20" ht="58.7" customHeight="1" x14ac:dyDescent="0.2">
      <c r="A7" s="173"/>
      <c r="B7" s="173"/>
      <c r="C7" s="174"/>
      <c r="D7" s="174"/>
      <c r="E7" s="176"/>
      <c r="F7" s="174"/>
      <c r="G7" s="174"/>
      <c r="H7" s="174"/>
      <c r="I7" s="177"/>
      <c r="J7" s="179"/>
      <c r="K7" s="177"/>
      <c r="L7" s="177"/>
      <c r="M7" s="177"/>
      <c r="N7" s="178"/>
      <c r="O7" s="45" t="s">
        <v>20</v>
      </c>
      <c r="P7" s="45" t="s">
        <v>19</v>
      </c>
      <c r="Q7" s="45" t="s">
        <v>18</v>
      </c>
      <c r="R7" s="178"/>
      <c r="S7" s="178"/>
    </row>
    <row r="8" spans="1:20" s="39" customFormat="1" ht="25.5" customHeight="1" x14ac:dyDescent="0.3">
      <c r="A8" s="44" t="s">
        <v>17</v>
      </c>
      <c r="B8" s="43"/>
      <c r="C8" s="43"/>
      <c r="D8" s="43"/>
      <c r="E8" s="43"/>
      <c r="F8" s="43"/>
      <c r="G8" s="43"/>
      <c r="H8" s="43"/>
      <c r="I8" s="43"/>
      <c r="J8" s="43"/>
      <c r="K8" s="43"/>
      <c r="L8" s="41">
        <f>SUM(L9:L29)</f>
        <v>100910</v>
      </c>
      <c r="M8" s="42"/>
      <c r="N8" s="41">
        <f>SUM(N9:N29)</f>
        <v>6104</v>
      </c>
      <c r="O8" s="41">
        <f>SUM(O9:O29)</f>
        <v>81806</v>
      </c>
      <c r="P8" s="41">
        <f>SUM(P9:P29)</f>
        <v>0</v>
      </c>
      <c r="Q8" s="41">
        <f>SUM(Q9:Q29)</f>
        <v>81806</v>
      </c>
      <c r="R8" s="41">
        <f>SUM(R9:R29)</f>
        <v>13000</v>
      </c>
      <c r="S8" s="40"/>
    </row>
    <row r="9" spans="1:20" s="8" customFormat="1" ht="64.5" customHeight="1" x14ac:dyDescent="0.2">
      <c r="A9" s="15">
        <v>1</v>
      </c>
      <c r="B9" s="15" t="s">
        <v>1</v>
      </c>
      <c r="C9" s="15">
        <v>4350</v>
      </c>
      <c r="D9" s="15">
        <v>6121</v>
      </c>
      <c r="E9" s="15">
        <v>61</v>
      </c>
      <c r="F9" s="15">
        <v>11</v>
      </c>
      <c r="G9" s="18">
        <v>60002101533</v>
      </c>
      <c r="H9" s="17" t="s">
        <v>144</v>
      </c>
      <c r="I9" s="16" t="s">
        <v>149</v>
      </c>
      <c r="J9" s="15"/>
      <c r="K9" s="15" t="s">
        <v>16</v>
      </c>
      <c r="L9" s="14">
        <v>13107</v>
      </c>
      <c r="M9" s="13" t="s">
        <v>0</v>
      </c>
      <c r="N9" s="12">
        <v>850</v>
      </c>
      <c r="O9" s="11">
        <f t="shared" ref="O9:O29" si="0">P9+Q9</f>
        <v>12257</v>
      </c>
      <c r="P9" s="9">
        <v>0</v>
      </c>
      <c r="Q9" s="120">
        <v>12257</v>
      </c>
      <c r="R9" s="9">
        <f t="shared" ref="R9:R29" si="1">L9-N9-O9</f>
        <v>0</v>
      </c>
      <c r="S9" s="67"/>
    </row>
    <row r="10" spans="1:20" s="8" customFormat="1" ht="64.5" customHeight="1" x14ac:dyDescent="0.2">
      <c r="A10" s="15">
        <v>2</v>
      </c>
      <c r="B10" s="15" t="s">
        <v>1</v>
      </c>
      <c r="C10" s="15" t="s">
        <v>146</v>
      </c>
      <c r="D10" s="15">
        <v>6121</v>
      </c>
      <c r="E10" s="15">
        <v>61</v>
      </c>
      <c r="F10" s="15">
        <v>11</v>
      </c>
      <c r="G10" s="18">
        <v>60002101604</v>
      </c>
      <c r="H10" s="17" t="s">
        <v>241</v>
      </c>
      <c r="I10" s="16" t="s">
        <v>150</v>
      </c>
      <c r="J10" s="15"/>
      <c r="K10" s="15" t="s">
        <v>16</v>
      </c>
      <c r="L10" s="14">
        <v>2016</v>
      </c>
      <c r="M10" s="13">
        <v>2024</v>
      </c>
      <c r="N10" s="12">
        <v>16</v>
      </c>
      <c r="O10" s="11">
        <f t="shared" si="0"/>
        <v>2000</v>
      </c>
      <c r="P10" s="9"/>
      <c r="Q10" s="120">
        <v>2000</v>
      </c>
      <c r="R10" s="9">
        <f t="shared" si="1"/>
        <v>0</v>
      </c>
      <c r="S10" s="67"/>
    </row>
    <row r="11" spans="1:20" s="8" customFormat="1" ht="64.5" customHeight="1" x14ac:dyDescent="0.2">
      <c r="A11" s="15">
        <v>3</v>
      </c>
      <c r="B11" s="15" t="s">
        <v>1</v>
      </c>
      <c r="C11" s="15" t="s">
        <v>146</v>
      </c>
      <c r="D11" s="15">
        <v>6121</v>
      </c>
      <c r="E11" s="15">
        <v>61</v>
      </c>
      <c r="F11" s="15">
        <v>11</v>
      </c>
      <c r="G11" s="18">
        <v>60002101605</v>
      </c>
      <c r="H11" s="17" t="s">
        <v>242</v>
      </c>
      <c r="I11" s="16" t="s">
        <v>150</v>
      </c>
      <c r="J11" s="15"/>
      <c r="K11" s="15" t="s">
        <v>16</v>
      </c>
      <c r="L11" s="14">
        <v>1516</v>
      </c>
      <c r="M11" s="13">
        <v>2024</v>
      </c>
      <c r="N11" s="12">
        <v>16</v>
      </c>
      <c r="O11" s="11">
        <f t="shared" si="0"/>
        <v>1500</v>
      </c>
      <c r="P11" s="9"/>
      <c r="Q11" s="120">
        <v>1500</v>
      </c>
      <c r="R11" s="9">
        <f t="shared" si="1"/>
        <v>0</v>
      </c>
      <c r="S11" s="67"/>
    </row>
    <row r="12" spans="1:20" s="8" customFormat="1" ht="64.5" customHeight="1" x14ac:dyDescent="0.2">
      <c r="A12" s="15">
        <v>4</v>
      </c>
      <c r="B12" s="15" t="s">
        <v>1</v>
      </c>
      <c r="C12" s="15" t="s">
        <v>146</v>
      </c>
      <c r="D12" s="15">
        <v>6121</v>
      </c>
      <c r="E12" s="15">
        <v>61</v>
      </c>
      <c r="F12" s="15">
        <v>11</v>
      </c>
      <c r="G12" s="18">
        <v>60002101606</v>
      </c>
      <c r="H12" s="17" t="s">
        <v>243</v>
      </c>
      <c r="I12" s="16" t="s">
        <v>150</v>
      </c>
      <c r="J12" s="15"/>
      <c r="K12" s="15" t="s">
        <v>16</v>
      </c>
      <c r="L12" s="14">
        <v>1014</v>
      </c>
      <c r="M12" s="13">
        <v>2024</v>
      </c>
      <c r="N12" s="12">
        <v>14</v>
      </c>
      <c r="O12" s="11">
        <f t="shared" si="0"/>
        <v>1000</v>
      </c>
      <c r="P12" s="9"/>
      <c r="Q12" s="120">
        <v>1000</v>
      </c>
      <c r="R12" s="9">
        <f t="shared" si="1"/>
        <v>0</v>
      </c>
      <c r="S12" s="67"/>
    </row>
    <row r="13" spans="1:20" s="8" customFormat="1" ht="64.5" customHeight="1" x14ac:dyDescent="0.2">
      <c r="A13" s="15">
        <v>5</v>
      </c>
      <c r="B13" s="15" t="s">
        <v>1</v>
      </c>
      <c r="C13" s="15" t="s">
        <v>146</v>
      </c>
      <c r="D13" s="15">
        <v>6121</v>
      </c>
      <c r="E13" s="15">
        <v>61</v>
      </c>
      <c r="F13" s="15">
        <v>11</v>
      </c>
      <c r="G13" s="18">
        <v>60002101607</v>
      </c>
      <c r="H13" s="17" t="s">
        <v>244</v>
      </c>
      <c r="I13" s="16" t="s">
        <v>150</v>
      </c>
      <c r="J13" s="15"/>
      <c r="K13" s="15" t="s">
        <v>16</v>
      </c>
      <c r="L13" s="14">
        <v>2016</v>
      </c>
      <c r="M13" s="13">
        <v>2024</v>
      </c>
      <c r="N13" s="12">
        <v>16</v>
      </c>
      <c r="O13" s="11">
        <f t="shared" si="0"/>
        <v>2000</v>
      </c>
      <c r="P13" s="9"/>
      <c r="Q13" s="120">
        <v>2000</v>
      </c>
      <c r="R13" s="9">
        <f t="shared" si="1"/>
        <v>0</v>
      </c>
      <c r="S13" s="67"/>
    </row>
    <row r="14" spans="1:20" s="8" customFormat="1" ht="64.5" customHeight="1" x14ac:dyDescent="0.2">
      <c r="A14" s="15">
        <v>6</v>
      </c>
      <c r="B14" s="15" t="s">
        <v>1</v>
      </c>
      <c r="C14" s="15" t="s">
        <v>147</v>
      </c>
      <c r="D14" s="15">
        <v>6121</v>
      </c>
      <c r="E14" s="15">
        <v>61</v>
      </c>
      <c r="F14" s="15">
        <v>11</v>
      </c>
      <c r="G14" s="18">
        <v>60002101608</v>
      </c>
      <c r="H14" s="17" t="s">
        <v>245</v>
      </c>
      <c r="I14" s="16" t="s">
        <v>150</v>
      </c>
      <c r="J14" s="15"/>
      <c r="K14" s="15" t="s">
        <v>16</v>
      </c>
      <c r="L14" s="14">
        <v>2516</v>
      </c>
      <c r="M14" s="13">
        <v>2024</v>
      </c>
      <c r="N14" s="12">
        <v>16</v>
      </c>
      <c r="O14" s="11">
        <f t="shared" si="0"/>
        <v>2500</v>
      </c>
      <c r="P14" s="9"/>
      <c r="Q14" s="120">
        <v>2500</v>
      </c>
      <c r="R14" s="9">
        <f t="shared" si="1"/>
        <v>0</v>
      </c>
      <c r="S14" s="67"/>
    </row>
    <row r="15" spans="1:20" s="8" customFormat="1" ht="64.5" customHeight="1" x14ac:dyDescent="0.2">
      <c r="A15" s="15">
        <v>7</v>
      </c>
      <c r="B15" s="15" t="s">
        <v>13</v>
      </c>
      <c r="C15" s="15" t="s">
        <v>148</v>
      </c>
      <c r="D15" s="15">
        <v>6121</v>
      </c>
      <c r="E15" s="15">
        <v>61</v>
      </c>
      <c r="F15" s="15">
        <v>11</v>
      </c>
      <c r="G15" s="18">
        <v>60002101609</v>
      </c>
      <c r="H15" s="17" t="s">
        <v>246</v>
      </c>
      <c r="I15" s="16" t="s">
        <v>150</v>
      </c>
      <c r="J15" s="15"/>
      <c r="K15" s="15" t="s">
        <v>16</v>
      </c>
      <c r="L15" s="14">
        <v>2516</v>
      </c>
      <c r="M15" s="13">
        <v>2024</v>
      </c>
      <c r="N15" s="12">
        <v>16</v>
      </c>
      <c r="O15" s="11">
        <f t="shared" si="0"/>
        <v>2500</v>
      </c>
      <c r="P15" s="9"/>
      <c r="Q15" s="120">
        <v>2500</v>
      </c>
      <c r="R15" s="9">
        <f t="shared" si="1"/>
        <v>0</v>
      </c>
      <c r="S15" s="67"/>
    </row>
    <row r="16" spans="1:20" s="8" customFormat="1" ht="64.5" customHeight="1" x14ac:dyDescent="0.2">
      <c r="A16" s="15">
        <v>8</v>
      </c>
      <c r="B16" s="15" t="s">
        <v>45</v>
      </c>
      <c r="C16" s="15">
        <v>4350</v>
      </c>
      <c r="D16" s="15">
        <v>6121</v>
      </c>
      <c r="E16" s="15">
        <v>61</v>
      </c>
      <c r="F16" s="15">
        <v>11</v>
      </c>
      <c r="G16" s="18">
        <v>60002101610</v>
      </c>
      <c r="H16" s="17" t="s">
        <v>247</v>
      </c>
      <c r="I16" s="16" t="s">
        <v>150</v>
      </c>
      <c r="J16" s="15"/>
      <c r="K16" s="15" t="s">
        <v>16</v>
      </c>
      <c r="L16" s="14">
        <v>1104</v>
      </c>
      <c r="M16" s="13">
        <v>2024</v>
      </c>
      <c r="N16" s="12">
        <v>104</v>
      </c>
      <c r="O16" s="11">
        <f t="shared" si="0"/>
        <v>1000</v>
      </c>
      <c r="P16" s="9"/>
      <c r="Q16" s="120">
        <v>1000</v>
      </c>
      <c r="R16" s="9">
        <f t="shared" si="1"/>
        <v>0</v>
      </c>
      <c r="S16" s="67"/>
    </row>
    <row r="17" spans="1:20" s="8" customFormat="1" ht="64.5" customHeight="1" x14ac:dyDescent="0.2">
      <c r="A17" s="15">
        <v>9</v>
      </c>
      <c r="B17" s="15" t="s">
        <v>1</v>
      </c>
      <c r="C17" s="15">
        <v>4350</v>
      </c>
      <c r="D17" s="15">
        <v>6121</v>
      </c>
      <c r="E17" s="15">
        <v>61</v>
      </c>
      <c r="F17" s="15">
        <v>11</v>
      </c>
      <c r="G17" s="18">
        <v>60002101616</v>
      </c>
      <c r="H17" s="17" t="s">
        <v>248</v>
      </c>
      <c r="I17" s="16" t="s">
        <v>150</v>
      </c>
      <c r="J17" s="15"/>
      <c r="K17" s="15" t="s">
        <v>16</v>
      </c>
      <c r="L17" s="14">
        <v>9221</v>
      </c>
      <c r="M17" s="13">
        <v>2024</v>
      </c>
      <c r="N17" s="12">
        <v>221</v>
      </c>
      <c r="O17" s="11">
        <f t="shared" si="0"/>
        <v>9000</v>
      </c>
      <c r="P17" s="9"/>
      <c r="Q17" s="120">
        <v>9000</v>
      </c>
      <c r="R17" s="9">
        <f t="shared" si="1"/>
        <v>0</v>
      </c>
      <c r="S17" s="67"/>
    </row>
    <row r="18" spans="1:20" s="8" customFormat="1" ht="64.5" customHeight="1" x14ac:dyDescent="0.2">
      <c r="A18" s="15">
        <v>10</v>
      </c>
      <c r="B18" s="15" t="s">
        <v>45</v>
      </c>
      <c r="C18" s="15">
        <v>4357</v>
      </c>
      <c r="D18" s="15">
        <v>6121</v>
      </c>
      <c r="E18" s="15">
        <v>61</v>
      </c>
      <c r="F18" s="15">
        <v>11</v>
      </c>
      <c r="G18" s="18">
        <v>60002101617</v>
      </c>
      <c r="H18" s="17" t="s">
        <v>258</v>
      </c>
      <c r="I18" s="16" t="s">
        <v>225</v>
      </c>
      <c r="J18" s="15"/>
      <c r="K18" s="15" t="s">
        <v>16</v>
      </c>
      <c r="L18" s="14">
        <v>26000</v>
      </c>
      <c r="M18" s="13" t="s">
        <v>43</v>
      </c>
      <c r="N18" s="12">
        <v>127</v>
      </c>
      <c r="O18" s="11">
        <f t="shared" si="0"/>
        <v>12873</v>
      </c>
      <c r="P18" s="9"/>
      <c r="Q18" s="120">
        <v>12873</v>
      </c>
      <c r="R18" s="9">
        <f t="shared" si="1"/>
        <v>13000</v>
      </c>
      <c r="S18" s="67"/>
    </row>
    <row r="19" spans="1:20" s="8" customFormat="1" ht="64.5" customHeight="1" x14ac:dyDescent="0.2">
      <c r="A19" s="15">
        <v>11</v>
      </c>
      <c r="B19" s="15" t="s">
        <v>13</v>
      </c>
      <c r="C19" s="15">
        <v>4350</v>
      </c>
      <c r="D19" s="15">
        <v>6121</v>
      </c>
      <c r="E19" s="15">
        <v>61</v>
      </c>
      <c r="F19" s="15">
        <v>11</v>
      </c>
      <c r="G19" s="18">
        <v>60002101618</v>
      </c>
      <c r="H19" s="17" t="s">
        <v>249</v>
      </c>
      <c r="I19" s="16" t="s">
        <v>150</v>
      </c>
      <c r="J19" s="15"/>
      <c r="K19" s="15" t="s">
        <v>16</v>
      </c>
      <c r="L19" s="14">
        <v>2105</v>
      </c>
      <c r="M19" s="13">
        <v>2024</v>
      </c>
      <c r="N19" s="12">
        <v>105</v>
      </c>
      <c r="O19" s="11">
        <f t="shared" si="0"/>
        <v>2000</v>
      </c>
      <c r="P19" s="9"/>
      <c r="Q19" s="120">
        <v>2000</v>
      </c>
      <c r="R19" s="9">
        <f t="shared" si="1"/>
        <v>0</v>
      </c>
      <c r="S19" s="67"/>
    </row>
    <row r="20" spans="1:20" s="8" customFormat="1" ht="64.5" customHeight="1" x14ac:dyDescent="0.2">
      <c r="A20" s="15">
        <v>12</v>
      </c>
      <c r="B20" s="15" t="s">
        <v>45</v>
      </c>
      <c r="C20" s="15">
        <v>4357</v>
      </c>
      <c r="D20" s="15">
        <v>6121</v>
      </c>
      <c r="E20" s="15">
        <v>61</v>
      </c>
      <c r="F20" s="15">
        <v>11</v>
      </c>
      <c r="G20" s="18">
        <v>60002101619</v>
      </c>
      <c r="H20" s="17" t="s">
        <v>250</v>
      </c>
      <c r="I20" s="16" t="s">
        <v>150</v>
      </c>
      <c r="J20" s="15"/>
      <c r="K20" s="15" t="s">
        <v>16</v>
      </c>
      <c r="L20" s="14">
        <v>2123</v>
      </c>
      <c r="M20" s="13">
        <v>2024</v>
      </c>
      <c r="N20" s="12">
        <v>123</v>
      </c>
      <c r="O20" s="11">
        <f t="shared" si="0"/>
        <v>2000</v>
      </c>
      <c r="P20" s="9"/>
      <c r="Q20" s="120">
        <v>2000</v>
      </c>
      <c r="R20" s="9">
        <f t="shared" si="1"/>
        <v>0</v>
      </c>
      <c r="S20" s="67"/>
    </row>
    <row r="21" spans="1:20" s="8" customFormat="1" ht="64.5" customHeight="1" x14ac:dyDescent="0.2">
      <c r="A21" s="15">
        <v>13</v>
      </c>
      <c r="B21" s="15" t="s">
        <v>45</v>
      </c>
      <c r="C21" s="15">
        <v>4357</v>
      </c>
      <c r="D21" s="15">
        <v>6121</v>
      </c>
      <c r="E21" s="15">
        <v>61</v>
      </c>
      <c r="F21" s="15">
        <v>11</v>
      </c>
      <c r="G21" s="18">
        <v>60002101620</v>
      </c>
      <c r="H21" s="17" t="s">
        <v>251</v>
      </c>
      <c r="I21" s="16" t="s">
        <v>150</v>
      </c>
      <c r="J21" s="15"/>
      <c r="K21" s="15" t="s">
        <v>16</v>
      </c>
      <c r="L21" s="14">
        <v>2213</v>
      </c>
      <c r="M21" s="13">
        <v>2024</v>
      </c>
      <c r="N21" s="12">
        <v>213</v>
      </c>
      <c r="O21" s="11">
        <f t="shared" si="0"/>
        <v>2000</v>
      </c>
      <c r="P21" s="9"/>
      <c r="Q21" s="120">
        <v>2000</v>
      </c>
      <c r="R21" s="9">
        <f t="shared" si="1"/>
        <v>0</v>
      </c>
      <c r="S21" s="67"/>
    </row>
    <row r="22" spans="1:20" s="8" customFormat="1" ht="64.5" customHeight="1" x14ac:dyDescent="0.2">
      <c r="A22" s="15">
        <v>14</v>
      </c>
      <c r="B22" s="15" t="s">
        <v>1</v>
      </c>
      <c r="C22" s="15">
        <v>4357</v>
      </c>
      <c r="D22" s="15">
        <v>6121</v>
      </c>
      <c r="E22" s="15">
        <v>61</v>
      </c>
      <c r="F22" s="15">
        <v>11</v>
      </c>
      <c r="G22" s="18">
        <v>60002101621</v>
      </c>
      <c r="H22" s="17" t="s">
        <v>252</v>
      </c>
      <c r="I22" s="16" t="s">
        <v>150</v>
      </c>
      <c r="J22" s="15"/>
      <c r="K22" s="15" t="s">
        <v>16</v>
      </c>
      <c r="L22" s="14">
        <v>3120</v>
      </c>
      <c r="M22" s="13">
        <v>2024</v>
      </c>
      <c r="N22" s="12">
        <v>120</v>
      </c>
      <c r="O22" s="11">
        <f t="shared" si="0"/>
        <v>3000</v>
      </c>
      <c r="P22" s="9"/>
      <c r="Q22" s="120">
        <v>3000</v>
      </c>
      <c r="R22" s="9">
        <f t="shared" si="1"/>
        <v>0</v>
      </c>
      <c r="S22" s="67"/>
    </row>
    <row r="23" spans="1:20" s="8" customFormat="1" ht="64.5" customHeight="1" x14ac:dyDescent="0.2">
      <c r="A23" s="15">
        <v>15</v>
      </c>
      <c r="B23" s="15" t="s">
        <v>4</v>
      </c>
      <c r="C23" s="15">
        <v>4357</v>
      </c>
      <c r="D23" s="15">
        <v>6121</v>
      </c>
      <c r="E23" s="15">
        <v>61</v>
      </c>
      <c r="F23" s="15">
        <v>11</v>
      </c>
      <c r="G23" s="18">
        <v>60002101622</v>
      </c>
      <c r="H23" s="17" t="s">
        <v>253</v>
      </c>
      <c r="I23" s="16" t="s">
        <v>150</v>
      </c>
      <c r="J23" s="15"/>
      <c r="K23" s="15" t="s">
        <v>16</v>
      </c>
      <c r="L23" s="14">
        <v>3117</v>
      </c>
      <c r="M23" s="13">
        <v>2024</v>
      </c>
      <c r="N23" s="12">
        <v>117</v>
      </c>
      <c r="O23" s="11">
        <f t="shared" si="0"/>
        <v>3000</v>
      </c>
      <c r="P23" s="9"/>
      <c r="Q23" s="120">
        <v>3000</v>
      </c>
      <c r="R23" s="9">
        <f t="shared" si="1"/>
        <v>0</v>
      </c>
      <c r="S23" s="67"/>
    </row>
    <row r="24" spans="1:20" s="8" customFormat="1" ht="64.5" customHeight="1" x14ac:dyDescent="0.2">
      <c r="A24" s="15">
        <v>16</v>
      </c>
      <c r="B24" s="15" t="s">
        <v>49</v>
      </c>
      <c r="C24" s="15">
        <v>4350</v>
      </c>
      <c r="D24" s="15">
        <v>6121</v>
      </c>
      <c r="E24" s="15">
        <v>61</v>
      </c>
      <c r="F24" s="15">
        <v>11</v>
      </c>
      <c r="G24" s="18">
        <v>60002101623</v>
      </c>
      <c r="H24" s="17" t="s">
        <v>254</v>
      </c>
      <c r="I24" s="16" t="s">
        <v>150</v>
      </c>
      <c r="J24" s="15"/>
      <c r="K24" s="15" t="s">
        <v>16</v>
      </c>
      <c r="L24" s="14">
        <v>3181</v>
      </c>
      <c r="M24" s="13">
        <v>2024</v>
      </c>
      <c r="N24" s="12">
        <v>181</v>
      </c>
      <c r="O24" s="11">
        <f t="shared" si="0"/>
        <v>3000</v>
      </c>
      <c r="P24" s="9"/>
      <c r="Q24" s="120">
        <v>3000</v>
      </c>
      <c r="R24" s="9">
        <f t="shared" si="1"/>
        <v>0</v>
      </c>
      <c r="S24" s="67"/>
    </row>
    <row r="25" spans="1:20" s="8" customFormat="1" ht="64.5" customHeight="1" x14ac:dyDescent="0.2">
      <c r="A25" s="15">
        <v>17</v>
      </c>
      <c r="B25" s="15" t="s">
        <v>13</v>
      </c>
      <c r="C25" s="15">
        <v>4350</v>
      </c>
      <c r="D25" s="15">
        <v>6121</v>
      </c>
      <c r="E25" s="15">
        <v>61</v>
      </c>
      <c r="F25" s="15">
        <v>11</v>
      </c>
      <c r="G25" s="18">
        <v>60002101632</v>
      </c>
      <c r="H25" s="17" t="s">
        <v>255</v>
      </c>
      <c r="I25" s="16" t="s">
        <v>150</v>
      </c>
      <c r="J25" s="15"/>
      <c r="K25" s="15" t="s">
        <v>16</v>
      </c>
      <c r="L25" s="14">
        <v>2136</v>
      </c>
      <c r="M25" s="13">
        <v>2024</v>
      </c>
      <c r="N25" s="12">
        <v>136</v>
      </c>
      <c r="O25" s="11">
        <f t="shared" si="0"/>
        <v>2000</v>
      </c>
      <c r="P25" s="9"/>
      <c r="Q25" s="120">
        <v>2000</v>
      </c>
      <c r="R25" s="9">
        <f t="shared" si="1"/>
        <v>0</v>
      </c>
      <c r="S25" s="67"/>
    </row>
    <row r="26" spans="1:20" s="8" customFormat="1" ht="96" customHeight="1" x14ac:dyDescent="0.2">
      <c r="A26" s="15">
        <v>18</v>
      </c>
      <c r="B26" s="15" t="s">
        <v>1</v>
      </c>
      <c r="C26" s="15">
        <v>4350</v>
      </c>
      <c r="D26" s="15">
        <v>6121</v>
      </c>
      <c r="E26" s="15">
        <v>61</v>
      </c>
      <c r="F26" s="15">
        <v>11</v>
      </c>
      <c r="G26" s="18">
        <v>60002101195</v>
      </c>
      <c r="H26" s="154" t="s">
        <v>204</v>
      </c>
      <c r="I26" s="16" t="s">
        <v>203</v>
      </c>
      <c r="J26" s="15" t="s">
        <v>55</v>
      </c>
      <c r="K26" s="15" t="s">
        <v>16</v>
      </c>
      <c r="L26" s="14">
        <v>6009</v>
      </c>
      <c r="M26" s="13" t="s">
        <v>0</v>
      </c>
      <c r="N26" s="12">
        <v>256</v>
      </c>
      <c r="O26" s="11">
        <f t="shared" si="0"/>
        <v>5753</v>
      </c>
      <c r="P26" s="9">
        <v>0</v>
      </c>
      <c r="Q26" s="120">
        <v>5753</v>
      </c>
      <c r="R26" s="9">
        <f t="shared" si="1"/>
        <v>0</v>
      </c>
      <c r="S26" s="155"/>
      <c r="T26" s="141">
        <v>81247</v>
      </c>
    </row>
    <row r="27" spans="1:20" s="8" customFormat="1" ht="64.5" customHeight="1" x14ac:dyDescent="0.2">
      <c r="A27" s="15">
        <v>19</v>
      </c>
      <c r="B27" s="15" t="s">
        <v>1</v>
      </c>
      <c r="C27" s="15">
        <v>4357</v>
      </c>
      <c r="D27" s="15">
        <v>6121</v>
      </c>
      <c r="E27" s="15">
        <v>61</v>
      </c>
      <c r="F27" s="15">
        <v>11</v>
      </c>
      <c r="G27" s="18">
        <v>60002101289</v>
      </c>
      <c r="H27" s="17" t="s">
        <v>152</v>
      </c>
      <c r="I27" s="16" t="s">
        <v>184</v>
      </c>
      <c r="J27" s="15"/>
      <c r="K27" s="15" t="s">
        <v>16</v>
      </c>
      <c r="L27" s="14">
        <v>12352</v>
      </c>
      <c r="M27" s="38">
        <v>2024</v>
      </c>
      <c r="N27" s="12">
        <v>429</v>
      </c>
      <c r="O27" s="11">
        <f t="shared" si="0"/>
        <v>11923</v>
      </c>
      <c r="P27" s="9"/>
      <c r="Q27" s="120">
        <v>11923</v>
      </c>
      <c r="R27" s="9">
        <f t="shared" si="1"/>
        <v>0</v>
      </c>
      <c r="S27" s="155"/>
    </row>
    <row r="28" spans="1:20" s="8" customFormat="1" ht="64.5" customHeight="1" x14ac:dyDescent="0.2">
      <c r="A28" s="15">
        <v>20</v>
      </c>
      <c r="B28" s="15" t="s">
        <v>4</v>
      </c>
      <c r="C28" s="15">
        <v>4357</v>
      </c>
      <c r="D28" s="15">
        <v>6121</v>
      </c>
      <c r="E28" s="15">
        <v>61</v>
      </c>
      <c r="F28" s="15">
        <v>11</v>
      </c>
      <c r="G28" s="18">
        <v>60002101461</v>
      </c>
      <c r="H28" s="17" t="s">
        <v>153</v>
      </c>
      <c r="I28" s="16" t="s">
        <v>183</v>
      </c>
      <c r="J28" s="15"/>
      <c r="K28" s="15" t="s">
        <v>16</v>
      </c>
      <c r="L28" s="14">
        <v>3528</v>
      </c>
      <c r="M28" s="13">
        <v>2023</v>
      </c>
      <c r="N28" s="12">
        <v>3028</v>
      </c>
      <c r="O28" s="11">
        <f t="shared" si="0"/>
        <v>500</v>
      </c>
      <c r="P28" s="9"/>
      <c r="Q28" s="120">
        <v>500</v>
      </c>
      <c r="R28" s="9">
        <f t="shared" si="1"/>
        <v>0</v>
      </c>
      <c r="S28" s="67"/>
    </row>
    <row r="29" spans="1:20" s="8" customFormat="1" ht="64.5" hidden="1" customHeight="1" x14ac:dyDescent="0.2">
      <c r="A29" s="15"/>
      <c r="B29" s="15"/>
      <c r="C29" s="15"/>
      <c r="D29" s="15"/>
      <c r="E29" s="15"/>
      <c r="F29" s="15"/>
      <c r="G29" s="18"/>
      <c r="H29" s="17"/>
      <c r="I29" s="35"/>
      <c r="J29" s="15"/>
      <c r="K29" s="15"/>
      <c r="L29" s="14"/>
      <c r="M29" s="38"/>
      <c r="N29" s="12"/>
      <c r="O29" s="11">
        <f t="shared" si="0"/>
        <v>0</v>
      </c>
      <c r="P29" s="9"/>
      <c r="Q29" s="120"/>
      <c r="R29" s="9">
        <f t="shared" si="1"/>
        <v>0</v>
      </c>
      <c r="S29" s="19"/>
    </row>
    <row r="30" spans="1:20" s="39" customFormat="1" ht="25.5" customHeight="1" x14ac:dyDescent="0.3">
      <c r="A30" s="44" t="s">
        <v>15</v>
      </c>
      <c r="B30" s="43"/>
      <c r="C30" s="43"/>
      <c r="D30" s="43"/>
      <c r="E30" s="43"/>
      <c r="F30" s="43"/>
      <c r="G30" s="43"/>
      <c r="H30" s="43"/>
      <c r="I30" s="43"/>
      <c r="J30" s="43"/>
      <c r="K30" s="43"/>
      <c r="L30" s="41">
        <f>SUM(L31:L38)</f>
        <v>1101483</v>
      </c>
      <c r="M30" s="41"/>
      <c r="N30" s="41">
        <f t="shared" ref="N30" si="2">SUM(N31:N38)</f>
        <v>3145</v>
      </c>
      <c r="O30" s="41">
        <f>SUM(O31:O38)</f>
        <v>14600</v>
      </c>
      <c r="P30" s="41">
        <f>SUM(P31:P38)</f>
        <v>0</v>
      </c>
      <c r="Q30" s="41">
        <f>SUM(Q31:Q38)</f>
        <v>14600</v>
      </c>
      <c r="R30" s="41">
        <f>SUM(R31:R38)</f>
        <v>1083738</v>
      </c>
      <c r="S30" s="40"/>
    </row>
    <row r="31" spans="1:20" s="8" customFormat="1" ht="64.5" customHeight="1" x14ac:dyDescent="0.2">
      <c r="A31" s="15">
        <v>1</v>
      </c>
      <c r="B31" s="15" t="s">
        <v>49</v>
      </c>
      <c r="C31" s="15">
        <v>4357</v>
      </c>
      <c r="D31" s="15">
        <v>6121</v>
      </c>
      <c r="E31" s="15">
        <v>61</v>
      </c>
      <c r="F31" s="15">
        <v>11</v>
      </c>
      <c r="G31" s="18">
        <v>60002101413</v>
      </c>
      <c r="H31" s="17" t="s">
        <v>54</v>
      </c>
      <c r="I31" s="16" t="s">
        <v>53</v>
      </c>
      <c r="J31" s="15"/>
      <c r="K31" s="15" t="s">
        <v>215</v>
      </c>
      <c r="L31" s="14">
        <v>250000</v>
      </c>
      <c r="M31" s="13" t="s">
        <v>46</v>
      </c>
      <c r="N31" s="12">
        <v>45</v>
      </c>
      <c r="O31" s="11">
        <f t="shared" ref="O31:O37" si="3">P31+Q31</f>
        <v>500</v>
      </c>
      <c r="P31" s="9">
        <v>0</v>
      </c>
      <c r="Q31" s="120">
        <v>500</v>
      </c>
      <c r="R31" s="9">
        <f t="shared" ref="R31:R37" si="4">L31-N31-O31</f>
        <v>249455</v>
      </c>
      <c r="S31" s="19"/>
    </row>
    <row r="32" spans="1:20" s="8" customFormat="1" ht="63.75" customHeight="1" x14ac:dyDescent="0.2">
      <c r="A32" s="15">
        <v>2</v>
      </c>
      <c r="B32" s="15" t="s">
        <v>4</v>
      </c>
      <c r="C32" s="15">
        <v>4350</v>
      </c>
      <c r="D32" s="15">
        <v>6121</v>
      </c>
      <c r="E32" s="15">
        <v>61</v>
      </c>
      <c r="F32" s="15">
        <v>11</v>
      </c>
      <c r="G32" s="18">
        <v>60002101415</v>
      </c>
      <c r="H32" s="17" t="s">
        <v>52</v>
      </c>
      <c r="I32" s="16" t="s">
        <v>51</v>
      </c>
      <c r="J32" s="15" t="s">
        <v>3</v>
      </c>
      <c r="K32" s="15" t="s">
        <v>14</v>
      </c>
      <c r="L32" s="14">
        <v>280000</v>
      </c>
      <c r="M32" s="13" t="s">
        <v>46</v>
      </c>
      <c r="N32" s="12">
        <v>2441</v>
      </c>
      <c r="O32" s="11">
        <f t="shared" si="3"/>
        <v>7100</v>
      </c>
      <c r="P32" s="9">
        <v>0</v>
      </c>
      <c r="Q32" s="120">
        <v>7100</v>
      </c>
      <c r="R32" s="9">
        <f t="shared" si="4"/>
        <v>270459</v>
      </c>
      <c r="S32" s="19"/>
    </row>
    <row r="33" spans="1:20" s="8" customFormat="1" ht="48.75" customHeight="1" x14ac:dyDescent="0.2">
      <c r="A33" s="15">
        <v>3</v>
      </c>
      <c r="B33" s="15" t="s">
        <v>13</v>
      </c>
      <c r="C33" s="15">
        <v>4350</v>
      </c>
      <c r="D33" s="15">
        <v>6121</v>
      </c>
      <c r="E33" s="15">
        <v>61</v>
      </c>
      <c r="F33" s="15">
        <v>11</v>
      </c>
      <c r="G33" s="18">
        <v>60002101524</v>
      </c>
      <c r="H33" s="17" t="s">
        <v>50</v>
      </c>
      <c r="I33" s="16" t="s">
        <v>47</v>
      </c>
      <c r="J33" s="15"/>
      <c r="K33" s="15" t="s">
        <v>14</v>
      </c>
      <c r="L33" s="14">
        <v>250000</v>
      </c>
      <c r="M33" s="13" t="s">
        <v>46</v>
      </c>
      <c r="N33" s="12">
        <v>240</v>
      </c>
      <c r="O33" s="11">
        <f t="shared" si="3"/>
        <v>2000</v>
      </c>
      <c r="P33" s="9">
        <v>0</v>
      </c>
      <c r="Q33" s="120">
        <v>2000</v>
      </c>
      <c r="R33" s="9">
        <f t="shared" si="4"/>
        <v>247760</v>
      </c>
      <c r="S33" s="67"/>
    </row>
    <row r="34" spans="1:20" s="8" customFormat="1" ht="45.75" customHeight="1" x14ac:dyDescent="0.2">
      <c r="A34" s="15">
        <v>4</v>
      </c>
      <c r="B34" s="15" t="s">
        <v>49</v>
      </c>
      <c r="C34" s="15">
        <v>4350</v>
      </c>
      <c r="D34" s="15">
        <v>6121</v>
      </c>
      <c r="E34" s="15">
        <v>61</v>
      </c>
      <c r="F34" s="15">
        <v>11</v>
      </c>
      <c r="G34" s="18">
        <v>60002101525</v>
      </c>
      <c r="H34" s="17" t="s">
        <v>48</v>
      </c>
      <c r="I34" s="16" t="s">
        <v>47</v>
      </c>
      <c r="J34" s="15" t="s">
        <v>130</v>
      </c>
      <c r="K34" s="15" t="s">
        <v>14</v>
      </c>
      <c r="L34" s="14">
        <v>250000</v>
      </c>
      <c r="M34" s="13" t="s">
        <v>46</v>
      </c>
      <c r="N34" s="12">
        <v>210</v>
      </c>
      <c r="O34" s="11">
        <f t="shared" si="3"/>
        <v>2000</v>
      </c>
      <c r="P34" s="9">
        <v>0</v>
      </c>
      <c r="Q34" s="120">
        <v>2000</v>
      </c>
      <c r="R34" s="9">
        <f t="shared" si="4"/>
        <v>247790</v>
      </c>
      <c r="S34" s="67"/>
    </row>
    <row r="35" spans="1:20" s="66" customFormat="1" ht="63.75" customHeight="1" x14ac:dyDescent="0.2">
      <c r="A35" s="15">
        <v>5</v>
      </c>
      <c r="B35" s="15" t="s">
        <v>45</v>
      </c>
      <c r="C35" s="15">
        <v>4324</v>
      </c>
      <c r="D35" s="15">
        <v>6121</v>
      </c>
      <c r="E35" s="15">
        <v>61</v>
      </c>
      <c r="F35" s="15">
        <v>11</v>
      </c>
      <c r="G35" s="18">
        <v>60002101553</v>
      </c>
      <c r="H35" s="17" t="s">
        <v>44</v>
      </c>
      <c r="I35" s="16" t="s">
        <v>199</v>
      </c>
      <c r="J35" s="15"/>
      <c r="K35" s="15" t="s">
        <v>14</v>
      </c>
      <c r="L35" s="14">
        <v>50000</v>
      </c>
      <c r="M35" s="13" t="s">
        <v>43</v>
      </c>
      <c r="N35" s="12">
        <v>0</v>
      </c>
      <c r="O35" s="11">
        <f t="shared" si="3"/>
        <v>1500</v>
      </c>
      <c r="P35" s="9">
        <v>0</v>
      </c>
      <c r="Q35" s="120">
        <v>1500</v>
      </c>
      <c r="R35" s="9">
        <f t="shared" si="4"/>
        <v>48500</v>
      </c>
      <c r="S35" s="67"/>
    </row>
    <row r="36" spans="1:20" s="66" customFormat="1" ht="63.75" customHeight="1" x14ac:dyDescent="0.2">
      <c r="A36" s="15">
        <v>6</v>
      </c>
      <c r="B36" s="15" t="s">
        <v>49</v>
      </c>
      <c r="C36" s="15">
        <v>4350</v>
      </c>
      <c r="D36" s="15">
        <v>6121</v>
      </c>
      <c r="E36" s="15">
        <v>61</v>
      </c>
      <c r="F36" s="15">
        <v>11</v>
      </c>
      <c r="G36" s="18">
        <v>60002101582</v>
      </c>
      <c r="H36" s="17" t="s">
        <v>181</v>
      </c>
      <c r="I36" s="16" t="s">
        <v>185</v>
      </c>
      <c r="J36" s="15"/>
      <c r="K36" s="15" t="s">
        <v>14</v>
      </c>
      <c r="L36" s="14">
        <v>10000</v>
      </c>
      <c r="M36" s="13">
        <v>2025</v>
      </c>
      <c r="N36" s="12">
        <v>0</v>
      </c>
      <c r="O36" s="11">
        <f t="shared" si="3"/>
        <v>500</v>
      </c>
      <c r="P36" s="9">
        <v>0</v>
      </c>
      <c r="Q36" s="120">
        <v>500</v>
      </c>
      <c r="R36" s="9">
        <f t="shared" si="4"/>
        <v>9500</v>
      </c>
      <c r="S36" s="67"/>
    </row>
    <row r="37" spans="1:20" s="66" customFormat="1" ht="63.75" customHeight="1" x14ac:dyDescent="0.2">
      <c r="A37" s="15">
        <v>7</v>
      </c>
      <c r="B37" s="15" t="s">
        <v>45</v>
      </c>
      <c r="C37" s="15">
        <v>4357</v>
      </c>
      <c r="D37" s="15">
        <v>6121</v>
      </c>
      <c r="E37" s="15">
        <v>61</v>
      </c>
      <c r="F37" s="15">
        <v>11</v>
      </c>
      <c r="G37" s="18">
        <v>60002101594</v>
      </c>
      <c r="H37" s="17" t="s">
        <v>151</v>
      </c>
      <c r="I37" s="16" t="s">
        <v>182</v>
      </c>
      <c r="J37" s="15"/>
      <c r="K37" s="15" t="s">
        <v>14</v>
      </c>
      <c r="L37" s="14">
        <v>3983</v>
      </c>
      <c r="M37" s="13">
        <v>2025</v>
      </c>
      <c r="N37" s="12">
        <v>83</v>
      </c>
      <c r="O37" s="11">
        <f t="shared" si="3"/>
        <v>500</v>
      </c>
      <c r="P37" s="9">
        <v>0</v>
      </c>
      <c r="Q37" s="120">
        <v>500</v>
      </c>
      <c r="R37" s="9">
        <f t="shared" si="4"/>
        <v>3400</v>
      </c>
      <c r="S37" s="67"/>
    </row>
    <row r="38" spans="1:20" s="148" customFormat="1" ht="47.25" customHeight="1" x14ac:dyDescent="0.2">
      <c r="A38" s="15">
        <v>8</v>
      </c>
      <c r="B38" s="15" t="s">
        <v>13</v>
      </c>
      <c r="C38" s="15">
        <v>4357</v>
      </c>
      <c r="D38" s="15">
        <v>6121</v>
      </c>
      <c r="E38" s="15">
        <v>61</v>
      </c>
      <c r="F38" s="15">
        <v>11</v>
      </c>
      <c r="G38" s="22">
        <v>60002101299</v>
      </c>
      <c r="H38" s="17" t="s">
        <v>222</v>
      </c>
      <c r="I38" s="16" t="s">
        <v>223</v>
      </c>
      <c r="J38" s="15" t="s">
        <v>3</v>
      </c>
      <c r="K38" s="15" t="s">
        <v>14</v>
      </c>
      <c r="L38" s="14">
        <v>7500</v>
      </c>
      <c r="M38" s="38">
        <v>2024</v>
      </c>
      <c r="N38" s="12">
        <v>126</v>
      </c>
      <c r="O38" s="11">
        <f>P38+Q38</f>
        <v>500</v>
      </c>
      <c r="P38" s="9"/>
      <c r="Q38" s="120">
        <v>500</v>
      </c>
      <c r="R38" s="9">
        <f>L38-N38-O38</f>
        <v>6874</v>
      </c>
      <c r="S38" s="19" t="s">
        <v>224</v>
      </c>
    </row>
    <row r="39" spans="1:20" ht="35.25" customHeight="1" x14ac:dyDescent="0.2">
      <c r="A39" s="34" t="s">
        <v>42</v>
      </c>
      <c r="B39" s="33"/>
      <c r="C39" s="33"/>
      <c r="D39" s="33"/>
      <c r="E39" s="33"/>
      <c r="F39" s="33"/>
      <c r="G39" s="33"/>
      <c r="H39" s="33"/>
      <c r="I39" s="33"/>
      <c r="J39" s="33"/>
      <c r="K39" s="33"/>
      <c r="L39" s="31">
        <f>+L8+L30</f>
        <v>1202393</v>
      </c>
      <c r="M39" s="32"/>
      <c r="N39" s="31">
        <f>+N8+N30</f>
        <v>9249</v>
      </c>
      <c r="O39" s="31">
        <f>+O8+O30</f>
        <v>96406</v>
      </c>
      <c r="P39" s="31">
        <f>+P8+P30</f>
        <v>0</v>
      </c>
      <c r="Q39" s="31">
        <f>+Q8+Q30</f>
        <v>96406</v>
      </c>
      <c r="R39" s="31">
        <f>+R8+R30</f>
        <v>1096738</v>
      </c>
      <c r="S39" s="30"/>
    </row>
    <row r="40" spans="1:20" s="3" customFormat="1" x14ac:dyDescent="0.2">
      <c r="A40" s="5"/>
      <c r="B40" s="5"/>
      <c r="C40" s="5"/>
      <c r="D40" s="5"/>
      <c r="E40" s="5"/>
      <c r="F40" s="5"/>
      <c r="G40" s="5"/>
      <c r="H40" s="5"/>
      <c r="I40" s="5"/>
      <c r="J40" s="1"/>
      <c r="K40" s="7"/>
      <c r="L40" s="6"/>
      <c r="M40" s="4"/>
      <c r="S40" s="2"/>
      <c r="T40" s="1"/>
    </row>
    <row r="41" spans="1:20" s="3" customFormat="1" x14ac:dyDescent="0.2">
      <c r="A41" s="5"/>
      <c r="B41" s="5"/>
      <c r="C41" s="5"/>
      <c r="D41" s="5"/>
      <c r="E41" s="5"/>
      <c r="F41" s="5"/>
      <c r="G41" s="5"/>
      <c r="H41" s="5"/>
      <c r="I41" s="5"/>
      <c r="J41" s="1"/>
      <c r="K41" s="7"/>
      <c r="L41" s="6"/>
      <c r="M41" s="4"/>
      <c r="S41" s="2"/>
      <c r="T41" s="1"/>
    </row>
    <row r="42" spans="1:20" s="3" customFormat="1" x14ac:dyDescent="0.2">
      <c r="A42" s="5"/>
      <c r="B42" s="5"/>
      <c r="C42" s="5"/>
      <c r="D42" s="5"/>
      <c r="E42" s="5"/>
      <c r="F42" s="5"/>
      <c r="G42" s="5"/>
      <c r="H42" s="5"/>
      <c r="I42" s="5"/>
      <c r="J42" s="1"/>
      <c r="K42" s="7"/>
      <c r="L42" s="6"/>
      <c r="M42" s="4"/>
      <c r="S42" s="2"/>
      <c r="T42" s="1"/>
    </row>
    <row r="43" spans="1:20" s="3" customFormat="1" x14ac:dyDescent="0.2">
      <c r="A43" s="5"/>
      <c r="B43" s="5"/>
      <c r="C43" s="5"/>
      <c r="D43" s="5"/>
      <c r="E43" s="5"/>
      <c r="F43" s="5"/>
      <c r="G43" s="5"/>
      <c r="H43" s="5"/>
      <c r="I43" s="5"/>
      <c r="J43" s="1"/>
      <c r="K43" s="7"/>
      <c r="L43" s="6"/>
      <c r="M43" s="4"/>
      <c r="S43" s="2"/>
      <c r="T43" s="1"/>
    </row>
    <row r="44" spans="1:20" s="3" customFormat="1" x14ac:dyDescent="0.2">
      <c r="A44" s="5"/>
      <c r="B44" s="5"/>
      <c r="C44" s="5"/>
      <c r="D44" s="5"/>
      <c r="E44" s="5"/>
      <c r="F44" s="5"/>
      <c r="G44" s="5"/>
      <c r="H44" s="5"/>
      <c r="I44" s="5"/>
      <c r="J44" s="1"/>
      <c r="K44" s="7"/>
      <c r="L44" s="6"/>
      <c r="M44" s="4"/>
      <c r="S44" s="2"/>
      <c r="T44" s="1"/>
    </row>
    <row r="45" spans="1:20" s="3" customFormat="1" x14ac:dyDescent="0.2">
      <c r="A45" s="5"/>
      <c r="B45" s="5"/>
      <c r="C45" s="5"/>
      <c r="D45" s="5"/>
      <c r="E45" s="5"/>
      <c r="F45" s="5"/>
      <c r="G45" s="5"/>
      <c r="H45" s="5"/>
      <c r="I45" s="5"/>
      <c r="J45" s="1"/>
      <c r="K45" s="7"/>
      <c r="L45" s="6"/>
      <c r="M45" s="4"/>
      <c r="S45" s="2"/>
      <c r="T45" s="1"/>
    </row>
    <row r="46" spans="1:20" s="3" customFormat="1" x14ac:dyDescent="0.2">
      <c r="A46" s="5"/>
      <c r="B46" s="5"/>
      <c r="C46" s="5"/>
      <c r="D46" s="5"/>
      <c r="E46" s="5"/>
      <c r="F46" s="5"/>
      <c r="G46" s="5"/>
      <c r="H46" s="5"/>
      <c r="I46" s="5"/>
      <c r="J46" s="1"/>
      <c r="K46" s="7"/>
      <c r="L46" s="6"/>
      <c r="M46" s="4"/>
      <c r="S46" s="2"/>
      <c r="T46" s="1"/>
    </row>
    <row r="47" spans="1:20" s="3" customFormat="1" x14ac:dyDescent="0.2">
      <c r="A47" s="5"/>
      <c r="B47" s="5"/>
      <c r="C47" s="5"/>
      <c r="D47" s="5"/>
      <c r="E47" s="5"/>
      <c r="F47" s="5"/>
      <c r="G47" s="5"/>
      <c r="H47" s="5"/>
      <c r="I47" s="5"/>
      <c r="J47" s="1"/>
      <c r="K47" s="7"/>
      <c r="L47" s="6"/>
      <c r="M47" s="4"/>
      <c r="S47" s="2"/>
      <c r="T47" s="1"/>
    </row>
    <row r="48" spans="1:20" s="3" customFormat="1" x14ac:dyDescent="0.2">
      <c r="A48" s="5"/>
      <c r="B48" s="5"/>
      <c r="C48" s="5"/>
      <c r="D48" s="5"/>
      <c r="E48" s="5"/>
      <c r="F48" s="5"/>
      <c r="G48" s="5"/>
      <c r="H48" s="5"/>
      <c r="I48" s="5"/>
      <c r="J48" s="1"/>
      <c r="K48" s="7"/>
      <c r="L48" s="6"/>
      <c r="M48" s="4"/>
      <c r="S48" s="2"/>
      <c r="T48" s="1"/>
    </row>
    <row r="49" spans="1:20" s="3" customFormat="1" x14ac:dyDescent="0.2">
      <c r="A49" s="5"/>
      <c r="B49" s="5"/>
      <c r="C49" s="5"/>
      <c r="D49" s="5"/>
      <c r="E49" s="5"/>
      <c r="F49" s="5"/>
      <c r="G49" s="5"/>
      <c r="H49" s="5"/>
      <c r="I49" s="5"/>
      <c r="J49" s="1"/>
      <c r="K49" s="7"/>
      <c r="L49" s="6"/>
      <c r="M49" s="4"/>
      <c r="S49" s="2"/>
      <c r="T49" s="1"/>
    </row>
    <row r="50" spans="1:20" s="3" customFormat="1" x14ac:dyDescent="0.2">
      <c r="A50" s="5"/>
      <c r="B50" s="5"/>
      <c r="C50" s="5"/>
      <c r="D50" s="5"/>
      <c r="E50" s="5"/>
      <c r="F50" s="5"/>
      <c r="G50" s="5"/>
      <c r="H50" s="5"/>
      <c r="I50" s="5"/>
      <c r="J50" s="1"/>
      <c r="K50" s="7"/>
      <c r="L50" s="6"/>
      <c r="M50" s="4"/>
      <c r="S50" s="2"/>
      <c r="T50" s="1"/>
    </row>
    <row r="51" spans="1:20" s="3" customFormat="1" x14ac:dyDescent="0.2">
      <c r="A51" s="5"/>
      <c r="B51" s="5"/>
      <c r="C51" s="5"/>
      <c r="D51" s="5"/>
      <c r="E51" s="5"/>
      <c r="F51" s="5"/>
      <c r="G51" s="5"/>
      <c r="H51" s="5"/>
      <c r="I51" s="5"/>
      <c r="J51" s="1"/>
      <c r="K51" s="7"/>
      <c r="L51" s="6"/>
      <c r="M51" s="4"/>
      <c r="S51" s="2"/>
      <c r="T51" s="1"/>
    </row>
    <row r="52" spans="1:20" s="3" customFormat="1" x14ac:dyDescent="0.2">
      <c r="A52" s="5"/>
      <c r="B52" s="5"/>
      <c r="C52" s="5"/>
      <c r="D52" s="5"/>
      <c r="E52" s="5"/>
      <c r="F52" s="5"/>
      <c r="G52" s="5"/>
      <c r="H52" s="5"/>
      <c r="I52" s="5"/>
      <c r="J52" s="1"/>
      <c r="K52" s="7"/>
      <c r="L52" s="6"/>
      <c r="M52" s="4"/>
      <c r="S52" s="2"/>
      <c r="T52" s="1"/>
    </row>
    <row r="53" spans="1:20" s="3" customFormat="1" x14ac:dyDescent="0.2">
      <c r="A53" s="5"/>
      <c r="B53" s="5"/>
      <c r="C53" s="5"/>
      <c r="D53" s="5"/>
      <c r="E53" s="5"/>
      <c r="F53" s="5"/>
      <c r="G53" s="5"/>
      <c r="H53" s="5"/>
      <c r="I53" s="5"/>
      <c r="J53" s="1"/>
      <c r="K53" s="7"/>
      <c r="L53" s="6"/>
      <c r="M53" s="4"/>
      <c r="S53" s="2"/>
      <c r="T53" s="1"/>
    </row>
    <row r="54" spans="1:20" s="3" customFormat="1" x14ac:dyDescent="0.2">
      <c r="A54" s="5"/>
      <c r="B54" s="5"/>
      <c r="C54" s="5"/>
      <c r="D54" s="5"/>
      <c r="E54" s="5"/>
      <c r="F54" s="5"/>
      <c r="G54" s="5"/>
      <c r="H54" s="5"/>
      <c r="I54" s="5"/>
      <c r="J54" s="1"/>
      <c r="K54" s="7"/>
      <c r="L54" s="6"/>
      <c r="M54" s="4"/>
      <c r="S54" s="2"/>
      <c r="T54" s="1"/>
    </row>
    <row r="55" spans="1:20" s="3" customFormat="1" x14ac:dyDescent="0.2">
      <c r="A55" s="5"/>
      <c r="B55" s="5"/>
      <c r="C55" s="5"/>
      <c r="D55" s="5"/>
      <c r="E55" s="5"/>
      <c r="F55" s="5"/>
      <c r="G55" s="5"/>
      <c r="H55" s="5"/>
      <c r="I55" s="5"/>
      <c r="J55" s="1"/>
      <c r="K55" s="7"/>
      <c r="L55" s="6"/>
      <c r="M55" s="4"/>
      <c r="S55" s="2"/>
      <c r="T55" s="1"/>
    </row>
    <row r="56" spans="1:20" s="3" customFormat="1" x14ac:dyDescent="0.2">
      <c r="A56" s="5"/>
      <c r="B56" s="5"/>
      <c r="C56" s="5"/>
      <c r="D56" s="5"/>
      <c r="E56" s="5"/>
      <c r="F56" s="5"/>
      <c r="G56" s="5"/>
      <c r="H56" s="5"/>
      <c r="I56" s="5"/>
      <c r="J56" s="1"/>
      <c r="K56" s="7"/>
      <c r="L56" s="6"/>
      <c r="M56" s="4"/>
      <c r="S56" s="2"/>
      <c r="T56" s="1"/>
    </row>
    <row r="57" spans="1:20" s="3" customFormat="1" x14ac:dyDescent="0.2">
      <c r="A57" s="1"/>
      <c r="B57" s="1"/>
      <c r="C57" s="1"/>
      <c r="D57" s="1"/>
      <c r="E57" s="1"/>
      <c r="F57" s="1"/>
      <c r="G57" s="1"/>
      <c r="H57" s="1"/>
      <c r="I57" s="1"/>
      <c r="J57" s="1"/>
      <c r="K57" s="5"/>
      <c r="L57" s="6"/>
      <c r="M57" s="4"/>
      <c r="S57" s="2"/>
      <c r="T57" s="1"/>
    </row>
    <row r="58" spans="1:20" s="3" customFormat="1" x14ac:dyDescent="0.2">
      <c r="A58" s="1"/>
      <c r="B58" s="1"/>
      <c r="C58" s="1"/>
      <c r="D58" s="1"/>
      <c r="E58" s="1"/>
      <c r="F58" s="1"/>
      <c r="G58" s="1"/>
      <c r="H58" s="1"/>
      <c r="I58" s="1"/>
      <c r="J58" s="1"/>
      <c r="K58" s="5"/>
      <c r="L58" s="6"/>
      <c r="M58" s="4"/>
      <c r="S58" s="2"/>
      <c r="T58" s="1"/>
    </row>
  </sheetData>
  <mergeCells count="18">
    <mergeCell ref="S6:S7"/>
    <mergeCell ref="J6:J7"/>
    <mergeCell ref="K6:K7"/>
    <mergeCell ref="L6:L7"/>
    <mergeCell ref="M6:M7"/>
    <mergeCell ref="N6:N7"/>
    <mergeCell ref="O6:Q6"/>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49" firstPageNumber="117" fitToHeight="0" orientation="landscape" useFirstPageNumber="1" r:id="rId1"/>
  <headerFooter>
    <oddFooter>&amp;L&amp;"Arial,Kurzíva"&amp;11Zastupitelstvo Olomouckého kraje 11.12.2023
2.1. - Rozpočet OK na rok  2024 - návrh rozpočtu  
Příloha č. 5b) - Rozpracované investice&amp;R&amp;"Arial,Kurzíva"&amp;11Strana &amp;P (celkem 216)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3"/>
  <sheetViews>
    <sheetView showGridLines="0" view="pageBreakPreview" zoomScale="70" zoomScaleNormal="70" zoomScaleSheetLayoutView="70" workbookViewId="0">
      <pane ySplit="7" topLeftCell="A8" activePane="bottomLeft" state="frozenSplit"/>
      <selection activeCell="B37" sqref="B37"/>
      <selection pane="bottomLeft" activeCell="L8" sqref="L8"/>
    </sheetView>
  </sheetViews>
  <sheetFormatPr defaultColWidth="9.140625" defaultRowHeight="12.75" outlineLevelCol="1" x14ac:dyDescent="0.2"/>
  <cols>
    <col min="1" max="1" width="5.42578125" style="1" customWidth="1"/>
    <col min="2" max="2" width="6" style="1" customWidth="1"/>
    <col min="3" max="3" width="7.42578125" style="1" hidden="1" customWidth="1" outlineLevel="1"/>
    <col min="4" max="4" width="6.5703125" style="1" hidden="1" customWidth="1" outlineLevel="1"/>
    <col min="5" max="5" width="6.7109375" style="1" customWidth="1" collapsed="1"/>
    <col min="6" max="6" width="5.28515625" style="1" hidden="1" customWidth="1" outlineLevel="1"/>
    <col min="7" max="7" width="16.28515625" style="1" hidden="1" customWidth="1" outlineLevel="1"/>
    <col min="8" max="8" width="56.28515625" style="1" customWidth="1" collapsed="1"/>
    <col min="9" max="9" width="49.570312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43.5703125" style="2" hidden="1" customWidth="1"/>
    <col min="20" max="20" width="0" style="1" hidden="1" customWidth="1"/>
    <col min="21" max="16384" width="9.140625" style="1"/>
  </cols>
  <sheetData>
    <row r="1" spans="1:20" ht="18" x14ac:dyDescent="0.25">
      <c r="A1" s="152" t="s">
        <v>205</v>
      </c>
      <c r="B1" s="62"/>
      <c r="C1" s="62"/>
      <c r="D1" s="62"/>
      <c r="E1" s="62"/>
      <c r="F1" s="62"/>
      <c r="G1" s="62"/>
      <c r="H1" s="64"/>
      <c r="I1" s="63"/>
      <c r="J1" s="62"/>
      <c r="M1" s="61"/>
      <c r="N1" s="60"/>
      <c r="P1" s="60"/>
      <c r="Q1" s="60"/>
      <c r="R1" s="59"/>
      <c r="S1" s="58"/>
      <c r="T1" s="47"/>
    </row>
    <row r="2" spans="1:20" ht="15.75" x14ac:dyDescent="0.25">
      <c r="A2" s="51" t="s">
        <v>40</v>
      </c>
      <c r="B2" s="51"/>
      <c r="C2" s="51"/>
      <c r="F2" s="51"/>
      <c r="G2" s="51"/>
      <c r="H2" s="51" t="s">
        <v>206</v>
      </c>
      <c r="I2" s="151" t="s">
        <v>207</v>
      </c>
      <c r="J2" s="56"/>
      <c r="M2" s="50"/>
      <c r="N2" s="49"/>
      <c r="P2" s="49"/>
      <c r="Q2" s="49"/>
      <c r="R2" s="49"/>
      <c r="S2" s="48"/>
      <c r="T2" s="47"/>
    </row>
    <row r="3" spans="1:20" ht="17.25" customHeight="1" x14ac:dyDescent="0.2">
      <c r="A3" s="51"/>
      <c r="B3" s="51"/>
      <c r="C3" s="51"/>
      <c r="E3" s="51"/>
      <c r="F3" s="51"/>
      <c r="G3" s="51"/>
      <c r="H3" s="51" t="s">
        <v>37</v>
      </c>
      <c r="I3" s="52"/>
      <c r="J3" s="51"/>
      <c r="M3" s="50"/>
      <c r="N3" s="49"/>
      <c r="P3" s="49"/>
      <c r="Q3" s="49"/>
      <c r="S3" s="48"/>
      <c r="T3" s="47"/>
    </row>
    <row r="4" spans="1:20" ht="17.25" customHeight="1" x14ac:dyDescent="0.2">
      <c r="A4" s="51"/>
      <c r="B4" s="51"/>
      <c r="C4" s="51"/>
      <c r="D4" s="51"/>
      <c r="E4" s="51"/>
      <c r="F4" s="51"/>
      <c r="G4" s="51"/>
      <c r="H4" s="51"/>
      <c r="I4" s="52"/>
      <c r="J4" s="51"/>
      <c r="M4" s="50"/>
      <c r="N4" s="49"/>
      <c r="P4" s="49"/>
      <c r="Q4" s="49"/>
      <c r="R4" s="129" t="s">
        <v>36</v>
      </c>
      <c r="S4" s="48"/>
      <c r="T4" s="47"/>
    </row>
    <row r="5" spans="1:20" ht="25.5" customHeight="1" x14ac:dyDescent="0.2">
      <c r="A5" s="184" t="s">
        <v>261</v>
      </c>
      <c r="B5" s="184"/>
      <c r="C5" s="184"/>
      <c r="D5" s="184"/>
      <c r="E5" s="184"/>
      <c r="F5" s="184"/>
      <c r="G5" s="184"/>
      <c r="H5" s="184"/>
      <c r="I5" s="184"/>
      <c r="J5" s="184"/>
      <c r="K5" s="184"/>
      <c r="L5" s="184"/>
      <c r="M5" s="184"/>
      <c r="N5" s="184"/>
      <c r="O5" s="184"/>
      <c r="P5" s="184"/>
      <c r="Q5" s="184"/>
      <c r="R5" s="184"/>
      <c r="S5" s="46"/>
    </row>
    <row r="6" spans="1:20" ht="25.5" customHeight="1" x14ac:dyDescent="0.2">
      <c r="A6" s="173" t="s">
        <v>34</v>
      </c>
      <c r="B6" s="173" t="s">
        <v>33</v>
      </c>
      <c r="C6" s="174" t="s">
        <v>32</v>
      </c>
      <c r="D6" s="174" t="s">
        <v>31</v>
      </c>
      <c r="E6" s="174" t="s">
        <v>30</v>
      </c>
      <c r="F6" s="174" t="s">
        <v>29</v>
      </c>
      <c r="G6" s="174" t="s">
        <v>28</v>
      </c>
      <c r="H6" s="174" t="s">
        <v>27</v>
      </c>
      <c r="I6" s="177" t="s">
        <v>26</v>
      </c>
      <c r="J6" s="179" t="s">
        <v>25</v>
      </c>
      <c r="K6" s="177" t="s">
        <v>24</v>
      </c>
      <c r="L6" s="177" t="s">
        <v>23</v>
      </c>
      <c r="M6" s="177" t="s">
        <v>22</v>
      </c>
      <c r="N6" s="178" t="s">
        <v>142</v>
      </c>
      <c r="O6" s="180" t="s">
        <v>143</v>
      </c>
      <c r="P6" s="180"/>
      <c r="Q6" s="180"/>
      <c r="R6" s="178" t="s">
        <v>145</v>
      </c>
      <c r="S6" s="178" t="s">
        <v>21</v>
      </c>
    </row>
    <row r="7" spans="1:20" ht="58.7" customHeight="1" x14ac:dyDescent="0.2">
      <c r="A7" s="173"/>
      <c r="B7" s="173"/>
      <c r="C7" s="174"/>
      <c r="D7" s="174"/>
      <c r="E7" s="174"/>
      <c r="F7" s="174"/>
      <c r="G7" s="174"/>
      <c r="H7" s="174"/>
      <c r="I7" s="177"/>
      <c r="J7" s="179"/>
      <c r="K7" s="177"/>
      <c r="L7" s="177"/>
      <c r="M7" s="177"/>
      <c r="N7" s="178"/>
      <c r="O7" s="45" t="s">
        <v>20</v>
      </c>
      <c r="P7" s="45" t="s">
        <v>19</v>
      </c>
      <c r="Q7" s="45" t="s">
        <v>18</v>
      </c>
      <c r="R7" s="178"/>
      <c r="S7" s="178"/>
    </row>
    <row r="8" spans="1:20" ht="34.9" customHeight="1" x14ac:dyDescent="0.2">
      <c r="A8" s="44" t="s">
        <v>232</v>
      </c>
      <c r="B8" s="43"/>
      <c r="C8" s="43"/>
      <c r="D8" s="43"/>
      <c r="E8" s="43"/>
      <c r="F8" s="43"/>
      <c r="G8" s="43"/>
      <c r="H8" s="43"/>
      <c r="I8" s="43"/>
      <c r="J8" s="43"/>
      <c r="K8" s="150"/>
      <c r="L8" s="41">
        <f>SUM(L9:L10)</f>
        <v>5900</v>
      </c>
      <c r="M8" s="42"/>
      <c r="N8" s="41">
        <f t="shared" ref="N8:R8" si="0">SUM(N9:N10)</f>
        <v>0</v>
      </c>
      <c r="O8" s="41">
        <f t="shared" si="0"/>
        <v>5900</v>
      </c>
      <c r="P8" s="41">
        <f t="shared" si="0"/>
        <v>0</v>
      </c>
      <c r="Q8" s="41">
        <f t="shared" si="0"/>
        <v>5900</v>
      </c>
      <c r="R8" s="41">
        <f t="shared" si="0"/>
        <v>0</v>
      </c>
      <c r="S8" s="19"/>
    </row>
    <row r="9" spans="1:20" s="149" customFormat="1" ht="381" customHeight="1" x14ac:dyDescent="0.2">
      <c r="A9" s="15">
        <v>1</v>
      </c>
      <c r="B9" s="133"/>
      <c r="C9" s="133">
        <v>2299</v>
      </c>
      <c r="D9" s="133">
        <v>6123</v>
      </c>
      <c r="E9" s="133">
        <v>61</v>
      </c>
      <c r="F9" s="133">
        <v>406</v>
      </c>
      <c r="G9" s="134">
        <v>30405000000</v>
      </c>
      <c r="H9" s="17" t="s">
        <v>231</v>
      </c>
      <c r="I9" s="16" t="s">
        <v>259</v>
      </c>
      <c r="J9" s="15"/>
      <c r="K9" s="15"/>
      <c r="L9" s="14">
        <v>5500</v>
      </c>
      <c r="M9" s="13" t="s">
        <v>230</v>
      </c>
      <c r="N9" s="12">
        <v>0</v>
      </c>
      <c r="O9" s="11">
        <f>SUM(Q9)</f>
        <v>5500</v>
      </c>
      <c r="P9" s="12">
        <v>0</v>
      </c>
      <c r="Q9" s="121">
        <v>5500</v>
      </c>
      <c r="R9" s="14">
        <v>0</v>
      </c>
      <c r="S9" s="19"/>
    </row>
    <row r="10" spans="1:20" s="149" customFormat="1" ht="156" customHeight="1" x14ac:dyDescent="0.2">
      <c r="A10" s="15">
        <v>2</v>
      </c>
      <c r="B10" s="133"/>
      <c r="C10" s="133">
        <v>2299</v>
      </c>
      <c r="D10" s="133">
        <v>6122</v>
      </c>
      <c r="E10" s="133">
        <v>61</v>
      </c>
      <c r="F10" s="133">
        <v>406</v>
      </c>
      <c r="G10" s="134">
        <v>30405000000</v>
      </c>
      <c r="H10" s="17" t="s">
        <v>233</v>
      </c>
      <c r="I10" s="153" t="s">
        <v>234</v>
      </c>
      <c r="J10" s="15"/>
      <c r="K10" s="15"/>
      <c r="L10" s="14">
        <v>400</v>
      </c>
      <c r="M10" s="13">
        <v>2024</v>
      </c>
      <c r="N10" s="12">
        <v>0</v>
      </c>
      <c r="O10" s="11">
        <v>400</v>
      </c>
      <c r="P10" s="12">
        <v>0</v>
      </c>
      <c r="Q10" s="121">
        <v>400</v>
      </c>
      <c r="R10" s="14"/>
      <c r="S10" s="19"/>
    </row>
    <row r="11" spans="1:20" ht="35.25" customHeight="1" x14ac:dyDescent="0.2">
      <c r="A11" s="181" t="s">
        <v>262</v>
      </c>
      <c r="B11" s="182"/>
      <c r="C11" s="182"/>
      <c r="D11" s="182"/>
      <c r="E11" s="182"/>
      <c r="F11" s="182"/>
      <c r="G11" s="182"/>
      <c r="H11" s="182"/>
      <c r="I11" s="182"/>
      <c r="J11" s="182"/>
      <c r="K11" s="183"/>
      <c r="L11" s="31">
        <f>L8</f>
        <v>5900</v>
      </c>
      <c r="M11" s="32"/>
      <c r="N11" s="31">
        <f t="shared" ref="N11:R11" si="1">N8</f>
        <v>0</v>
      </c>
      <c r="O11" s="31">
        <f t="shared" si="1"/>
        <v>5900</v>
      </c>
      <c r="P11" s="31">
        <f t="shared" si="1"/>
        <v>0</v>
      </c>
      <c r="Q11" s="31">
        <f t="shared" si="1"/>
        <v>5900</v>
      </c>
      <c r="R11" s="31">
        <f t="shared" si="1"/>
        <v>0</v>
      </c>
      <c r="S11" s="30"/>
    </row>
    <row r="12" spans="1:20" s="3" customFormat="1" x14ac:dyDescent="0.2">
      <c r="A12" s="5"/>
      <c r="B12" s="5"/>
      <c r="C12" s="5"/>
      <c r="D12" s="5"/>
      <c r="E12" s="5"/>
      <c r="F12" s="5"/>
      <c r="G12" s="5"/>
      <c r="H12" s="29"/>
      <c r="I12" s="5"/>
      <c r="J12" s="28"/>
      <c r="K12" s="27"/>
      <c r="L12" s="26"/>
      <c r="M12" s="25"/>
      <c r="N12" s="24"/>
      <c r="S12" s="2"/>
      <c r="T12" s="1"/>
    </row>
    <row r="13" spans="1:20" s="3" customFormat="1" x14ac:dyDescent="0.2">
      <c r="A13" s="5"/>
      <c r="B13" s="5"/>
      <c r="C13" s="5"/>
      <c r="D13" s="5"/>
      <c r="E13" s="5"/>
      <c r="F13" s="5"/>
      <c r="G13" s="5"/>
      <c r="H13" s="5"/>
      <c r="I13" s="5"/>
      <c r="J13" s="23"/>
      <c r="K13" s="7"/>
      <c r="L13" s="6"/>
      <c r="M13" s="4"/>
      <c r="S13" s="2"/>
      <c r="T13" s="1"/>
    </row>
    <row r="14" spans="1:20" s="3" customFormat="1" x14ac:dyDescent="0.2">
      <c r="A14" s="5"/>
      <c r="B14" s="5"/>
      <c r="C14" s="5"/>
      <c r="D14" s="5"/>
      <c r="E14" s="5"/>
      <c r="F14" s="5"/>
      <c r="G14" s="5"/>
      <c r="H14" s="5"/>
      <c r="I14" s="5"/>
      <c r="J14" s="23"/>
      <c r="K14" s="7"/>
      <c r="L14" s="6"/>
      <c r="M14" s="4"/>
      <c r="S14" s="2"/>
      <c r="T14" s="1"/>
    </row>
    <row r="15" spans="1:20" s="3" customFormat="1" x14ac:dyDescent="0.2">
      <c r="A15" s="5"/>
      <c r="B15" s="5"/>
      <c r="C15" s="5"/>
      <c r="D15" s="5"/>
      <c r="E15" s="5"/>
      <c r="F15" s="5"/>
      <c r="G15" s="5"/>
      <c r="H15" s="5"/>
      <c r="I15" s="5"/>
      <c r="J15" s="1"/>
      <c r="K15" s="7"/>
      <c r="L15" s="6"/>
      <c r="M15" s="4"/>
      <c r="S15" s="2"/>
      <c r="T15" s="1"/>
    </row>
    <row r="16" spans="1:20" s="3" customFormat="1" x14ac:dyDescent="0.2">
      <c r="A16" s="5"/>
      <c r="B16" s="5"/>
      <c r="C16" s="5"/>
      <c r="D16" s="5"/>
      <c r="E16" s="5"/>
      <c r="F16" s="5"/>
      <c r="G16" s="5"/>
      <c r="H16" s="5"/>
      <c r="I16" s="5"/>
      <c r="J16" s="1"/>
      <c r="K16" s="7"/>
      <c r="L16" s="6"/>
      <c r="M16" s="4"/>
      <c r="S16" s="2"/>
      <c r="T16" s="1"/>
    </row>
    <row r="17" spans="1:20" s="3" customFormat="1" x14ac:dyDescent="0.2">
      <c r="A17" s="5"/>
      <c r="B17" s="5"/>
      <c r="C17" s="5"/>
      <c r="D17" s="5"/>
      <c r="E17" s="5"/>
      <c r="F17" s="5"/>
      <c r="G17" s="5"/>
      <c r="H17" s="5"/>
      <c r="I17" s="5"/>
      <c r="J17" s="1"/>
      <c r="K17" s="7"/>
      <c r="L17" s="6"/>
      <c r="M17" s="4"/>
      <c r="S17" s="2"/>
      <c r="T17" s="1"/>
    </row>
    <row r="18" spans="1:20" s="3" customFormat="1" x14ac:dyDescent="0.2">
      <c r="A18" s="5"/>
      <c r="B18" s="5"/>
      <c r="C18" s="5"/>
      <c r="D18" s="5"/>
      <c r="E18" s="5"/>
      <c r="F18" s="5"/>
      <c r="G18" s="5"/>
      <c r="H18" s="5"/>
      <c r="I18" s="5"/>
      <c r="J18" s="1"/>
      <c r="K18" s="7"/>
      <c r="L18" s="6"/>
      <c r="M18" s="4"/>
      <c r="S18" s="2"/>
      <c r="T18" s="1"/>
    </row>
    <row r="19" spans="1:20" s="3" customFormat="1" x14ac:dyDescent="0.2">
      <c r="A19" s="5"/>
      <c r="B19" s="5"/>
      <c r="C19" s="5"/>
      <c r="D19" s="5"/>
      <c r="E19" s="5"/>
      <c r="F19" s="5"/>
      <c r="G19" s="5"/>
      <c r="H19" s="5"/>
      <c r="I19" s="5"/>
      <c r="J19" s="1"/>
      <c r="K19" s="7"/>
      <c r="L19" s="6"/>
      <c r="M19" s="4"/>
      <c r="S19" s="2"/>
      <c r="T19" s="1"/>
    </row>
    <row r="20" spans="1:20" s="3" customFormat="1" x14ac:dyDescent="0.2">
      <c r="A20" s="5"/>
      <c r="B20" s="5"/>
      <c r="C20" s="5"/>
      <c r="D20" s="5"/>
      <c r="E20" s="5"/>
      <c r="F20" s="5"/>
      <c r="G20" s="5"/>
      <c r="H20" s="5"/>
      <c r="I20" s="5"/>
      <c r="J20" s="1"/>
      <c r="K20" s="7"/>
      <c r="L20" s="6"/>
      <c r="M20" s="4"/>
      <c r="S20" s="2"/>
      <c r="T20" s="1"/>
    </row>
    <row r="21" spans="1:20" s="3" customFormat="1" x14ac:dyDescent="0.2">
      <c r="A21" s="5"/>
      <c r="B21" s="5"/>
      <c r="C21" s="5"/>
      <c r="D21" s="5"/>
      <c r="E21" s="5"/>
      <c r="F21" s="5"/>
      <c r="G21" s="5"/>
      <c r="H21" s="5"/>
      <c r="I21" s="5"/>
      <c r="J21" s="1"/>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1"/>
      <c r="B32" s="1"/>
      <c r="C32" s="1"/>
      <c r="D32" s="1"/>
      <c r="E32" s="1"/>
      <c r="F32" s="1"/>
      <c r="G32" s="1"/>
      <c r="H32" s="1"/>
      <c r="I32" s="1"/>
      <c r="J32" s="1"/>
      <c r="K32" s="5"/>
      <c r="L32" s="6"/>
      <c r="M32" s="4"/>
      <c r="S32" s="2"/>
      <c r="T32" s="1"/>
    </row>
    <row r="33" spans="1:20" s="3" customFormat="1" x14ac:dyDescent="0.2">
      <c r="A33" s="1"/>
      <c r="B33" s="1"/>
      <c r="C33" s="1"/>
      <c r="D33" s="1"/>
      <c r="E33" s="1"/>
      <c r="F33" s="1"/>
      <c r="G33" s="1"/>
      <c r="H33" s="1"/>
      <c r="I33" s="1"/>
      <c r="J33" s="1"/>
      <c r="K33" s="5"/>
      <c r="L33" s="6"/>
      <c r="M33" s="4"/>
      <c r="S33" s="2"/>
      <c r="T33" s="1"/>
    </row>
  </sheetData>
  <mergeCells count="19">
    <mergeCell ref="A5:R5"/>
    <mergeCell ref="A6:A7"/>
    <mergeCell ref="B6:B7"/>
    <mergeCell ref="C6:C7"/>
    <mergeCell ref="D6:D7"/>
    <mergeCell ref="E6:E7"/>
    <mergeCell ref="F6:F7"/>
    <mergeCell ref="G6:G7"/>
    <mergeCell ref="H6:H7"/>
    <mergeCell ref="I6:I7"/>
    <mergeCell ref="R6:R7"/>
    <mergeCell ref="S6:S7"/>
    <mergeCell ref="A11:K11"/>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57" firstPageNumber="120" fitToHeight="0" orientation="landscape" useFirstPageNumber="1" r:id="rId1"/>
  <headerFooter>
    <oddFooter>&amp;L&amp;"Arial,Kurzíva"&amp;11Zastupitelstvo Olomouckého kraje 11.12.2023
2.1. - Rozpočet OK na rok  2024 - návrh rozpočtu  
Příloha č. 5b) - Rozpracované investice&amp;R&amp;"Arial,Kurzíva"&amp;11Strana &amp;P (celkem 216)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44"/>
  <sheetViews>
    <sheetView showGridLines="0" view="pageBreakPreview" zoomScale="70" zoomScaleNormal="66" zoomScaleSheetLayoutView="70" workbookViewId="0">
      <pane ySplit="7" topLeftCell="A8" activePane="bottomLeft" state="frozenSplit"/>
      <selection activeCell="A13" sqref="A13:B13"/>
      <selection pane="bottomLeft" activeCell="M20" sqref="M20"/>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6.710937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7"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7.28515625" style="3" customWidth="1"/>
    <col min="19" max="19" width="20.7109375" style="2" customWidth="1"/>
    <col min="20" max="20" width="9.140625" style="1" customWidth="1"/>
    <col min="21" max="16384" width="9.140625" style="1"/>
  </cols>
  <sheetData>
    <row r="1" spans="1:20" ht="20.25" x14ac:dyDescent="0.3">
      <c r="A1" s="65" t="s">
        <v>41</v>
      </c>
      <c r="B1" s="62"/>
      <c r="C1" s="62"/>
      <c r="D1" s="62"/>
      <c r="E1" s="62"/>
      <c r="F1" s="62"/>
      <c r="G1" s="62"/>
      <c r="H1" s="64"/>
      <c r="I1" s="63"/>
      <c r="J1" s="62"/>
      <c r="M1" s="61"/>
      <c r="N1" s="60"/>
      <c r="P1" s="60"/>
      <c r="Q1" s="60"/>
      <c r="R1" s="59"/>
      <c r="S1" s="58"/>
      <c r="T1" s="47"/>
    </row>
    <row r="2" spans="1:20" ht="15.75" x14ac:dyDescent="0.25">
      <c r="A2" s="54" t="s">
        <v>40</v>
      </c>
      <c r="B2" s="54"/>
      <c r="C2" s="54"/>
      <c r="D2" s="55"/>
      <c r="E2" s="54"/>
      <c r="F2" s="54"/>
      <c r="G2" s="54"/>
      <c r="H2" s="54" t="s">
        <v>39</v>
      </c>
      <c r="I2" s="57" t="s">
        <v>38</v>
      </c>
      <c r="J2" s="56"/>
      <c r="M2" s="50"/>
      <c r="N2" s="49"/>
      <c r="P2" s="49"/>
      <c r="Q2" s="49"/>
      <c r="R2" s="49"/>
      <c r="S2" s="48"/>
      <c r="T2" s="47"/>
    </row>
    <row r="3" spans="1:20" ht="17.25" customHeight="1" x14ac:dyDescent="0.2">
      <c r="A3" s="54"/>
      <c r="B3" s="54"/>
      <c r="C3" s="54"/>
      <c r="D3" s="55"/>
      <c r="E3" s="54"/>
      <c r="F3" s="54"/>
      <c r="G3" s="54"/>
      <c r="H3" s="54" t="s">
        <v>37</v>
      </c>
      <c r="I3" s="53"/>
      <c r="J3" s="51"/>
      <c r="M3" s="50"/>
      <c r="N3" s="49"/>
      <c r="P3" s="49"/>
      <c r="Q3" s="49"/>
      <c r="S3" s="48"/>
      <c r="T3" s="47"/>
    </row>
    <row r="4" spans="1:20" ht="17.25" customHeight="1" x14ac:dyDescent="0.2">
      <c r="A4" s="51"/>
      <c r="B4" s="51"/>
      <c r="C4" s="51"/>
      <c r="D4" s="51"/>
      <c r="E4" s="51"/>
      <c r="F4" s="51"/>
      <c r="G4" s="51"/>
      <c r="H4" s="51"/>
      <c r="I4" s="52"/>
      <c r="J4" s="51"/>
      <c r="M4" s="50"/>
      <c r="N4" s="49"/>
      <c r="P4" s="49"/>
      <c r="Q4" s="49"/>
      <c r="R4" s="129" t="s">
        <v>36</v>
      </c>
      <c r="S4" s="48"/>
      <c r="T4" s="47"/>
    </row>
    <row r="5" spans="1:20" ht="25.5" customHeight="1" x14ac:dyDescent="0.2">
      <c r="A5" s="170" t="s">
        <v>133</v>
      </c>
      <c r="B5" s="171"/>
      <c r="C5" s="171"/>
      <c r="D5" s="171"/>
      <c r="E5" s="171"/>
      <c r="F5" s="171"/>
      <c r="G5" s="171"/>
      <c r="H5" s="171"/>
      <c r="I5" s="171"/>
      <c r="J5" s="171"/>
      <c r="K5" s="171"/>
      <c r="L5" s="171"/>
      <c r="M5" s="171"/>
      <c r="N5" s="171"/>
      <c r="O5" s="171"/>
      <c r="P5" s="171"/>
      <c r="Q5" s="171"/>
      <c r="R5" s="172"/>
      <c r="S5" s="46"/>
    </row>
    <row r="6" spans="1:20" ht="25.5" customHeight="1" x14ac:dyDescent="0.2">
      <c r="A6" s="173" t="s">
        <v>34</v>
      </c>
      <c r="B6" s="173" t="s">
        <v>33</v>
      </c>
      <c r="C6" s="174" t="s">
        <v>32</v>
      </c>
      <c r="D6" s="174" t="s">
        <v>31</v>
      </c>
      <c r="E6" s="175" t="s">
        <v>30</v>
      </c>
      <c r="F6" s="174" t="s">
        <v>29</v>
      </c>
      <c r="G6" s="174" t="s">
        <v>28</v>
      </c>
      <c r="H6" s="174" t="s">
        <v>27</v>
      </c>
      <c r="I6" s="177" t="s">
        <v>26</v>
      </c>
      <c r="J6" s="179" t="s">
        <v>25</v>
      </c>
      <c r="K6" s="177" t="s">
        <v>24</v>
      </c>
      <c r="L6" s="177" t="s">
        <v>23</v>
      </c>
      <c r="M6" s="177" t="s">
        <v>22</v>
      </c>
      <c r="N6" s="178" t="s">
        <v>142</v>
      </c>
      <c r="O6" s="180" t="s">
        <v>143</v>
      </c>
      <c r="P6" s="180"/>
      <c r="Q6" s="180"/>
      <c r="R6" s="178" t="s">
        <v>145</v>
      </c>
      <c r="S6" s="178" t="s">
        <v>21</v>
      </c>
    </row>
    <row r="7" spans="1:20" ht="58.7" customHeight="1" x14ac:dyDescent="0.2">
      <c r="A7" s="173"/>
      <c r="B7" s="173"/>
      <c r="C7" s="174"/>
      <c r="D7" s="174"/>
      <c r="E7" s="176"/>
      <c r="F7" s="174"/>
      <c r="G7" s="174"/>
      <c r="H7" s="174"/>
      <c r="I7" s="177"/>
      <c r="J7" s="179"/>
      <c r="K7" s="177"/>
      <c r="L7" s="177"/>
      <c r="M7" s="177"/>
      <c r="N7" s="178"/>
      <c r="O7" s="45" t="s">
        <v>20</v>
      </c>
      <c r="P7" s="45" t="s">
        <v>19</v>
      </c>
      <c r="Q7" s="45" t="s">
        <v>18</v>
      </c>
      <c r="R7" s="178"/>
      <c r="S7" s="178"/>
    </row>
    <row r="8" spans="1:20" s="39" customFormat="1" ht="25.5" customHeight="1" x14ac:dyDescent="0.3">
      <c r="A8" s="44" t="s">
        <v>17</v>
      </c>
      <c r="B8" s="43"/>
      <c r="C8" s="43"/>
      <c r="D8" s="43"/>
      <c r="E8" s="43"/>
      <c r="F8" s="43"/>
      <c r="G8" s="43"/>
      <c r="H8" s="43"/>
      <c r="I8" s="43"/>
      <c r="J8" s="43"/>
      <c r="K8" s="43"/>
      <c r="L8" s="41">
        <f>SUM(L9:L9)</f>
        <v>2000</v>
      </c>
      <c r="M8" s="42"/>
      <c r="N8" s="41">
        <f t="shared" ref="N8:R8" si="0">SUM(N9:N9)</f>
        <v>0</v>
      </c>
      <c r="O8" s="41">
        <f t="shared" si="0"/>
        <v>2000</v>
      </c>
      <c r="P8" s="41">
        <f t="shared" si="0"/>
        <v>0</v>
      </c>
      <c r="Q8" s="41">
        <f t="shared" si="0"/>
        <v>2000</v>
      </c>
      <c r="R8" s="41">
        <f t="shared" si="0"/>
        <v>0</v>
      </c>
      <c r="S8" s="40"/>
    </row>
    <row r="9" spans="1:20" s="8" customFormat="1" ht="64.5" customHeight="1" x14ac:dyDescent="0.2">
      <c r="A9" s="15">
        <v>1</v>
      </c>
      <c r="B9" s="15"/>
      <c r="C9" s="15">
        <v>2212</v>
      </c>
      <c r="D9" s="15">
        <v>6121</v>
      </c>
      <c r="E9" s="15">
        <v>61</v>
      </c>
      <c r="F9" s="15">
        <v>12</v>
      </c>
      <c r="G9" s="18" t="s">
        <v>81</v>
      </c>
      <c r="H9" s="17" t="s">
        <v>82</v>
      </c>
      <c r="I9" s="16" t="s">
        <v>83</v>
      </c>
      <c r="J9" s="15"/>
      <c r="K9" s="15"/>
      <c r="L9" s="14">
        <f>N9+O9+R9</f>
        <v>2000</v>
      </c>
      <c r="M9" s="38">
        <v>2024</v>
      </c>
      <c r="N9" s="12">
        <v>0</v>
      </c>
      <c r="O9" s="11">
        <f>P9+Q9</f>
        <v>2000</v>
      </c>
      <c r="P9" s="9">
        <v>0</v>
      </c>
      <c r="Q9" s="120">
        <v>2000</v>
      </c>
      <c r="R9" s="9">
        <v>0</v>
      </c>
      <c r="S9" s="19"/>
    </row>
    <row r="10" spans="1:20" s="39" customFormat="1" ht="25.5" customHeight="1" x14ac:dyDescent="0.3">
      <c r="A10" s="44" t="s">
        <v>15</v>
      </c>
      <c r="B10" s="43"/>
      <c r="C10" s="43"/>
      <c r="D10" s="43"/>
      <c r="E10" s="43"/>
      <c r="F10" s="43"/>
      <c r="G10" s="43"/>
      <c r="H10" s="43"/>
      <c r="I10" s="43"/>
      <c r="J10" s="43"/>
      <c r="K10" s="43"/>
      <c r="L10" s="41">
        <f>SUM(L11:L27)</f>
        <v>2512503</v>
      </c>
      <c r="M10" s="41"/>
      <c r="N10" s="41">
        <f>SUM(N11:N27)</f>
        <v>29875</v>
      </c>
      <c r="O10" s="41">
        <f>SUM(O11:O27)</f>
        <v>39590</v>
      </c>
      <c r="P10" s="41">
        <f>SUM(P11:P27)</f>
        <v>0</v>
      </c>
      <c r="Q10" s="41">
        <f>SUM(Q11:Q27)</f>
        <v>39590</v>
      </c>
      <c r="R10" s="41">
        <f>SUM(R11:R27)</f>
        <v>2443038</v>
      </c>
      <c r="S10" s="40"/>
    </row>
    <row r="11" spans="1:20" s="8" customFormat="1" ht="142.9" customHeight="1" x14ac:dyDescent="0.2">
      <c r="A11" s="15">
        <v>1</v>
      </c>
      <c r="B11" s="15" t="s">
        <v>13</v>
      </c>
      <c r="C11" s="15">
        <v>2212</v>
      </c>
      <c r="D11" s="15">
        <v>6121</v>
      </c>
      <c r="E11" s="15">
        <v>61</v>
      </c>
      <c r="F11" s="15">
        <v>12</v>
      </c>
      <c r="G11" s="18">
        <v>60004100029</v>
      </c>
      <c r="H11" s="17" t="s">
        <v>84</v>
      </c>
      <c r="I11" s="16" t="s">
        <v>85</v>
      </c>
      <c r="J11" s="15" t="s">
        <v>55</v>
      </c>
      <c r="K11" s="15" t="s">
        <v>86</v>
      </c>
      <c r="L11" s="14">
        <v>72605</v>
      </c>
      <c r="M11" s="13" t="s">
        <v>9</v>
      </c>
      <c r="N11" s="12">
        <v>3185</v>
      </c>
      <c r="O11" s="11">
        <f>P11+Q11</f>
        <v>1374</v>
      </c>
      <c r="P11" s="9">
        <v>0</v>
      </c>
      <c r="Q11" s="120">
        <v>1374</v>
      </c>
      <c r="R11" s="9">
        <f>L11-N11-O11</f>
        <v>68046</v>
      </c>
      <c r="S11" s="19"/>
    </row>
    <row r="12" spans="1:20" s="8" customFormat="1" ht="135.75" customHeight="1" x14ac:dyDescent="0.2">
      <c r="A12" s="15">
        <v>2</v>
      </c>
      <c r="B12" s="15" t="s">
        <v>49</v>
      </c>
      <c r="C12" s="15">
        <v>2212</v>
      </c>
      <c r="D12" s="15">
        <v>6121</v>
      </c>
      <c r="E12" s="15">
        <v>61</v>
      </c>
      <c r="F12" s="15">
        <v>12</v>
      </c>
      <c r="G12" s="18">
        <v>60004100646</v>
      </c>
      <c r="H12" s="17" t="s">
        <v>87</v>
      </c>
      <c r="I12" s="16" t="s">
        <v>88</v>
      </c>
      <c r="J12" s="15" t="s">
        <v>3</v>
      </c>
      <c r="K12" s="15" t="s">
        <v>89</v>
      </c>
      <c r="L12" s="14">
        <v>383460</v>
      </c>
      <c r="M12" s="13" t="s">
        <v>9</v>
      </c>
      <c r="N12" s="12">
        <v>2842</v>
      </c>
      <c r="O12" s="11">
        <f t="shared" ref="O12:O25" si="1">P12+Q12</f>
        <v>4046</v>
      </c>
      <c r="P12" s="9">
        <v>0</v>
      </c>
      <c r="Q12" s="120">
        <v>4046</v>
      </c>
      <c r="R12" s="9">
        <f t="shared" ref="R12:R25" si="2">L12-N12-O12</f>
        <v>376572</v>
      </c>
      <c r="S12" s="19"/>
    </row>
    <row r="13" spans="1:20" s="8" customFormat="1" ht="66.75" customHeight="1" x14ac:dyDescent="0.2">
      <c r="A13" s="187">
        <v>3</v>
      </c>
      <c r="B13" s="187" t="s">
        <v>45</v>
      </c>
      <c r="C13" s="187">
        <v>2212</v>
      </c>
      <c r="D13" s="15">
        <v>6121</v>
      </c>
      <c r="E13" s="187">
        <v>61</v>
      </c>
      <c r="F13" s="187">
        <v>12</v>
      </c>
      <c r="G13" s="203">
        <v>60004100907</v>
      </c>
      <c r="H13" s="201" t="s">
        <v>90</v>
      </c>
      <c r="I13" s="199" t="s">
        <v>228</v>
      </c>
      <c r="J13" s="187"/>
      <c r="K13" s="187" t="s">
        <v>226</v>
      </c>
      <c r="L13" s="193">
        <v>214000</v>
      </c>
      <c r="M13" s="195" t="s">
        <v>9</v>
      </c>
      <c r="N13" s="197">
        <v>2311</v>
      </c>
      <c r="O13" s="189">
        <f>P13+Q13+P14+Q14</f>
        <v>3200</v>
      </c>
      <c r="P13" s="9">
        <v>0</v>
      </c>
      <c r="Q13" s="120">
        <v>2000</v>
      </c>
      <c r="R13" s="191">
        <f t="shared" si="2"/>
        <v>208489</v>
      </c>
      <c r="S13" s="185" t="s">
        <v>227</v>
      </c>
    </row>
    <row r="14" spans="1:20" s="8" customFormat="1" ht="71.25" customHeight="1" x14ac:dyDescent="0.2">
      <c r="A14" s="188"/>
      <c r="B14" s="188"/>
      <c r="C14" s="188"/>
      <c r="D14" s="15">
        <v>6130</v>
      </c>
      <c r="E14" s="188"/>
      <c r="F14" s="188"/>
      <c r="G14" s="204"/>
      <c r="H14" s="202"/>
      <c r="I14" s="200"/>
      <c r="J14" s="188"/>
      <c r="K14" s="188"/>
      <c r="L14" s="194"/>
      <c r="M14" s="196"/>
      <c r="N14" s="198"/>
      <c r="O14" s="190"/>
      <c r="P14" s="9"/>
      <c r="Q14" s="120">
        <v>1200</v>
      </c>
      <c r="R14" s="192"/>
      <c r="S14" s="186"/>
    </row>
    <row r="15" spans="1:20" s="8" customFormat="1" ht="75" customHeight="1" x14ac:dyDescent="0.2">
      <c r="A15" s="15">
        <v>4</v>
      </c>
      <c r="B15" s="15" t="s">
        <v>1</v>
      </c>
      <c r="C15" s="15">
        <v>2212</v>
      </c>
      <c r="D15" s="15">
        <v>6121</v>
      </c>
      <c r="E15" s="15">
        <v>61</v>
      </c>
      <c r="F15" s="15">
        <v>12</v>
      </c>
      <c r="G15" s="18">
        <v>60004100918</v>
      </c>
      <c r="H15" s="17" t="s">
        <v>172</v>
      </c>
      <c r="I15" s="16" t="s">
        <v>229</v>
      </c>
      <c r="J15" s="15"/>
      <c r="K15" s="142" t="s">
        <v>173</v>
      </c>
      <c r="L15" s="14">
        <v>74000</v>
      </c>
      <c r="M15" s="13" t="s">
        <v>9</v>
      </c>
      <c r="N15" s="12">
        <v>0</v>
      </c>
      <c r="O15" s="11">
        <f t="shared" si="1"/>
        <v>700</v>
      </c>
      <c r="P15" s="9"/>
      <c r="Q15" s="120">
        <v>700</v>
      </c>
      <c r="R15" s="9">
        <f t="shared" si="2"/>
        <v>73300</v>
      </c>
      <c r="S15" s="19"/>
    </row>
    <row r="16" spans="1:20" s="8" customFormat="1" ht="120.6" customHeight="1" x14ac:dyDescent="0.2">
      <c r="A16" s="15">
        <v>5</v>
      </c>
      <c r="B16" s="15" t="s">
        <v>49</v>
      </c>
      <c r="C16" s="15">
        <v>2212</v>
      </c>
      <c r="D16" s="15">
        <v>6121</v>
      </c>
      <c r="E16" s="15">
        <v>61</v>
      </c>
      <c r="F16" s="15">
        <v>12</v>
      </c>
      <c r="G16" s="18">
        <v>60004100960</v>
      </c>
      <c r="H16" s="17" t="s">
        <v>91</v>
      </c>
      <c r="I16" s="16" t="s">
        <v>92</v>
      </c>
      <c r="J16" s="15"/>
      <c r="K16" s="15" t="s">
        <v>55</v>
      </c>
      <c r="L16" s="14">
        <v>109856</v>
      </c>
      <c r="M16" s="13" t="s">
        <v>9</v>
      </c>
      <c r="N16" s="12">
        <v>518</v>
      </c>
      <c r="O16" s="11">
        <f t="shared" si="1"/>
        <v>2048</v>
      </c>
      <c r="P16" s="9">
        <v>0</v>
      </c>
      <c r="Q16" s="120">
        <v>2048</v>
      </c>
      <c r="R16" s="9">
        <f t="shared" si="2"/>
        <v>107290</v>
      </c>
      <c r="S16" s="19"/>
    </row>
    <row r="17" spans="1:19" s="8" customFormat="1" ht="80.45" customHeight="1" x14ac:dyDescent="0.2">
      <c r="A17" s="15">
        <v>6</v>
      </c>
      <c r="B17" s="15" t="s">
        <v>4</v>
      </c>
      <c r="C17" s="15">
        <v>2212</v>
      </c>
      <c r="D17" s="15">
        <v>6121</v>
      </c>
      <c r="E17" s="15">
        <v>61</v>
      </c>
      <c r="F17" s="15">
        <v>12</v>
      </c>
      <c r="G17" s="18">
        <v>60004100961</v>
      </c>
      <c r="H17" s="17" t="s">
        <v>93</v>
      </c>
      <c r="I17" s="16" t="s">
        <v>94</v>
      </c>
      <c r="J17" s="15"/>
      <c r="K17" s="15"/>
      <c r="L17" s="14">
        <v>80000</v>
      </c>
      <c r="M17" s="13" t="s">
        <v>46</v>
      </c>
      <c r="N17" s="12">
        <v>3858</v>
      </c>
      <c r="O17" s="11">
        <f t="shared" si="1"/>
        <v>1846</v>
      </c>
      <c r="P17" s="9">
        <v>0</v>
      </c>
      <c r="Q17" s="120">
        <v>1846</v>
      </c>
      <c r="R17" s="9">
        <f t="shared" si="2"/>
        <v>74296</v>
      </c>
      <c r="S17" s="19"/>
    </row>
    <row r="18" spans="1:19" s="8" customFormat="1" ht="143.25" customHeight="1" x14ac:dyDescent="0.2">
      <c r="A18" s="187">
        <v>7</v>
      </c>
      <c r="B18" s="187" t="s">
        <v>13</v>
      </c>
      <c r="C18" s="187">
        <v>2212</v>
      </c>
      <c r="D18" s="15">
        <v>6121</v>
      </c>
      <c r="E18" s="187">
        <v>61</v>
      </c>
      <c r="F18" s="187">
        <v>12</v>
      </c>
      <c r="G18" s="203">
        <v>60004101004</v>
      </c>
      <c r="H18" s="201" t="s">
        <v>95</v>
      </c>
      <c r="I18" s="199" t="s">
        <v>96</v>
      </c>
      <c r="J18" s="187"/>
      <c r="K18" s="187"/>
      <c r="L18" s="205">
        <v>246972</v>
      </c>
      <c r="M18" s="195" t="s">
        <v>46</v>
      </c>
      <c r="N18" s="197">
        <v>7189</v>
      </c>
      <c r="O18" s="189">
        <f>P18+Q18+Q19</f>
        <v>2619</v>
      </c>
      <c r="P18" s="191">
        <v>0</v>
      </c>
      <c r="Q18" s="120">
        <v>1914</v>
      </c>
      <c r="R18" s="191">
        <f t="shared" si="2"/>
        <v>237164</v>
      </c>
      <c r="S18" s="185"/>
    </row>
    <row r="19" spans="1:19" s="8" customFormat="1" ht="105" customHeight="1" x14ac:dyDescent="0.2">
      <c r="A19" s="188"/>
      <c r="B19" s="188"/>
      <c r="C19" s="188"/>
      <c r="D19" s="15">
        <v>6130</v>
      </c>
      <c r="E19" s="188"/>
      <c r="F19" s="188"/>
      <c r="G19" s="204"/>
      <c r="H19" s="202"/>
      <c r="I19" s="200"/>
      <c r="J19" s="188"/>
      <c r="K19" s="188"/>
      <c r="L19" s="206"/>
      <c r="M19" s="196"/>
      <c r="N19" s="198"/>
      <c r="O19" s="190"/>
      <c r="P19" s="192"/>
      <c r="Q19" s="120">
        <v>705</v>
      </c>
      <c r="R19" s="192"/>
      <c r="S19" s="186"/>
    </row>
    <row r="20" spans="1:19" s="8" customFormat="1" ht="47.25" customHeight="1" x14ac:dyDescent="0.2">
      <c r="A20" s="157">
        <v>8</v>
      </c>
      <c r="B20" s="157" t="s">
        <v>45</v>
      </c>
      <c r="C20" s="157">
        <v>2212</v>
      </c>
      <c r="D20" s="15">
        <v>6121</v>
      </c>
      <c r="E20" s="157">
        <v>61</v>
      </c>
      <c r="F20" s="157">
        <v>12</v>
      </c>
      <c r="G20" s="159">
        <v>60004101007</v>
      </c>
      <c r="H20" s="160" t="s">
        <v>97</v>
      </c>
      <c r="I20" s="161" t="s">
        <v>98</v>
      </c>
      <c r="J20" s="158"/>
      <c r="K20" s="158"/>
      <c r="L20" s="162">
        <v>704000</v>
      </c>
      <c r="M20" s="167" t="s">
        <v>46</v>
      </c>
      <c r="N20" s="163">
        <v>3570</v>
      </c>
      <c r="O20" s="164">
        <f>+Q20</f>
        <v>6064</v>
      </c>
      <c r="P20" s="165">
        <v>0</v>
      </c>
      <c r="Q20" s="120">
        <v>6064</v>
      </c>
      <c r="R20" s="165">
        <f>L20-N20-O20</f>
        <v>694366</v>
      </c>
      <c r="S20" s="166"/>
    </row>
    <row r="21" spans="1:19" s="8" customFormat="1" ht="35.25" customHeight="1" x14ac:dyDescent="0.2">
      <c r="A21" s="187">
        <v>9</v>
      </c>
      <c r="B21" s="187" t="s">
        <v>1</v>
      </c>
      <c r="C21" s="187">
        <v>2212</v>
      </c>
      <c r="D21" s="15">
        <v>6121</v>
      </c>
      <c r="E21" s="187">
        <v>61</v>
      </c>
      <c r="F21" s="187">
        <v>12</v>
      </c>
      <c r="G21" s="203">
        <v>60004101014</v>
      </c>
      <c r="H21" s="201" t="s">
        <v>99</v>
      </c>
      <c r="I21" s="199" t="s">
        <v>100</v>
      </c>
      <c r="J21" s="187"/>
      <c r="K21" s="187"/>
      <c r="L21" s="205">
        <v>74881</v>
      </c>
      <c r="M21" s="195" t="s">
        <v>9</v>
      </c>
      <c r="N21" s="197">
        <v>2261</v>
      </c>
      <c r="O21" s="189">
        <f>P21+Q21+P22+Q22</f>
        <v>7142</v>
      </c>
      <c r="P21" s="9">
        <v>0</v>
      </c>
      <c r="Q21" s="120">
        <v>2000</v>
      </c>
      <c r="R21" s="191">
        <f t="shared" si="2"/>
        <v>65478</v>
      </c>
      <c r="S21" s="185"/>
    </row>
    <row r="22" spans="1:19" s="8" customFormat="1" ht="52.9" customHeight="1" x14ac:dyDescent="0.2">
      <c r="A22" s="188"/>
      <c r="B22" s="188"/>
      <c r="C22" s="188"/>
      <c r="D22" s="15">
        <v>6130</v>
      </c>
      <c r="E22" s="188"/>
      <c r="F22" s="188"/>
      <c r="G22" s="204"/>
      <c r="H22" s="202"/>
      <c r="I22" s="200"/>
      <c r="J22" s="188"/>
      <c r="K22" s="188"/>
      <c r="L22" s="206"/>
      <c r="M22" s="207"/>
      <c r="N22" s="198"/>
      <c r="O22" s="190"/>
      <c r="P22" s="9">
        <v>0</v>
      </c>
      <c r="Q22" s="120">
        <v>5142</v>
      </c>
      <c r="R22" s="192"/>
      <c r="S22" s="186"/>
    </row>
    <row r="23" spans="1:19" s="8" customFormat="1" ht="59.25" customHeight="1" x14ac:dyDescent="0.2">
      <c r="A23" s="187">
        <v>10</v>
      </c>
      <c r="B23" s="187" t="s">
        <v>1</v>
      </c>
      <c r="C23" s="187">
        <v>2212</v>
      </c>
      <c r="D23" s="15">
        <v>6121</v>
      </c>
      <c r="E23" s="187">
        <v>61</v>
      </c>
      <c r="F23" s="187">
        <v>12</v>
      </c>
      <c r="G23" s="203">
        <v>60004101481</v>
      </c>
      <c r="H23" s="201" t="s">
        <v>101</v>
      </c>
      <c r="I23" s="199" t="s">
        <v>102</v>
      </c>
      <c r="J23" s="187"/>
      <c r="K23" s="187"/>
      <c r="L23" s="205">
        <v>52653</v>
      </c>
      <c r="M23" s="195" t="s">
        <v>46</v>
      </c>
      <c r="N23" s="197">
        <v>1050</v>
      </c>
      <c r="O23" s="189">
        <f>P23+Q23+P24+Q24</f>
        <v>4869</v>
      </c>
      <c r="P23" s="9">
        <v>0</v>
      </c>
      <c r="Q23" s="120">
        <v>1121</v>
      </c>
      <c r="R23" s="191">
        <f t="shared" si="2"/>
        <v>46734</v>
      </c>
      <c r="S23" s="185"/>
    </row>
    <row r="24" spans="1:19" s="8" customFormat="1" ht="66" customHeight="1" x14ac:dyDescent="0.2">
      <c r="A24" s="188"/>
      <c r="B24" s="188"/>
      <c r="C24" s="188"/>
      <c r="D24" s="15">
        <v>6130</v>
      </c>
      <c r="E24" s="188"/>
      <c r="F24" s="188"/>
      <c r="G24" s="204"/>
      <c r="H24" s="202"/>
      <c r="I24" s="200"/>
      <c r="J24" s="188"/>
      <c r="K24" s="188"/>
      <c r="L24" s="206"/>
      <c r="M24" s="196"/>
      <c r="N24" s="198"/>
      <c r="O24" s="190"/>
      <c r="P24" s="9">
        <v>0</v>
      </c>
      <c r="Q24" s="120">
        <v>3748</v>
      </c>
      <c r="R24" s="192"/>
      <c r="S24" s="186"/>
    </row>
    <row r="25" spans="1:19" s="8" customFormat="1" ht="64.5" customHeight="1" x14ac:dyDescent="0.2">
      <c r="A25" s="15">
        <v>11</v>
      </c>
      <c r="B25" s="15" t="s">
        <v>1</v>
      </c>
      <c r="C25" s="15">
        <v>2212</v>
      </c>
      <c r="D25" s="15">
        <v>6121</v>
      </c>
      <c r="E25" s="15">
        <v>61</v>
      </c>
      <c r="F25" s="15">
        <v>12</v>
      </c>
      <c r="G25" s="18">
        <v>60004101083</v>
      </c>
      <c r="H25" s="17" t="s">
        <v>103</v>
      </c>
      <c r="I25" s="71" t="s">
        <v>104</v>
      </c>
      <c r="J25" s="15"/>
      <c r="K25" s="15" t="s">
        <v>55</v>
      </c>
      <c r="L25" s="14">
        <v>25000</v>
      </c>
      <c r="M25" s="13" t="s">
        <v>9</v>
      </c>
      <c r="N25" s="12">
        <v>938</v>
      </c>
      <c r="O25" s="11">
        <f t="shared" si="1"/>
        <v>1262</v>
      </c>
      <c r="P25" s="9">
        <v>0</v>
      </c>
      <c r="Q25" s="120">
        <v>1262</v>
      </c>
      <c r="R25" s="9">
        <f t="shared" si="2"/>
        <v>22800</v>
      </c>
      <c r="S25" s="19"/>
    </row>
    <row r="26" spans="1:19" s="8" customFormat="1" ht="64.5" customHeight="1" x14ac:dyDescent="0.2">
      <c r="A26" s="15">
        <v>12</v>
      </c>
      <c r="B26" s="15" t="s">
        <v>13</v>
      </c>
      <c r="C26" s="15">
        <v>2212</v>
      </c>
      <c r="D26" s="15">
        <v>6121</v>
      </c>
      <c r="E26" s="15">
        <v>61</v>
      </c>
      <c r="F26" s="15">
        <v>12</v>
      </c>
      <c r="G26" s="18">
        <v>60004101459</v>
      </c>
      <c r="H26" s="17" t="s">
        <v>131</v>
      </c>
      <c r="I26" s="16" t="s">
        <v>132</v>
      </c>
      <c r="J26" s="15"/>
      <c r="K26" s="15" t="s">
        <v>55</v>
      </c>
      <c r="L26" s="14">
        <v>450000</v>
      </c>
      <c r="M26" s="13" t="s">
        <v>46</v>
      </c>
      <c r="N26" s="12">
        <v>625</v>
      </c>
      <c r="O26" s="11">
        <f>P26+Q26</f>
        <v>3920</v>
      </c>
      <c r="P26" s="9">
        <v>0</v>
      </c>
      <c r="Q26" s="120">
        <v>3920</v>
      </c>
      <c r="R26" s="9">
        <f>L26-N26-O26</f>
        <v>445455</v>
      </c>
      <c r="S26" s="19"/>
    </row>
    <row r="27" spans="1:19" s="8" customFormat="1" ht="64.5" customHeight="1" x14ac:dyDescent="0.2">
      <c r="A27" s="15">
        <v>13</v>
      </c>
      <c r="B27" s="15" t="s">
        <v>13</v>
      </c>
      <c r="C27" s="15">
        <v>2212</v>
      </c>
      <c r="D27" s="15">
        <v>6121</v>
      </c>
      <c r="E27" s="15">
        <v>61</v>
      </c>
      <c r="F27" s="15">
        <v>12</v>
      </c>
      <c r="G27" s="18">
        <v>60004101460</v>
      </c>
      <c r="H27" s="17" t="s">
        <v>201</v>
      </c>
      <c r="I27" s="16" t="s">
        <v>202</v>
      </c>
      <c r="J27" s="15" t="s">
        <v>55</v>
      </c>
      <c r="K27" s="15" t="s">
        <v>16</v>
      </c>
      <c r="L27" s="14">
        <v>25076</v>
      </c>
      <c r="M27" s="38">
        <v>2024</v>
      </c>
      <c r="N27" s="12">
        <v>1528</v>
      </c>
      <c r="O27" s="11">
        <f t="shared" ref="O27" si="3">P27+Q27</f>
        <v>500</v>
      </c>
      <c r="P27" s="9">
        <v>0</v>
      </c>
      <c r="Q27" s="120">
        <v>500</v>
      </c>
      <c r="R27" s="9">
        <f t="shared" ref="R27" si="4">L27-N27-O27</f>
        <v>23048</v>
      </c>
      <c r="S27" s="67"/>
    </row>
    <row r="28" spans="1:19" s="39" customFormat="1" ht="25.5" customHeight="1" x14ac:dyDescent="0.3">
      <c r="A28" s="44" t="s">
        <v>105</v>
      </c>
      <c r="B28" s="43"/>
      <c r="C28" s="43"/>
      <c r="D28" s="43"/>
      <c r="E28" s="43"/>
      <c r="F28" s="43"/>
      <c r="G28" s="43"/>
      <c r="H28" s="43"/>
      <c r="I28" s="72"/>
      <c r="J28" s="43"/>
      <c r="K28" s="43"/>
      <c r="L28" s="41">
        <f>SUM(L29:L34)</f>
        <v>81250</v>
      </c>
      <c r="M28" s="42"/>
      <c r="N28" s="41">
        <f>SUM(N29:N34)</f>
        <v>458</v>
      </c>
      <c r="O28" s="41">
        <f>SUM(O29:O34)</f>
        <v>3687</v>
      </c>
      <c r="P28" s="41">
        <f>SUM(P29:P34)</f>
        <v>0</v>
      </c>
      <c r="Q28" s="41">
        <f>SUM(Q29:Q34)</f>
        <v>3687</v>
      </c>
      <c r="R28" s="41">
        <f>SUM(R29:R34)</f>
        <v>73105</v>
      </c>
      <c r="S28" s="40"/>
    </row>
    <row r="29" spans="1:19" s="8" customFormat="1" ht="64.5" hidden="1" customHeight="1" x14ac:dyDescent="0.2">
      <c r="A29" s="15">
        <v>1</v>
      </c>
      <c r="B29" s="15"/>
      <c r="C29" s="15"/>
      <c r="D29" s="15"/>
      <c r="E29" s="15"/>
      <c r="F29" s="15"/>
      <c r="G29" s="18"/>
      <c r="H29" s="17"/>
      <c r="I29" s="16"/>
      <c r="J29" s="15"/>
      <c r="K29" s="15"/>
      <c r="L29" s="14"/>
      <c r="M29" s="13"/>
      <c r="N29" s="12"/>
      <c r="O29" s="11"/>
      <c r="P29" s="9"/>
      <c r="Q29" s="120"/>
      <c r="R29" s="9"/>
      <c r="S29" s="19"/>
    </row>
    <row r="30" spans="1:19" ht="57" customHeight="1" x14ac:dyDescent="0.2">
      <c r="A30" s="15">
        <v>1</v>
      </c>
      <c r="B30" s="15" t="s">
        <v>49</v>
      </c>
      <c r="C30" s="15">
        <v>2219</v>
      </c>
      <c r="D30" s="15">
        <v>6121</v>
      </c>
      <c r="E30" s="15">
        <v>61</v>
      </c>
      <c r="F30" s="15">
        <v>12</v>
      </c>
      <c r="G30" s="18">
        <v>60004101517</v>
      </c>
      <c r="H30" s="17" t="s">
        <v>106</v>
      </c>
      <c r="I30" s="16" t="s">
        <v>107</v>
      </c>
      <c r="J30" s="15"/>
      <c r="K30" s="15" t="s">
        <v>55</v>
      </c>
      <c r="L30" s="14">
        <v>30000</v>
      </c>
      <c r="M30" s="20" t="s">
        <v>9</v>
      </c>
      <c r="N30" s="12">
        <v>458</v>
      </c>
      <c r="O30" s="11">
        <f t="shared" ref="O30" si="5">P30+Q30</f>
        <v>687</v>
      </c>
      <c r="P30" s="12">
        <v>0</v>
      </c>
      <c r="Q30" s="121">
        <v>687</v>
      </c>
      <c r="R30" s="14">
        <f t="shared" ref="R30" si="6">L30-N30-O30</f>
        <v>28855</v>
      </c>
      <c r="S30" s="19"/>
    </row>
    <row r="31" spans="1:19" ht="87.75" customHeight="1" x14ac:dyDescent="0.2">
      <c r="A31" s="15">
        <v>2</v>
      </c>
      <c r="B31" s="15" t="s">
        <v>45</v>
      </c>
      <c r="C31" s="15">
        <v>2219</v>
      </c>
      <c r="D31" s="15">
        <v>6121</v>
      </c>
      <c r="E31" s="15">
        <v>61</v>
      </c>
      <c r="F31" s="15">
        <v>12</v>
      </c>
      <c r="G31" s="18">
        <v>60004101575</v>
      </c>
      <c r="H31" s="17" t="s">
        <v>211</v>
      </c>
      <c r="I31" s="37" t="s">
        <v>213</v>
      </c>
      <c r="J31" s="15"/>
      <c r="K31" s="15" t="s">
        <v>55</v>
      </c>
      <c r="L31" s="14">
        <v>4500</v>
      </c>
      <c r="M31" s="20" t="s">
        <v>9</v>
      </c>
      <c r="N31" s="12">
        <v>0</v>
      </c>
      <c r="O31" s="11">
        <f>P31+Q31</f>
        <v>500</v>
      </c>
      <c r="P31" s="12">
        <v>0</v>
      </c>
      <c r="Q31" s="121">
        <v>500</v>
      </c>
      <c r="R31" s="14">
        <v>0</v>
      </c>
      <c r="S31" s="19"/>
    </row>
    <row r="32" spans="1:19" ht="77.25" hidden="1" customHeight="1" x14ac:dyDescent="0.2">
      <c r="A32" s="15"/>
      <c r="B32" s="15" t="s">
        <v>4</v>
      </c>
      <c r="C32" s="15">
        <v>2219</v>
      </c>
      <c r="D32" s="15">
        <v>6121</v>
      </c>
      <c r="E32" s="15">
        <v>61</v>
      </c>
      <c r="F32" s="15">
        <v>12</v>
      </c>
      <c r="G32" s="18">
        <v>60004101576</v>
      </c>
      <c r="H32" s="17" t="s">
        <v>212</v>
      </c>
      <c r="I32" s="16" t="s">
        <v>214</v>
      </c>
      <c r="J32" s="15"/>
      <c r="K32" s="15" t="s">
        <v>55</v>
      </c>
      <c r="L32" s="14">
        <v>31250</v>
      </c>
      <c r="M32" s="20" t="s">
        <v>9</v>
      </c>
      <c r="N32" s="12">
        <v>0</v>
      </c>
      <c r="O32" s="11">
        <f t="shared" ref="O32" si="7">P32+Q32</f>
        <v>0</v>
      </c>
      <c r="P32" s="12">
        <v>0</v>
      </c>
      <c r="Q32" s="121">
        <v>0</v>
      </c>
      <c r="R32" s="14">
        <f t="shared" ref="R32" si="8">L32-N32-O32</f>
        <v>31250</v>
      </c>
      <c r="S32" s="19"/>
    </row>
    <row r="33" spans="1:20" ht="77.25" customHeight="1" x14ac:dyDescent="0.2">
      <c r="A33" s="15">
        <v>3</v>
      </c>
      <c r="B33" s="15" t="s">
        <v>4</v>
      </c>
      <c r="C33" s="15">
        <v>2219</v>
      </c>
      <c r="D33" s="15">
        <v>6121</v>
      </c>
      <c r="E33" s="15">
        <v>61</v>
      </c>
      <c r="F33" s="15">
        <v>12</v>
      </c>
      <c r="G33" s="18">
        <v>60004101710</v>
      </c>
      <c r="H33" s="17" t="s">
        <v>257</v>
      </c>
      <c r="I33" s="16" t="s">
        <v>260</v>
      </c>
      <c r="J33" s="15"/>
      <c r="K33" s="15" t="s">
        <v>55</v>
      </c>
      <c r="L33" s="14">
        <v>15000</v>
      </c>
      <c r="M33" s="20" t="s">
        <v>164</v>
      </c>
      <c r="N33" s="12">
        <v>0</v>
      </c>
      <c r="O33" s="11">
        <f t="shared" ref="O33" si="9">P33+Q33</f>
        <v>2000</v>
      </c>
      <c r="P33" s="12">
        <v>0</v>
      </c>
      <c r="Q33" s="121">
        <v>2000</v>
      </c>
      <c r="R33" s="14">
        <f t="shared" ref="R33" si="10">L33-N33-O33</f>
        <v>13000</v>
      </c>
      <c r="S33" s="19"/>
    </row>
    <row r="34" spans="1:20" ht="45" customHeight="1" x14ac:dyDescent="0.2">
      <c r="A34" s="15">
        <v>4</v>
      </c>
      <c r="B34" s="15" t="s">
        <v>1</v>
      </c>
      <c r="C34" s="15">
        <v>2219</v>
      </c>
      <c r="D34" s="15">
        <v>5166</v>
      </c>
      <c r="E34" s="15">
        <v>51</v>
      </c>
      <c r="F34" s="15">
        <v>12</v>
      </c>
      <c r="G34" s="18">
        <v>60004000000</v>
      </c>
      <c r="H34" s="17" t="s">
        <v>108</v>
      </c>
      <c r="I34" s="37" t="s">
        <v>109</v>
      </c>
      <c r="J34" s="15"/>
      <c r="K34" s="15" t="s">
        <v>55</v>
      </c>
      <c r="L34" s="14">
        <v>500</v>
      </c>
      <c r="M34" s="20"/>
      <c r="N34" s="12"/>
      <c r="O34" s="11">
        <f>P34+Q34</f>
        <v>500</v>
      </c>
      <c r="P34" s="12">
        <v>0</v>
      </c>
      <c r="Q34" s="121">
        <v>500</v>
      </c>
      <c r="R34" s="14">
        <v>0</v>
      </c>
      <c r="S34" s="19"/>
    </row>
    <row r="35" spans="1:20" ht="35.25" customHeight="1" x14ac:dyDescent="0.2">
      <c r="A35" s="34" t="s">
        <v>110</v>
      </c>
      <c r="B35" s="33"/>
      <c r="C35" s="33"/>
      <c r="D35" s="33"/>
      <c r="E35" s="33"/>
      <c r="F35" s="33"/>
      <c r="G35" s="33"/>
      <c r="H35" s="33"/>
      <c r="I35" s="33"/>
      <c r="J35" s="33"/>
      <c r="K35" s="33"/>
      <c r="L35" s="31">
        <f>+L8+L10+L28</f>
        <v>2595753</v>
      </c>
      <c r="M35" s="32"/>
      <c r="N35" s="31">
        <f>+N8+N10+N28</f>
        <v>30333</v>
      </c>
      <c r="O35" s="31">
        <f>+O8+O10+O28</f>
        <v>45277</v>
      </c>
      <c r="P35" s="31">
        <f>+P8+P10+P28</f>
        <v>0</v>
      </c>
      <c r="Q35" s="31">
        <f>+Q8+Q10+Q28</f>
        <v>45277</v>
      </c>
      <c r="R35" s="73">
        <f>+R8+R10+R28</f>
        <v>2516143</v>
      </c>
      <c r="S35" s="30"/>
    </row>
    <row r="36" spans="1:20" s="3" customFormat="1" x14ac:dyDescent="0.2">
      <c r="A36" s="5"/>
      <c r="B36" s="5"/>
      <c r="C36" s="5"/>
      <c r="D36" s="5"/>
      <c r="E36" s="5"/>
      <c r="F36" s="5"/>
      <c r="G36" s="5"/>
      <c r="H36" s="29"/>
      <c r="I36" s="5"/>
      <c r="J36" s="28"/>
      <c r="K36" s="27"/>
      <c r="L36" s="26"/>
      <c r="M36" s="25"/>
      <c r="N36" s="24"/>
      <c r="S36" s="2"/>
      <c r="T36" s="1"/>
    </row>
    <row r="37" spans="1:20" s="3" customFormat="1" ht="43.5" customHeight="1" x14ac:dyDescent="0.2">
      <c r="A37" s="5"/>
      <c r="B37" s="5"/>
      <c r="C37" s="5"/>
      <c r="D37" s="5"/>
      <c r="E37" s="5"/>
      <c r="F37" s="5"/>
      <c r="G37" s="5"/>
      <c r="H37" s="5"/>
      <c r="I37" s="5"/>
      <c r="J37" s="23"/>
      <c r="K37" s="7"/>
      <c r="L37" s="6"/>
      <c r="M37" s="4"/>
      <c r="S37" s="2"/>
      <c r="T37" s="1"/>
    </row>
    <row r="38" spans="1:20" s="3" customFormat="1" ht="43.5" customHeight="1" x14ac:dyDescent="0.2">
      <c r="A38" s="5"/>
      <c r="B38" s="5"/>
      <c r="C38" s="5"/>
      <c r="D38" s="5"/>
      <c r="E38" s="5"/>
      <c r="F38" s="5"/>
      <c r="G38" s="5"/>
      <c r="H38" s="5"/>
      <c r="I38" s="5"/>
      <c r="J38" s="23"/>
      <c r="K38" s="7"/>
      <c r="L38" s="6"/>
      <c r="M38" s="4"/>
      <c r="S38" s="2"/>
      <c r="T38" s="1"/>
    </row>
    <row r="39" spans="1:20" s="3" customFormat="1" ht="48" customHeight="1" x14ac:dyDescent="0.2">
      <c r="A39" s="5"/>
      <c r="B39" s="5"/>
      <c r="C39" s="5"/>
      <c r="D39" s="5"/>
      <c r="E39" s="5"/>
      <c r="F39" s="5"/>
      <c r="G39" s="5"/>
      <c r="H39" s="5"/>
      <c r="I39" s="5"/>
      <c r="J39" s="23"/>
      <c r="K39" s="7"/>
      <c r="L39" s="6"/>
      <c r="M39" s="4"/>
      <c r="S39" s="2"/>
      <c r="T39" s="1"/>
    </row>
    <row r="40" spans="1:20" s="3" customFormat="1" ht="40.5" customHeight="1" x14ac:dyDescent="0.2">
      <c r="A40" s="5"/>
      <c r="B40" s="5"/>
      <c r="C40" s="5"/>
      <c r="D40" s="5"/>
      <c r="E40" s="5"/>
      <c r="F40" s="5"/>
      <c r="G40" s="5"/>
      <c r="H40" s="5"/>
      <c r="I40" s="5"/>
      <c r="J40" s="23"/>
      <c r="K40" s="7"/>
      <c r="L40" s="6"/>
      <c r="M40" s="4"/>
      <c r="S40" s="2"/>
      <c r="T40" s="1"/>
    </row>
    <row r="41" spans="1:20" s="3" customFormat="1" ht="40.5" customHeight="1" x14ac:dyDescent="0.2">
      <c r="A41" s="5"/>
      <c r="B41" s="5"/>
      <c r="C41" s="5"/>
      <c r="D41" s="5"/>
      <c r="E41" s="5"/>
      <c r="F41" s="5"/>
      <c r="G41" s="5"/>
      <c r="H41" s="5"/>
      <c r="I41" s="5"/>
      <c r="J41" s="23"/>
      <c r="K41" s="7"/>
      <c r="L41" s="6"/>
      <c r="M41" s="4"/>
      <c r="S41" s="2"/>
      <c r="T41" s="1"/>
    </row>
    <row r="42" spans="1:20" s="3" customFormat="1" ht="40.5" customHeight="1" x14ac:dyDescent="0.2">
      <c r="A42" s="5"/>
      <c r="B42" s="5"/>
      <c r="C42" s="5"/>
      <c r="D42" s="5"/>
      <c r="E42" s="5"/>
      <c r="F42" s="5"/>
      <c r="G42" s="5"/>
      <c r="H42" s="5"/>
      <c r="I42" s="5"/>
      <c r="J42" s="1"/>
      <c r="K42" s="7"/>
      <c r="L42" s="6"/>
      <c r="M42" s="4"/>
      <c r="S42" s="2"/>
      <c r="T42" s="1"/>
    </row>
    <row r="43" spans="1:20" ht="40.5" customHeight="1" x14ac:dyDescent="0.2"/>
    <row r="44" spans="1:20" ht="40.5" customHeight="1" x14ac:dyDescent="0.2"/>
  </sheetData>
  <mergeCells count="83">
    <mergeCell ref="N23:N24"/>
    <mergeCell ref="O23:O24"/>
    <mergeCell ref="R23:R24"/>
    <mergeCell ref="S23:S24"/>
    <mergeCell ref="H23:H24"/>
    <mergeCell ref="I23:I24"/>
    <mergeCell ref="J23:J24"/>
    <mergeCell ref="K23:K24"/>
    <mergeCell ref="L23:L24"/>
    <mergeCell ref="M23:M24"/>
    <mergeCell ref="G23:G24"/>
    <mergeCell ref="H21:H22"/>
    <mergeCell ref="I21:I22"/>
    <mergeCell ref="J21:J22"/>
    <mergeCell ref="K21:K22"/>
    <mergeCell ref="G21:G22"/>
    <mergeCell ref="A23:A24"/>
    <mergeCell ref="B23:B24"/>
    <mergeCell ref="C23:C24"/>
    <mergeCell ref="E23:E24"/>
    <mergeCell ref="F23:F24"/>
    <mergeCell ref="N21:N22"/>
    <mergeCell ref="O21:O22"/>
    <mergeCell ref="R21:R22"/>
    <mergeCell ref="S21:S22"/>
    <mergeCell ref="L21:L22"/>
    <mergeCell ref="M21:M22"/>
    <mergeCell ref="A21:A22"/>
    <mergeCell ref="B21:B22"/>
    <mergeCell ref="C21:C22"/>
    <mergeCell ref="E21:E22"/>
    <mergeCell ref="F21:F22"/>
    <mergeCell ref="R18:R19"/>
    <mergeCell ref="S18:S19"/>
    <mergeCell ref="J18:J19"/>
    <mergeCell ref="K18:K19"/>
    <mergeCell ref="L18:L19"/>
    <mergeCell ref="M18:M19"/>
    <mergeCell ref="N18:N19"/>
    <mergeCell ref="O18:O19"/>
    <mergeCell ref="S6:S7"/>
    <mergeCell ref="A18:A19"/>
    <mergeCell ref="B18:B19"/>
    <mergeCell ref="C18:C19"/>
    <mergeCell ref="E18:E19"/>
    <mergeCell ref="F18:F19"/>
    <mergeCell ref="G18:G19"/>
    <mergeCell ref="H18:H19"/>
    <mergeCell ref="I18:I19"/>
    <mergeCell ref="J6:J7"/>
    <mergeCell ref="K6:K7"/>
    <mergeCell ref="L6:L7"/>
    <mergeCell ref="M6:M7"/>
    <mergeCell ref="N6:N7"/>
    <mergeCell ref="O6:Q6"/>
    <mergeCell ref="P18:P19"/>
    <mergeCell ref="A5:R5"/>
    <mergeCell ref="A6:A7"/>
    <mergeCell ref="B6:B7"/>
    <mergeCell ref="C6:C7"/>
    <mergeCell ref="D6:D7"/>
    <mergeCell ref="E6:E7"/>
    <mergeCell ref="F6:F7"/>
    <mergeCell ref="G6:G7"/>
    <mergeCell ref="H6:H7"/>
    <mergeCell ref="I6:I7"/>
    <mergeCell ref="R6:R7"/>
    <mergeCell ref="S13:S14"/>
    <mergeCell ref="C13:C14"/>
    <mergeCell ref="B13:B14"/>
    <mergeCell ref="A13:A14"/>
    <mergeCell ref="O13:O14"/>
    <mergeCell ref="R13:R14"/>
    <mergeCell ref="J13:J14"/>
    <mergeCell ref="K13:K14"/>
    <mergeCell ref="L13:L14"/>
    <mergeCell ref="M13:M14"/>
    <mergeCell ref="N13:N14"/>
    <mergeCell ref="I13:I14"/>
    <mergeCell ref="H13:H14"/>
    <mergeCell ref="G13:G14"/>
    <mergeCell ref="F13:F14"/>
    <mergeCell ref="E13:E14"/>
  </mergeCells>
  <pageMargins left="0.39370078740157483" right="0.39370078740157483" top="0.78740157480314965" bottom="0.78740157480314965" header="0.31496062992125984" footer="0.31496062992125984"/>
  <pageSetup paperSize="9" scale="49" firstPageNumber="121" fitToHeight="0" orientation="landscape" useFirstPageNumber="1" r:id="rId1"/>
  <headerFooter>
    <oddFooter>&amp;L&amp;"Arial,Kurzíva"&amp;11Zastupitelstvo Olomouckého kraje 11.12.2023
2.1. - Rozpočet OK na rok  2024 - návrh rozpočtu  
Příloha č. 5b) - Rozpracované investice&amp;R&amp;"Arial,Kurzíva"&amp;11Strana &amp;P (celkem 216)</oddFooter>
  </headerFooter>
  <rowBreaks count="2" manualBreakCount="2">
    <brk id="17" max="17" man="1"/>
    <brk id="27"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6"/>
  <sheetViews>
    <sheetView showGridLines="0" view="pageBreakPreview" zoomScale="70" zoomScaleNormal="66" zoomScaleSheetLayoutView="70" workbookViewId="0">
      <pane ySplit="7" topLeftCell="A8" activePane="bottomLeft" state="frozenSplit"/>
      <selection activeCell="A13" sqref="A13:B13"/>
      <selection pane="bottomLeft" activeCell="L20" sqref="L20"/>
    </sheetView>
  </sheetViews>
  <sheetFormatPr defaultColWidth="9.140625" defaultRowHeight="12.75" outlineLevelCol="1" x14ac:dyDescent="0.2"/>
  <cols>
    <col min="1" max="1" width="5.42578125" style="1" customWidth="1"/>
    <col min="2" max="2" width="4.140625" style="1" customWidth="1"/>
    <col min="3" max="4" width="5.5703125" style="1" hidden="1" customWidth="1" outlineLevel="1"/>
    <col min="5" max="5" width="6.570312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16384" width="9.140625" style="1"/>
  </cols>
  <sheetData>
    <row r="1" spans="1:20" ht="20.25" x14ac:dyDescent="0.3">
      <c r="A1" s="65" t="s">
        <v>41</v>
      </c>
      <c r="B1" s="62"/>
      <c r="C1" s="62"/>
      <c r="D1" s="62"/>
      <c r="E1" s="62"/>
      <c r="F1" s="62"/>
      <c r="G1" s="62"/>
      <c r="H1" s="64"/>
      <c r="I1" s="63"/>
      <c r="J1" s="62"/>
      <c r="M1" s="61"/>
      <c r="N1" s="60"/>
      <c r="P1" s="60"/>
      <c r="Q1" s="60"/>
      <c r="R1" s="59"/>
      <c r="S1" s="58"/>
      <c r="T1" s="47"/>
    </row>
    <row r="2" spans="1:20" ht="15.75" x14ac:dyDescent="0.25">
      <c r="A2" s="54" t="s">
        <v>40</v>
      </c>
      <c r="B2" s="54"/>
      <c r="C2" s="54"/>
      <c r="D2" s="55"/>
      <c r="E2" s="54"/>
      <c r="F2" s="54"/>
      <c r="G2" s="54"/>
      <c r="H2" s="54" t="s">
        <v>39</v>
      </c>
      <c r="I2" s="57" t="s">
        <v>38</v>
      </c>
      <c r="J2" s="56"/>
      <c r="M2" s="50"/>
      <c r="N2" s="49"/>
      <c r="P2" s="49"/>
      <c r="Q2" s="49"/>
      <c r="R2" s="49"/>
      <c r="S2" s="48"/>
      <c r="T2" s="47"/>
    </row>
    <row r="3" spans="1:20" ht="17.25" customHeight="1" x14ac:dyDescent="0.2">
      <c r="A3" s="54"/>
      <c r="B3" s="54"/>
      <c r="C3" s="54"/>
      <c r="D3" s="55"/>
      <c r="E3" s="54"/>
      <c r="F3" s="54"/>
      <c r="G3" s="54"/>
      <c r="H3" s="54" t="s">
        <v>37</v>
      </c>
      <c r="I3" s="53"/>
      <c r="J3" s="51"/>
      <c r="M3" s="50"/>
      <c r="N3" s="49"/>
      <c r="P3" s="49"/>
      <c r="Q3" s="49"/>
      <c r="S3" s="48"/>
      <c r="T3" s="47"/>
    </row>
    <row r="4" spans="1:20" ht="17.25" customHeight="1" x14ac:dyDescent="0.2">
      <c r="A4" s="51"/>
      <c r="B4" s="51"/>
      <c r="C4" s="51"/>
      <c r="D4" s="51"/>
      <c r="E4" s="51"/>
      <c r="F4" s="51"/>
      <c r="G4" s="51"/>
      <c r="H4" s="51"/>
      <c r="I4" s="52"/>
      <c r="J4" s="51"/>
      <c r="M4" s="50"/>
      <c r="N4" s="49"/>
      <c r="P4" s="49"/>
      <c r="Q4" s="49"/>
      <c r="R4" s="129" t="s">
        <v>36</v>
      </c>
      <c r="S4" s="48"/>
      <c r="T4" s="47"/>
    </row>
    <row r="5" spans="1:20" ht="25.5" customHeight="1" x14ac:dyDescent="0.2">
      <c r="A5" s="170" t="s">
        <v>35</v>
      </c>
      <c r="B5" s="171"/>
      <c r="C5" s="171"/>
      <c r="D5" s="171"/>
      <c r="E5" s="171"/>
      <c r="F5" s="171"/>
      <c r="G5" s="171"/>
      <c r="H5" s="171"/>
      <c r="I5" s="171"/>
      <c r="J5" s="171"/>
      <c r="K5" s="171"/>
      <c r="L5" s="171"/>
      <c r="M5" s="171"/>
      <c r="N5" s="171"/>
      <c r="O5" s="171"/>
      <c r="P5" s="171"/>
      <c r="Q5" s="171"/>
      <c r="R5" s="172"/>
      <c r="S5" s="46"/>
    </row>
    <row r="6" spans="1:20" ht="25.5" customHeight="1" x14ac:dyDescent="0.2">
      <c r="A6" s="173" t="s">
        <v>34</v>
      </c>
      <c r="B6" s="173" t="s">
        <v>33</v>
      </c>
      <c r="C6" s="174" t="s">
        <v>32</v>
      </c>
      <c r="D6" s="174" t="s">
        <v>31</v>
      </c>
      <c r="E6" s="175" t="s">
        <v>30</v>
      </c>
      <c r="F6" s="174" t="s">
        <v>29</v>
      </c>
      <c r="G6" s="174" t="s">
        <v>28</v>
      </c>
      <c r="H6" s="174" t="s">
        <v>27</v>
      </c>
      <c r="I6" s="177" t="s">
        <v>26</v>
      </c>
      <c r="J6" s="179" t="s">
        <v>25</v>
      </c>
      <c r="K6" s="177" t="s">
        <v>24</v>
      </c>
      <c r="L6" s="177" t="s">
        <v>23</v>
      </c>
      <c r="M6" s="177" t="s">
        <v>22</v>
      </c>
      <c r="N6" s="178" t="s">
        <v>142</v>
      </c>
      <c r="O6" s="180" t="s">
        <v>143</v>
      </c>
      <c r="P6" s="180"/>
      <c r="Q6" s="180"/>
      <c r="R6" s="178" t="s">
        <v>145</v>
      </c>
      <c r="S6" s="178" t="s">
        <v>21</v>
      </c>
    </row>
    <row r="7" spans="1:20" ht="58.7" customHeight="1" x14ac:dyDescent="0.2">
      <c r="A7" s="173"/>
      <c r="B7" s="173"/>
      <c r="C7" s="174"/>
      <c r="D7" s="174"/>
      <c r="E7" s="176"/>
      <c r="F7" s="174"/>
      <c r="G7" s="174"/>
      <c r="H7" s="174"/>
      <c r="I7" s="177"/>
      <c r="J7" s="179"/>
      <c r="K7" s="177"/>
      <c r="L7" s="177"/>
      <c r="M7" s="177"/>
      <c r="N7" s="178"/>
      <c r="O7" s="45" t="s">
        <v>20</v>
      </c>
      <c r="P7" s="45" t="s">
        <v>19</v>
      </c>
      <c r="Q7" s="45" t="s">
        <v>18</v>
      </c>
      <c r="R7" s="178"/>
      <c r="S7" s="178"/>
    </row>
    <row r="8" spans="1:20" s="39" customFormat="1" ht="25.5" customHeight="1" x14ac:dyDescent="0.3">
      <c r="A8" s="44" t="s">
        <v>17</v>
      </c>
      <c r="B8" s="43"/>
      <c r="C8" s="43"/>
      <c r="D8" s="43"/>
      <c r="E8" s="43"/>
      <c r="F8" s="43"/>
      <c r="G8" s="43"/>
      <c r="H8" s="43"/>
      <c r="I8" s="43"/>
      <c r="J8" s="43"/>
      <c r="K8" s="43"/>
      <c r="L8" s="41">
        <f>SUM(L9:L9)</f>
        <v>3600</v>
      </c>
      <c r="M8" s="42"/>
      <c r="N8" s="41">
        <f>SUM(N9:N9)</f>
        <v>0</v>
      </c>
      <c r="O8" s="41">
        <f>SUM(O9:O9)</f>
        <v>3600</v>
      </c>
      <c r="P8" s="41">
        <f>SUM(P9:P9)</f>
        <v>0</v>
      </c>
      <c r="Q8" s="41">
        <f>SUM(Q9:Q9)</f>
        <v>3600</v>
      </c>
      <c r="R8" s="41">
        <f>SUM(R9:R9)</f>
        <v>0</v>
      </c>
      <c r="S8" s="40"/>
    </row>
    <row r="9" spans="1:20" s="8" customFormat="1" ht="64.5" customHeight="1" x14ac:dyDescent="0.2">
      <c r="A9" s="15">
        <v>1</v>
      </c>
      <c r="B9" s="15" t="s">
        <v>1</v>
      </c>
      <c r="C9" s="15">
        <v>3315</v>
      </c>
      <c r="D9" s="15">
        <v>6121</v>
      </c>
      <c r="E9" s="15">
        <v>61</v>
      </c>
      <c r="F9" s="15">
        <v>13</v>
      </c>
      <c r="G9" s="18">
        <v>60003101634</v>
      </c>
      <c r="H9" s="17" t="s">
        <v>154</v>
      </c>
      <c r="I9" s="16" t="s">
        <v>195</v>
      </c>
      <c r="J9" s="15"/>
      <c r="K9" s="15" t="s">
        <v>16</v>
      </c>
      <c r="L9" s="14">
        <v>3600</v>
      </c>
      <c r="M9" s="13">
        <v>2024</v>
      </c>
      <c r="N9" s="12">
        <v>0</v>
      </c>
      <c r="O9" s="11">
        <f>P9+Q9</f>
        <v>3600</v>
      </c>
      <c r="P9" s="9">
        <v>0</v>
      </c>
      <c r="Q9" s="120">
        <v>3600</v>
      </c>
      <c r="R9" s="9">
        <f>L9-N9-O9</f>
        <v>0</v>
      </c>
      <c r="S9" s="36" t="s">
        <v>200</v>
      </c>
    </row>
    <row r="10" spans="1:20" s="8" customFormat="1" ht="64.5" hidden="1" customHeight="1" x14ac:dyDescent="0.2">
      <c r="A10" s="15"/>
      <c r="B10" s="15"/>
      <c r="C10" s="15"/>
      <c r="D10" s="15"/>
      <c r="E10" s="15"/>
      <c r="F10" s="15"/>
      <c r="G10" s="18"/>
      <c r="H10" s="21"/>
      <c r="I10" s="16"/>
      <c r="J10" s="15"/>
      <c r="K10" s="15"/>
      <c r="L10" s="14"/>
      <c r="M10" s="13"/>
      <c r="N10" s="12"/>
      <c r="O10" s="11"/>
      <c r="P10" s="9"/>
      <c r="Q10" s="10"/>
      <c r="R10" s="9"/>
      <c r="S10" s="36"/>
    </row>
    <row r="11" spans="1:20" s="39" customFormat="1" ht="25.5" customHeight="1" x14ac:dyDescent="0.3">
      <c r="A11" s="44" t="s">
        <v>15</v>
      </c>
      <c r="B11" s="43"/>
      <c r="C11" s="43"/>
      <c r="D11" s="43"/>
      <c r="E11" s="43"/>
      <c r="F11" s="43"/>
      <c r="G11" s="43"/>
      <c r="H11" s="43"/>
      <c r="I11" s="43"/>
      <c r="J11" s="43"/>
      <c r="K11" s="43"/>
      <c r="L11" s="41">
        <f>SUM(L12:L17)</f>
        <v>270141</v>
      </c>
      <c r="M11" s="42"/>
      <c r="N11" s="41">
        <f>SUM(N12:N17)</f>
        <v>4056</v>
      </c>
      <c r="O11" s="41">
        <f>SUM(O12:O17)</f>
        <v>10332</v>
      </c>
      <c r="P11" s="41">
        <f>SUM(P12:P17)</f>
        <v>0</v>
      </c>
      <c r="Q11" s="41">
        <f>SUM(Q12:Q17)</f>
        <v>10332</v>
      </c>
      <c r="R11" s="41">
        <f>SUM(R12:R17)</f>
        <v>98768</v>
      </c>
      <c r="S11" s="40"/>
    </row>
    <row r="12" spans="1:20" ht="39.75" customHeight="1" x14ac:dyDescent="0.2">
      <c r="A12" s="15">
        <v>1</v>
      </c>
      <c r="B12" s="15" t="s">
        <v>1</v>
      </c>
      <c r="C12" s="15">
        <v>3315</v>
      </c>
      <c r="D12" s="15">
        <v>6121</v>
      </c>
      <c r="E12" s="15">
        <v>61</v>
      </c>
      <c r="F12" s="15">
        <v>13</v>
      </c>
      <c r="G12" s="22">
        <v>60003101475</v>
      </c>
      <c r="H12" s="17" t="s">
        <v>8</v>
      </c>
      <c r="I12" s="16" t="s">
        <v>7</v>
      </c>
      <c r="J12" s="15"/>
      <c r="K12" s="15" t="s">
        <v>2</v>
      </c>
      <c r="L12" s="14">
        <v>7641</v>
      </c>
      <c r="M12" s="20" t="s">
        <v>9</v>
      </c>
      <c r="N12" s="12">
        <v>1114</v>
      </c>
      <c r="O12" s="11">
        <f>P12+Q12</f>
        <v>1000</v>
      </c>
      <c r="P12" s="12">
        <v>0</v>
      </c>
      <c r="Q12" s="121">
        <v>1000</v>
      </c>
      <c r="R12" s="14">
        <f>L12-N12-O12</f>
        <v>5527</v>
      </c>
      <c r="S12" s="36"/>
    </row>
    <row r="13" spans="1:20" ht="54" customHeight="1" x14ac:dyDescent="0.2">
      <c r="A13" s="15">
        <v>2</v>
      </c>
      <c r="B13" s="15" t="s">
        <v>13</v>
      </c>
      <c r="C13" s="15">
        <v>3315</v>
      </c>
      <c r="D13" s="15">
        <v>6121</v>
      </c>
      <c r="E13" s="15">
        <v>61</v>
      </c>
      <c r="F13" s="15">
        <v>13</v>
      </c>
      <c r="G13" s="22">
        <v>60003101498</v>
      </c>
      <c r="H13" s="17" t="s">
        <v>235</v>
      </c>
      <c r="I13" s="37" t="s">
        <v>236</v>
      </c>
      <c r="J13" s="15" t="s">
        <v>10</v>
      </c>
      <c r="K13" s="15" t="s">
        <v>2</v>
      </c>
      <c r="L13" s="14">
        <v>70000</v>
      </c>
      <c r="M13" s="20" t="s">
        <v>9</v>
      </c>
      <c r="N13" s="12">
        <v>2392</v>
      </c>
      <c r="O13" s="11">
        <f>P13+Q13</f>
        <v>5093</v>
      </c>
      <c r="P13" s="12">
        <v>0</v>
      </c>
      <c r="Q13" s="121">
        <v>5093</v>
      </c>
      <c r="R13" s="9">
        <f>L13-N13-O13</f>
        <v>62515</v>
      </c>
      <c r="S13" s="19"/>
    </row>
    <row r="14" spans="1:20" ht="48.75" customHeight="1" x14ac:dyDescent="0.2">
      <c r="A14" s="15">
        <v>3</v>
      </c>
      <c r="B14" s="15" t="s">
        <v>13</v>
      </c>
      <c r="C14" s="15">
        <v>3315</v>
      </c>
      <c r="D14" s="15">
        <v>6121</v>
      </c>
      <c r="E14" s="15">
        <v>61</v>
      </c>
      <c r="F14" s="15">
        <v>13</v>
      </c>
      <c r="G14" s="22">
        <v>60003101516</v>
      </c>
      <c r="H14" s="17" t="s">
        <v>12</v>
      </c>
      <c r="I14" s="37" t="s">
        <v>11</v>
      </c>
      <c r="J14" s="15"/>
      <c r="K14" s="15" t="s">
        <v>2</v>
      </c>
      <c r="L14" s="14">
        <v>160000</v>
      </c>
      <c r="M14" s="20" t="s">
        <v>9</v>
      </c>
      <c r="N14" s="12">
        <v>276</v>
      </c>
      <c r="O14" s="11">
        <f>P14+Q14</f>
        <v>2739</v>
      </c>
      <c r="P14" s="12">
        <v>0</v>
      </c>
      <c r="Q14" s="121">
        <v>2739</v>
      </c>
      <c r="R14" s="9">
        <v>0</v>
      </c>
      <c r="S14" s="19"/>
    </row>
    <row r="15" spans="1:20" ht="75" customHeight="1" x14ac:dyDescent="0.2">
      <c r="A15" s="15">
        <v>4</v>
      </c>
      <c r="B15" s="15" t="s">
        <v>45</v>
      </c>
      <c r="C15" s="15">
        <v>3315</v>
      </c>
      <c r="D15" s="15">
        <v>6121</v>
      </c>
      <c r="E15" s="15">
        <v>61</v>
      </c>
      <c r="F15" s="15">
        <v>13</v>
      </c>
      <c r="G15" s="22">
        <v>60003101601</v>
      </c>
      <c r="H15" s="17" t="s">
        <v>175</v>
      </c>
      <c r="I15" s="37" t="s">
        <v>176</v>
      </c>
      <c r="J15" s="15"/>
      <c r="K15" s="15" t="s">
        <v>2</v>
      </c>
      <c r="L15" s="14">
        <v>30000</v>
      </c>
      <c r="M15" s="20" t="s">
        <v>9</v>
      </c>
      <c r="N15" s="12">
        <v>36</v>
      </c>
      <c r="O15" s="11">
        <f>P15+Q15</f>
        <v>1000</v>
      </c>
      <c r="P15" s="12">
        <v>0</v>
      </c>
      <c r="Q15" s="121">
        <v>1000</v>
      </c>
      <c r="R15" s="14">
        <f>L15-N15-O15</f>
        <v>28964</v>
      </c>
      <c r="S15" s="36" t="s">
        <v>177</v>
      </c>
    </row>
    <row r="16" spans="1:20" s="8" customFormat="1" ht="58.7" customHeight="1" x14ac:dyDescent="0.2">
      <c r="A16" s="15">
        <v>5</v>
      </c>
      <c r="B16" s="15" t="s">
        <v>4</v>
      </c>
      <c r="C16" s="15">
        <v>3315</v>
      </c>
      <c r="D16" s="15">
        <v>6121</v>
      </c>
      <c r="E16" s="15">
        <v>61</v>
      </c>
      <c r="F16" s="15">
        <v>13</v>
      </c>
      <c r="G16" s="18">
        <v>60003100636</v>
      </c>
      <c r="H16" s="17" t="s">
        <v>238</v>
      </c>
      <c r="I16" s="16" t="s">
        <v>239</v>
      </c>
      <c r="J16" s="15" t="s">
        <v>240</v>
      </c>
      <c r="K16" s="15" t="s">
        <v>2</v>
      </c>
      <c r="L16" s="156">
        <v>2500</v>
      </c>
      <c r="M16" s="38">
        <v>2024</v>
      </c>
      <c r="N16" s="12">
        <v>238</v>
      </c>
      <c r="O16" s="11">
        <f>P16+Q16</f>
        <v>500</v>
      </c>
      <c r="P16" s="9">
        <v>0</v>
      </c>
      <c r="Q16" s="120">
        <v>500</v>
      </c>
      <c r="R16" s="9">
        <f>L16-N16-O16</f>
        <v>1762</v>
      </c>
      <c r="S16" s="19"/>
    </row>
    <row r="17" spans="1:20" ht="15.75" hidden="1" x14ac:dyDescent="0.2">
      <c r="A17" s="15"/>
      <c r="B17" s="15"/>
      <c r="C17" s="15"/>
      <c r="D17" s="15"/>
      <c r="E17" s="15"/>
      <c r="F17" s="15"/>
      <c r="G17" s="22"/>
      <c r="H17" s="21"/>
      <c r="I17" s="35"/>
      <c r="J17" s="15"/>
      <c r="K17" s="15"/>
      <c r="L17" s="14"/>
      <c r="M17" s="20"/>
      <c r="N17" s="12"/>
      <c r="O17" s="11"/>
      <c r="P17" s="12"/>
      <c r="Q17" s="121"/>
      <c r="R17" s="14"/>
      <c r="S17" s="19"/>
    </row>
    <row r="18" spans="1:20" ht="35.25" customHeight="1" x14ac:dyDescent="0.2">
      <c r="A18" s="34" t="s">
        <v>5</v>
      </c>
      <c r="B18" s="33"/>
      <c r="C18" s="33"/>
      <c r="D18" s="33"/>
      <c r="E18" s="33"/>
      <c r="F18" s="33"/>
      <c r="G18" s="33"/>
      <c r="H18" s="33"/>
      <c r="I18" s="33"/>
      <c r="J18" s="33"/>
      <c r="K18" s="33"/>
      <c r="L18" s="31">
        <f>+L8+L11</f>
        <v>273741</v>
      </c>
      <c r="M18" s="32"/>
      <c r="N18" s="31">
        <f>+N8+N11</f>
        <v>4056</v>
      </c>
      <c r="O18" s="31">
        <f>+O8+O11</f>
        <v>13932</v>
      </c>
      <c r="P18" s="31">
        <f>+P8+P11</f>
        <v>0</v>
      </c>
      <c r="Q18" s="31">
        <f>+Q8+Q11</f>
        <v>13932</v>
      </c>
      <c r="R18" s="31">
        <f>+R8+R11</f>
        <v>98768</v>
      </c>
      <c r="S18" s="30"/>
    </row>
    <row r="19" spans="1:20" s="3" customFormat="1" x14ac:dyDescent="0.2">
      <c r="A19" s="5"/>
      <c r="B19" s="5"/>
      <c r="C19" s="5"/>
      <c r="D19" s="5"/>
      <c r="E19" s="5"/>
      <c r="F19" s="5"/>
      <c r="G19" s="5"/>
      <c r="H19" s="29"/>
      <c r="I19" s="5"/>
      <c r="J19" s="28"/>
      <c r="K19" s="27"/>
      <c r="L19" s="26"/>
      <c r="M19" s="25"/>
      <c r="N19" s="24"/>
      <c r="S19" s="2"/>
      <c r="T19" s="1"/>
    </row>
    <row r="20" spans="1:20" s="3" customFormat="1" ht="97.5" customHeight="1" x14ac:dyDescent="0.2">
      <c r="A20" s="5"/>
      <c r="B20" s="5"/>
      <c r="C20" s="5"/>
      <c r="D20" s="5"/>
      <c r="E20" s="5"/>
      <c r="F20" s="5"/>
      <c r="G20" s="5"/>
      <c r="H20" s="5"/>
      <c r="I20" s="5"/>
      <c r="J20" s="23"/>
      <c r="K20" s="7"/>
      <c r="L20" s="6"/>
      <c r="M20" s="4"/>
      <c r="S20" s="2"/>
      <c r="T20" s="1"/>
    </row>
    <row r="21" spans="1:20" s="3" customFormat="1" ht="97.5" customHeight="1" x14ac:dyDescent="0.2">
      <c r="A21" s="5"/>
      <c r="B21" s="5"/>
      <c r="C21" s="5"/>
      <c r="D21" s="5"/>
      <c r="E21" s="5"/>
      <c r="F21" s="5"/>
      <c r="G21" s="5"/>
      <c r="H21" s="5"/>
      <c r="I21" s="5"/>
      <c r="J21" s="23"/>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5"/>
      <c r="B33" s="5"/>
      <c r="C33" s="5"/>
      <c r="D33" s="5"/>
      <c r="E33" s="5"/>
      <c r="F33" s="5"/>
      <c r="G33" s="5"/>
      <c r="H33" s="5"/>
      <c r="I33" s="5"/>
      <c r="J33" s="1"/>
      <c r="K33" s="7"/>
      <c r="L33" s="6"/>
      <c r="M33" s="4"/>
      <c r="S33" s="2"/>
      <c r="T33" s="1"/>
    </row>
    <row r="34" spans="1:20" s="3" customFormat="1" x14ac:dyDescent="0.2">
      <c r="A34" s="5"/>
      <c r="B34" s="5"/>
      <c r="C34" s="5"/>
      <c r="D34" s="5"/>
      <c r="E34" s="5"/>
      <c r="F34" s="5"/>
      <c r="G34" s="5"/>
      <c r="H34" s="5"/>
      <c r="I34" s="5"/>
      <c r="J34" s="1"/>
      <c r="K34" s="7"/>
      <c r="L34" s="6"/>
      <c r="M34" s="4"/>
      <c r="S34" s="2"/>
      <c r="T34" s="1"/>
    </row>
    <row r="35" spans="1:20" s="3" customFormat="1" x14ac:dyDescent="0.2">
      <c r="A35" s="1"/>
      <c r="B35" s="1"/>
      <c r="C35" s="1"/>
      <c r="D35" s="1"/>
      <c r="E35" s="1"/>
      <c r="F35" s="1"/>
      <c r="G35" s="1"/>
      <c r="H35" s="1"/>
      <c r="I35" s="1"/>
      <c r="J35" s="1"/>
      <c r="K35" s="5"/>
      <c r="L35" s="6"/>
      <c r="M35" s="4"/>
      <c r="S35" s="2"/>
      <c r="T35" s="1"/>
    </row>
    <row r="36" spans="1:20" s="3" customFormat="1" x14ac:dyDescent="0.2">
      <c r="A36" s="1"/>
      <c r="B36" s="1"/>
      <c r="C36" s="1"/>
      <c r="D36" s="1"/>
      <c r="E36" s="1"/>
      <c r="F36" s="1"/>
      <c r="G36" s="1"/>
      <c r="H36" s="1"/>
      <c r="I36" s="1"/>
      <c r="J36" s="1"/>
      <c r="K36" s="5"/>
      <c r="L36" s="6"/>
      <c r="M36" s="4"/>
      <c r="S36" s="2"/>
      <c r="T36" s="1"/>
    </row>
  </sheetData>
  <mergeCells count="18">
    <mergeCell ref="S6:S7"/>
    <mergeCell ref="J6:J7"/>
    <mergeCell ref="K6:K7"/>
    <mergeCell ref="L6:L7"/>
    <mergeCell ref="M6:M7"/>
    <mergeCell ref="N6:N7"/>
    <mergeCell ref="O6:Q6"/>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50" firstPageNumber="124" fitToHeight="0" orientation="landscape" useFirstPageNumber="1" r:id="rId1"/>
  <headerFooter>
    <oddFooter>&amp;L&amp;"Arial,Kurzíva"&amp;11Zastupitelstvo Olomouckého kraje 11.12.2023
2.1. - Rozpočet OK na rok  2024 - návrh rozpočtu  
Příloha č. 5b) - Rozpracované investice&amp;R&amp;"Arial,Kurzíva"&amp;11Strana &amp;P (celkem 216)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38"/>
  <sheetViews>
    <sheetView showGridLines="0" view="pageBreakPreview" zoomScale="70" zoomScaleNormal="66" zoomScaleSheetLayoutView="70" workbookViewId="0">
      <pane ySplit="7" topLeftCell="A8" activePane="bottomLeft" state="frozenSplit"/>
      <selection activeCell="A13" sqref="A13:B13"/>
      <selection pane="bottomLeft" activeCell="I27" sqref="I27"/>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6" style="1" customWidth="1" collapsed="1"/>
    <col min="6" max="6" width="6.570312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16384" width="9.140625" style="1"/>
  </cols>
  <sheetData>
    <row r="1" spans="1:20" ht="20.25" x14ac:dyDescent="0.3">
      <c r="A1" s="65" t="s">
        <v>80</v>
      </c>
      <c r="B1" s="62"/>
      <c r="C1" s="62"/>
      <c r="D1" s="62"/>
      <c r="E1" s="62"/>
      <c r="F1" s="62"/>
      <c r="G1" s="62"/>
      <c r="H1" s="64"/>
      <c r="I1" s="63"/>
      <c r="J1" s="62"/>
      <c r="M1" s="61"/>
      <c r="N1" s="60"/>
      <c r="P1" s="60"/>
      <c r="Q1" s="60"/>
      <c r="R1" s="59"/>
      <c r="S1" s="58"/>
      <c r="T1" s="47"/>
    </row>
    <row r="2" spans="1:20" ht="15.75" x14ac:dyDescent="0.25">
      <c r="A2" s="54" t="s">
        <v>40</v>
      </c>
      <c r="B2" s="54"/>
      <c r="C2" s="54"/>
      <c r="D2" s="55"/>
      <c r="E2" s="54"/>
      <c r="F2" s="54"/>
      <c r="G2" s="54"/>
      <c r="H2" s="54" t="s">
        <v>39</v>
      </c>
      <c r="I2" s="57" t="s">
        <v>38</v>
      </c>
      <c r="J2" s="56"/>
      <c r="M2" s="50"/>
      <c r="N2" s="49"/>
      <c r="P2" s="49"/>
      <c r="Q2" s="49"/>
      <c r="R2" s="49"/>
      <c r="S2" s="48"/>
      <c r="T2" s="47"/>
    </row>
    <row r="3" spans="1:20" ht="17.25" customHeight="1" x14ac:dyDescent="0.2">
      <c r="A3" s="54"/>
      <c r="B3" s="54"/>
      <c r="C3" s="54"/>
      <c r="D3" s="55"/>
      <c r="E3" s="54"/>
      <c r="F3" s="54"/>
      <c r="G3" s="54"/>
      <c r="H3" s="54" t="s">
        <v>37</v>
      </c>
      <c r="I3" s="53"/>
      <c r="J3" s="51"/>
      <c r="M3" s="50"/>
      <c r="N3" s="49"/>
      <c r="P3" s="49"/>
      <c r="Q3" s="49"/>
      <c r="S3" s="48"/>
      <c r="T3" s="47"/>
    </row>
    <row r="4" spans="1:20" ht="17.25" customHeight="1" x14ac:dyDescent="0.2">
      <c r="A4" s="51"/>
      <c r="B4" s="51"/>
      <c r="C4" s="51"/>
      <c r="D4" s="51"/>
      <c r="E4" s="51"/>
      <c r="F4" s="51"/>
      <c r="G4" s="51"/>
      <c r="H4" s="51"/>
      <c r="I4" s="52"/>
      <c r="J4" s="51"/>
      <c r="M4" s="50"/>
      <c r="N4" s="49"/>
      <c r="P4" s="49"/>
      <c r="Q4" s="49"/>
      <c r="R4" s="129" t="s">
        <v>36</v>
      </c>
      <c r="S4" s="48"/>
      <c r="T4" s="47"/>
    </row>
    <row r="5" spans="1:20" ht="25.5" customHeight="1" x14ac:dyDescent="0.2">
      <c r="A5" s="170" t="s">
        <v>79</v>
      </c>
      <c r="B5" s="171"/>
      <c r="C5" s="171"/>
      <c r="D5" s="171"/>
      <c r="E5" s="171"/>
      <c r="F5" s="171"/>
      <c r="G5" s="171"/>
      <c r="H5" s="171"/>
      <c r="I5" s="171"/>
      <c r="J5" s="171"/>
      <c r="K5" s="171"/>
      <c r="L5" s="171"/>
      <c r="M5" s="171"/>
      <c r="N5" s="171"/>
      <c r="O5" s="171"/>
      <c r="P5" s="171"/>
      <c r="Q5" s="171"/>
      <c r="R5" s="172"/>
      <c r="S5" s="46"/>
    </row>
    <row r="6" spans="1:20" ht="25.5" customHeight="1" x14ac:dyDescent="0.2">
      <c r="A6" s="173" t="s">
        <v>34</v>
      </c>
      <c r="B6" s="173" t="s">
        <v>33</v>
      </c>
      <c r="C6" s="174" t="s">
        <v>32</v>
      </c>
      <c r="D6" s="174" t="s">
        <v>31</v>
      </c>
      <c r="E6" s="175" t="s">
        <v>30</v>
      </c>
      <c r="F6" s="174" t="s">
        <v>29</v>
      </c>
      <c r="G6" s="174" t="s">
        <v>28</v>
      </c>
      <c r="H6" s="174" t="s">
        <v>27</v>
      </c>
      <c r="I6" s="177" t="s">
        <v>26</v>
      </c>
      <c r="J6" s="179" t="s">
        <v>25</v>
      </c>
      <c r="K6" s="177" t="s">
        <v>24</v>
      </c>
      <c r="L6" s="177" t="s">
        <v>23</v>
      </c>
      <c r="M6" s="177" t="s">
        <v>22</v>
      </c>
      <c r="N6" s="178" t="s">
        <v>142</v>
      </c>
      <c r="O6" s="180" t="s">
        <v>143</v>
      </c>
      <c r="P6" s="180"/>
      <c r="Q6" s="180"/>
      <c r="R6" s="178" t="s">
        <v>145</v>
      </c>
      <c r="S6" s="178" t="s">
        <v>21</v>
      </c>
    </row>
    <row r="7" spans="1:20" ht="58.7" customHeight="1" x14ac:dyDescent="0.2">
      <c r="A7" s="173"/>
      <c r="B7" s="173"/>
      <c r="C7" s="174"/>
      <c r="D7" s="174"/>
      <c r="E7" s="176"/>
      <c r="F7" s="174"/>
      <c r="G7" s="174"/>
      <c r="H7" s="174"/>
      <c r="I7" s="177"/>
      <c r="J7" s="179"/>
      <c r="K7" s="177"/>
      <c r="L7" s="177"/>
      <c r="M7" s="177"/>
      <c r="N7" s="178"/>
      <c r="O7" s="45" t="s">
        <v>20</v>
      </c>
      <c r="P7" s="45" t="s">
        <v>19</v>
      </c>
      <c r="Q7" s="45" t="s">
        <v>180</v>
      </c>
      <c r="R7" s="178"/>
      <c r="S7" s="178"/>
    </row>
    <row r="8" spans="1:20" s="39" customFormat="1" ht="25.5" customHeight="1" x14ac:dyDescent="0.3">
      <c r="A8" s="44" t="s">
        <v>17</v>
      </c>
      <c r="B8" s="43"/>
      <c r="C8" s="43"/>
      <c r="D8" s="43"/>
      <c r="E8" s="43"/>
      <c r="F8" s="43"/>
      <c r="G8" s="43"/>
      <c r="H8" s="43"/>
      <c r="I8" s="43"/>
      <c r="J8" s="43"/>
      <c r="K8" s="43"/>
      <c r="L8" s="41">
        <f>SUM(L9:L11)</f>
        <v>29455</v>
      </c>
      <c r="M8" s="42"/>
      <c r="N8" s="41">
        <f>SUM(N9:N11)</f>
        <v>1536</v>
      </c>
      <c r="O8" s="41">
        <f>SUM(O9:O11)</f>
        <v>10000</v>
      </c>
      <c r="P8" s="41">
        <f>SUM(P9:P11)</f>
        <v>0</v>
      </c>
      <c r="Q8" s="41">
        <f>SUM(Q9:Q11)</f>
        <v>10000</v>
      </c>
      <c r="R8" s="41">
        <f>SUM(R9:R11)</f>
        <v>17919</v>
      </c>
      <c r="S8" s="40"/>
    </row>
    <row r="9" spans="1:20" ht="64.5" customHeight="1" x14ac:dyDescent="0.2">
      <c r="A9" s="15">
        <v>1</v>
      </c>
      <c r="B9" s="15" t="s">
        <v>1</v>
      </c>
      <c r="C9" s="15">
        <v>3533</v>
      </c>
      <c r="D9" s="15">
        <v>6121</v>
      </c>
      <c r="E9" s="15">
        <v>61</v>
      </c>
      <c r="F9" s="15">
        <v>14</v>
      </c>
      <c r="G9" s="22">
        <v>60005101184</v>
      </c>
      <c r="H9" s="17" t="s">
        <v>78</v>
      </c>
      <c r="I9" s="16" t="s">
        <v>77</v>
      </c>
      <c r="J9" s="15" t="s">
        <v>55</v>
      </c>
      <c r="K9" s="15" t="s">
        <v>16</v>
      </c>
      <c r="L9" s="14">
        <v>29455</v>
      </c>
      <c r="M9" s="20" t="s">
        <v>179</v>
      </c>
      <c r="N9" s="12">
        <v>1536</v>
      </c>
      <c r="O9" s="11">
        <f>P9+Q9</f>
        <v>10000</v>
      </c>
      <c r="P9" s="12">
        <v>0</v>
      </c>
      <c r="Q9" s="121">
        <v>10000</v>
      </c>
      <c r="R9" s="14">
        <f>L9-N9-O9</f>
        <v>17919</v>
      </c>
      <c r="S9" s="19" t="s">
        <v>196</v>
      </c>
    </row>
    <row r="10" spans="1:20" s="8" customFormat="1" ht="60" hidden="1" customHeight="1" x14ac:dyDescent="0.2">
      <c r="A10" s="15"/>
      <c r="B10" s="15"/>
      <c r="C10" s="15"/>
      <c r="D10" s="15"/>
      <c r="E10" s="15"/>
      <c r="F10" s="15"/>
      <c r="G10" s="18"/>
      <c r="H10" s="17"/>
      <c r="I10" s="16"/>
      <c r="J10" s="15"/>
      <c r="K10" s="15"/>
      <c r="L10" s="14"/>
      <c r="M10" s="13"/>
      <c r="N10" s="12"/>
      <c r="O10" s="11">
        <f>P10+Q10</f>
        <v>0</v>
      </c>
      <c r="P10" s="9">
        <v>0</v>
      </c>
      <c r="Q10" s="120"/>
      <c r="R10" s="9">
        <f>L10-N10-O10</f>
        <v>0</v>
      </c>
      <c r="S10" s="19"/>
    </row>
    <row r="11" spans="1:20" s="8" customFormat="1" ht="64.5" hidden="1" customHeight="1" x14ac:dyDescent="0.2">
      <c r="A11" s="15"/>
      <c r="B11" s="15"/>
      <c r="C11" s="15"/>
      <c r="D11" s="15"/>
      <c r="E11" s="15"/>
      <c r="F11" s="15"/>
      <c r="G11" s="18"/>
      <c r="H11" s="17"/>
      <c r="I11" s="16"/>
      <c r="J11" s="15"/>
      <c r="K11" s="15"/>
      <c r="L11" s="14"/>
      <c r="M11" s="13"/>
      <c r="N11" s="12"/>
      <c r="O11" s="11">
        <f>P11+Q11</f>
        <v>0</v>
      </c>
      <c r="P11" s="9">
        <v>0</v>
      </c>
      <c r="Q11" s="120"/>
      <c r="R11" s="9">
        <f>L11-N11-O11</f>
        <v>0</v>
      </c>
      <c r="S11" s="19"/>
    </row>
    <row r="12" spans="1:20" s="39" customFormat="1" ht="25.5" customHeight="1" x14ac:dyDescent="0.3">
      <c r="A12" s="44" t="s">
        <v>15</v>
      </c>
      <c r="B12" s="43"/>
      <c r="C12" s="43"/>
      <c r="D12" s="43"/>
      <c r="E12" s="43"/>
      <c r="F12" s="43"/>
      <c r="G12" s="43"/>
      <c r="H12" s="43"/>
      <c r="I12" s="43"/>
      <c r="J12" s="43"/>
      <c r="K12" s="43"/>
      <c r="L12" s="41">
        <f>SUM(L13:L15)</f>
        <v>106958</v>
      </c>
      <c r="M12" s="41"/>
      <c r="N12" s="41">
        <f>SUM(N13:N15)</f>
        <v>2467</v>
      </c>
      <c r="O12" s="41">
        <f>SUM(O13:O15)</f>
        <v>4927</v>
      </c>
      <c r="P12" s="41">
        <f>SUM(P13:P15)</f>
        <v>0</v>
      </c>
      <c r="Q12" s="41">
        <f>SUM(Q13:Q15)</f>
        <v>4927</v>
      </c>
      <c r="R12" s="41">
        <f>SUM(R13:R15)</f>
        <v>99564</v>
      </c>
      <c r="S12" s="40"/>
    </row>
    <row r="13" spans="1:20" s="8" customFormat="1" ht="64.5" customHeight="1" x14ac:dyDescent="0.2">
      <c r="A13" s="15">
        <v>1</v>
      </c>
      <c r="B13" s="15" t="s">
        <v>13</v>
      </c>
      <c r="C13" s="15">
        <v>3533</v>
      </c>
      <c r="D13" s="15">
        <v>6121</v>
      </c>
      <c r="E13" s="15">
        <v>61</v>
      </c>
      <c r="F13" s="15">
        <v>14</v>
      </c>
      <c r="G13" s="18">
        <v>60005101457</v>
      </c>
      <c r="H13" s="17" t="s">
        <v>74</v>
      </c>
      <c r="I13" s="16" t="s">
        <v>73</v>
      </c>
      <c r="J13" s="15"/>
      <c r="K13" s="15" t="s">
        <v>15</v>
      </c>
      <c r="L13" s="14">
        <v>42000</v>
      </c>
      <c r="M13" s="13" t="s">
        <v>9</v>
      </c>
      <c r="N13" s="12">
        <v>308</v>
      </c>
      <c r="O13" s="11">
        <f>P13+Q13</f>
        <v>2000</v>
      </c>
      <c r="P13" s="9">
        <v>0</v>
      </c>
      <c r="Q13" s="120">
        <v>2000</v>
      </c>
      <c r="R13" s="9">
        <f>L13-N13-O13</f>
        <v>39692</v>
      </c>
      <c r="S13" s="19"/>
    </row>
    <row r="14" spans="1:20" ht="64.5" customHeight="1" x14ac:dyDescent="0.2">
      <c r="A14" s="15">
        <v>2</v>
      </c>
      <c r="B14" s="15" t="s">
        <v>4</v>
      </c>
      <c r="C14" s="15">
        <v>3533</v>
      </c>
      <c r="D14" s="15">
        <v>6121</v>
      </c>
      <c r="E14" s="15">
        <v>61</v>
      </c>
      <c r="F14" s="15">
        <v>14</v>
      </c>
      <c r="G14" s="22">
        <v>60005101186</v>
      </c>
      <c r="H14" s="17" t="s">
        <v>76</v>
      </c>
      <c r="I14" s="16" t="s">
        <v>75</v>
      </c>
      <c r="J14" s="15"/>
      <c r="K14" s="15" t="s">
        <v>72</v>
      </c>
      <c r="L14" s="14">
        <v>39958</v>
      </c>
      <c r="M14" s="20" t="s">
        <v>9</v>
      </c>
      <c r="N14" s="12">
        <v>747</v>
      </c>
      <c r="O14" s="11">
        <f>P14+Q14</f>
        <v>73</v>
      </c>
      <c r="P14" s="12">
        <v>0</v>
      </c>
      <c r="Q14" s="121">
        <v>73</v>
      </c>
      <c r="R14" s="14">
        <f>L14-N14-O14</f>
        <v>39138</v>
      </c>
      <c r="S14" s="19" t="s">
        <v>6</v>
      </c>
    </row>
    <row r="15" spans="1:20" s="8" customFormat="1" ht="64.5" customHeight="1" x14ac:dyDescent="0.2">
      <c r="A15" s="15">
        <v>3</v>
      </c>
      <c r="B15" s="15" t="s">
        <v>1</v>
      </c>
      <c r="C15" s="15">
        <v>3533</v>
      </c>
      <c r="D15" s="15">
        <v>6121</v>
      </c>
      <c r="E15" s="15">
        <v>61</v>
      </c>
      <c r="F15" s="15">
        <v>14</v>
      </c>
      <c r="G15" s="18">
        <v>60005101484</v>
      </c>
      <c r="H15" s="17" t="s">
        <v>71</v>
      </c>
      <c r="I15" s="16" t="s">
        <v>70</v>
      </c>
      <c r="J15" s="15"/>
      <c r="K15" s="15" t="s">
        <v>15</v>
      </c>
      <c r="L15" s="14">
        <v>25000</v>
      </c>
      <c r="M15" s="13" t="s">
        <v>9</v>
      </c>
      <c r="N15" s="12">
        <v>1412</v>
      </c>
      <c r="O15" s="11">
        <f>P15+Q15</f>
        <v>2854</v>
      </c>
      <c r="P15" s="9">
        <v>0</v>
      </c>
      <c r="Q15" s="120">
        <v>2854</v>
      </c>
      <c r="R15" s="9">
        <f>L15-N15-O15</f>
        <v>20734</v>
      </c>
      <c r="S15" s="19"/>
    </row>
    <row r="16" spans="1:20" ht="35.25" customHeight="1" x14ac:dyDescent="0.2">
      <c r="A16" s="34" t="s">
        <v>69</v>
      </c>
      <c r="B16" s="33"/>
      <c r="C16" s="33"/>
      <c r="D16" s="33"/>
      <c r="E16" s="33"/>
      <c r="F16" s="33"/>
      <c r="G16" s="33"/>
      <c r="H16" s="33"/>
      <c r="I16" s="33"/>
      <c r="J16" s="33"/>
      <c r="K16" s="33"/>
      <c r="L16" s="31">
        <f>+L8+L12</f>
        <v>136413</v>
      </c>
      <c r="M16" s="32"/>
      <c r="N16" s="31">
        <f>+N8+N12</f>
        <v>4003</v>
      </c>
      <c r="O16" s="31">
        <f>+O8+O12</f>
        <v>14927</v>
      </c>
      <c r="P16" s="31">
        <f>+P8+P12</f>
        <v>0</v>
      </c>
      <c r="Q16" s="31">
        <f>+Q8+Q12</f>
        <v>14927</v>
      </c>
      <c r="R16" s="31">
        <f>+R8+R12</f>
        <v>117483</v>
      </c>
      <c r="S16" s="30"/>
    </row>
    <row r="17" spans="1:20" s="3" customFormat="1" x14ac:dyDescent="0.2">
      <c r="A17" s="5"/>
      <c r="B17" s="5"/>
      <c r="C17" s="5"/>
      <c r="D17" s="5"/>
      <c r="E17" s="5"/>
      <c r="F17" s="5"/>
      <c r="G17" s="5"/>
      <c r="H17" s="29"/>
      <c r="I17" s="5"/>
      <c r="J17" s="28"/>
      <c r="K17" s="27"/>
      <c r="L17" s="26"/>
      <c r="M17" s="25"/>
      <c r="N17" s="24"/>
      <c r="S17" s="2"/>
      <c r="T17" s="1"/>
    </row>
    <row r="18" spans="1:20" s="3" customFormat="1" x14ac:dyDescent="0.2">
      <c r="A18" s="5"/>
      <c r="B18" s="5"/>
      <c r="C18" s="5"/>
      <c r="D18" s="5"/>
      <c r="E18" s="5"/>
      <c r="F18" s="5"/>
      <c r="G18" s="5"/>
      <c r="H18" s="5"/>
      <c r="I18" s="5"/>
      <c r="J18" s="23"/>
      <c r="K18" s="7"/>
      <c r="L18" s="6"/>
      <c r="M18" s="4"/>
      <c r="S18" s="2"/>
      <c r="T18" s="1"/>
    </row>
    <row r="19" spans="1:20" s="3" customFormat="1" x14ac:dyDescent="0.2">
      <c r="A19" s="5"/>
      <c r="B19" s="5"/>
      <c r="C19" s="5"/>
      <c r="D19" s="5"/>
      <c r="E19" s="5"/>
      <c r="F19" s="5"/>
      <c r="G19" s="5"/>
      <c r="H19" s="5"/>
      <c r="I19" s="5"/>
      <c r="J19" s="23"/>
      <c r="K19" s="7"/>
      <c r="L19" s="6"/>
      <c r="M19" s="4"/>
      <c r="S19" s="2"/>
      <c r="T19" s="1"/>
    </row>
    <row r="20" spans="1:20" s="3" customFormat="1" x14ac:dyDescent="0.2">
      <c r="A20" s="5"/>
      <c r="B20" s="5"/>
      <c r="C20" s="5"/>
      <c r="D20" s="5"/>
      <c r="E20" s="5"/>
      <c r="F20" s="5"/>
      <c r="G20" s="5"/>
      <c r="H20" s="5"/>
      <c r="I20" s="5"/>
      <c r="J20" s="1"/>
      <c r="K20" s="7"/>
      <c r="L20" s="6"/>
      <c r="M20" s="4"/>
      <c r="S20" s="2"/>
      <c r="T20" s="1"/>
    </row>
    <row r="21" spans="1:20" s="3" customFormat="1" x14ac:dyDescent="0.2">
      <c r="A21" s="5"/>
      <c r="B21" s="5"/>
      <c r="C21" s="5"/>
      <c r="D21" s="5"/>
      <c r="E21" s="5"/>
      <c r="F21" s="5"/>
      <c r="G21" s="5"/>
      <c r="H21" s="5"/>
      <c r="I21" s="5"/>
      <c r="J21" s="1"/>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5"/>
      <c r="B33" s="5"/>
      <c r="C33" s="5"/>
      <c r="D33" s="5"/>
      <c r="E33" s="5"/>
      <c r="F33" s="5"/>
      <c r="G33" s="5"/>
      <c r="H33" s="5"/>
      <c r="I33" s="5"/>
      <c r="J33" s="1"/>
      <c r="K33" s="7"/>
      <c r="L33" s="6"/>
      <c r="M33" s="4"/>
      <c r="S33" s="2"/>
      <c r="T33" s="1"/>
    </row>
    <row r="34" spans="1:20" s="3" customFormat="1" x14ac:dyDescent="0.2">
      <c r="A34" s="5"/>
      <c r="B34" s="5"/>
      <c r="C34" s="5"/>
      <c r="D34" s="5"/>
      <c r="E34" s="5"/>
      <c r="F34" s="5"/>
      <c r="G34" s="5"/>
      <c r="H34" s="5"/>
      <c r="I34" s="5"/>
      <c r="J34" s="1"/>
      <c r="K34" s="7"/>
      <c r="L34" s="6"/>
      <c r="M34" s="4"/>
      <c r="S34" s="2"/>
      <c r="T34" s="1"/>
    </row>
    <row r="35" spans="1:20" s="3" customFormat="1" x14ac:dyDescent="0.2">
      <c r="A35" s="5"/>
      <c r="B35" s="5"/>
      <c r="C35" s="5"/>
      <c r="D35" s="5"/>
      <c r="E35" s="5"/>
      <c r="F35" s="5"/>
      <c r="G35" s="5"/>
      <c r="H35" s="5"/>
      <c r="I35" s="5"/>
      <c r="J35" s="1"/>
      <c r="K35" s="7"/>
      <c r="L35" s="6"/>
      <c r="M35" s="4"/>
      <c r="S35" s="2"/>
      <c r="T35" s="1"/>
    </row>
    <row r="36" spans="1:20" s="3" customFormat="1" x14ac:dyDescent="0.2">
      <c r="A36" s="5"/>
      <c r="B36" s="5"/>
      <c r="C36" s="5"/>
      <c r="D36" s="5"/>
      <c r="E36" s="5"/>
      <c r="F36" s="5"/>
      <c r="G36" s="5"/>
      <c r="H36" s="5"/>
      <c r="I36" s="5"/>
      <c r="J36" s="1"/>
      <c r="K36" s="7"/>
      <c r="L36" s="6"/>
      <c r="M36" s="4"/>
      <c r="S36" s="2"/>
      <c r="T36" s="1"/>
    </row>
    <row r="37" spans="1:20" s="3" customFormat="1" x14ac:dyDescent="0.2">
      <c r="A37" s="1"/>
      <c r="B37" s="1"/>
      <c r="C37" s="1"/>
      <c r="D37" s="1"/>
      <c r="E37" s="1"/>
      <c r="F37" s="1"/>
      <c r="G37" s="1"/>
      <c r="H37" s="1"/>
      <c r="I37" s="1"/>
      <c r="J37" s="1"/>
      <c r="K37" s="5"/>
      <c r="L37" s="6"/>
      <c r="M37" s="4"/>
      <c r="S37" s="2"/>
      <c r="T37" s="1"/>
    </row>
    <row r="38" spans="1:20" s="3" customFormat="1" x14ac:dyDescent="0.2">
      <c r="A38" s="1"/>
      <c r="B38" s="1"/>
      <c r="C38" s="1"/>
      <c r="D38" s="1"/>
      <c r="E38" s="1"/>
      <c r="F38" s="1"/>
      <c r="G38" s="1"/>
      <c r="H38" s="1"/>
      <c r="I38" s="1"/>
      <c r="J38" s="1"/>
      <c r="K38" s="5"/>
      <c r="L38" s="6"/>
      <c r="M38" s="4"/>
      <c r="S38" s="2"/>
      <c r="T38" s="1"/>
    </row>
  </sheetData>
  <mergeCells count="18">
    <mergeCell ref="S6:S7"/>
    <mergeCell ref="J6:J7"/>
    <mergeCell ref="K6:K7"/>
    <mergeCell ref="L6:L7"/>
    <mergeCell ref="M6:M7"/>
    <mergeCell ref="N6:N7"/>
    <mergeCell ref="O6:Q6"/>
    <mergeCell ref="R6:R7"/>
    <mergeCell ref="A5:R5"/>
    <mergeCell ref="A6:A7"/>
    <mergeCell ref="B6:B7"/>
    <mergeCell ref="C6:C7"/>
    <mergeCell ref="D6:D7"/>
    <mergeCell ref="E6:E7"/>
    <mergeCell ref="F6:F7"/>
    <mergeCell ref="G6:G7"/>
    <mergeCell ref="H6:H7"/>
    <mergeCell ref="I6:I7"/>
  </mergeCells>
  <pageMargins left="0.39370078740157483" right="0.39370078740157483" top="0.78740157480314965" bottom="0.78740157480314965" header="0.31496062992125984" footer="0.31496062992125984"/>
  <pageSetup paperSize="9" scale="50" firstPageNumber="125" fitToHeight="0" orientation="landscape" useFirstPageNumber="1" r:id="rId1"/>
  <headerFooter>
    <oddFooter>&amp;L&amp;"Arial,Kurzíva"&amp;11Zastupitelstvo Olomouckého kraje 11.12.2023
2.1. - Rozpočet OK na rok  2024 - návrh rozpočtu  
Příloha č. 5b) - Rozpracované investice&amp;R&amp;"Arial,Kurzíva"&amp;11Strana &amp;P (celkem 216)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U41"/>
  <sheetViews>
    <sheetView showGridLines="0" view="pageBreakPreview" zoomScale="70" zoomScaleNormal="66" zoomScaleSheetLayoutView="70" workbookViewId="0">
      <pane ySplit="7" topLeftCell="A8" activePane="bottomLeft" state="frozenSplit"/>
      <selection activeCell="B37" sqref="B37"/>
      <selection pane="bottomLeft" activeCell="H34" sqref="H34"/>
    </sheetView>
  </sheetViews>
  <sheetFormatPr defaultColWidth="9.140625" defaultRowHeight="12.75" outlineLevelCol="1" x14ac:dyDescent="0.2"/>
  <cols>
    <col min="1" max="1" width="5.42578125" style="1" customWidth="1"/>
    <col min="2" max="2" width="6" style="1" customWidth="1"/>
    <col min="3" max="3" width="6.85546875" style="1" hidden="1" customWidth="1" outlineLevel="1"/>
    <col min="4" max="4" width="7.140625" style="1" hidden="1" customWidth="1" outlineLevel="1"/>
    <col min="5" max="5" width="7" style="1" customWidth="1" collapsed="1"/>
    <col min="6" max="6" width="6.7109375" style="1" hidden="1" customWidth="1" outlineLevel="1"/>
    <col min="7" max="7" width="16" style="1" hidden="1" customWidth="1" outlineLevel="1"/>
    <col min="8" max="8" width="70.7109375" style="1" customWidth="1" collapsed="1"/>
    <col min="9" max="9" width="70.7109375" style="1" customWidth="1"/>
    <col min="10" max="10" width="7.140625" style="1" customWidth="1"/>
    <col min="11" max="11" width="14.7109375" style="5" customWidth="1"/>
    <col min="12" max="12" width="14.28515625" style="3" customWidth="1"/>
    <col min="13" max="13" width="13.7109375" style="4" customWidth="1"/>
    <col min="14" max="14" width="15.140625" style="3" customWidth="1"/>
    <col min="15" max="15" width="14.85546875" style="3" customWidth="1"/>
    <col min="16" max="17" width="13.140625" style="3" customWidth="1"/>
    <col min="18" max="18" width="14.85546875" style="3" customWidth="1"/>
    <col min="19" max="19" width="14.42578125" style="3" customWidth="1"/>
    <col min="20" max="20" width="20.7109375" style="2" customWidth="1"/>
    <col min="21" max="21" width="9.140625" style="1" customWidth="1"/>
    <col min="22" max="16384" width="9.140625" style="1"/>
  </cols>
  <sheetData>
    <row r="1" spans="1:21" ht="20.25" x14ac:dyDescent="0.3">
      <c r="A1" s="65" t="s">
        <v>155</v>
      </c>
      <c r="B1" s="62"/>
      <c r="C1" s="62"/>
      <c r="D1" s="62"/>
      <c r="E1" s="62"/>
      <c r="F1" s="62"/>
      <c r="G1" s="62"/>
      <c r="H1" s="64"/>
      <c r="I1" s="63"/>
      <c r="J1" s="62"/>
      <c r="M1" s="61"/>
      <c r="N1" s="60"/>
      <c r="P1" s="60"/>
      <c r="Q1" s="60"/>
      <c r="R1" s="60"/>
      <c r="S1" s="59"/>
      <c r="T1" s="58"/>
      <c r="U1" s="47"/>
    </row>
    <row r="2" spans="1:21" ht="15.75" x14ac:dyDescent="0.25">
      <c r="A2" s="51" t="s">
        <v>40</v>
      </c>
      <c r="B2" s="54"/>
      <c r="C2" s="54"/>
      <c r="D2" s="55"/>
      <c r="E2" s="54"/>
      <c r="F2" s="54"/>
      <c r="G2" s="54"/>
      <c r="H2" s="54" t="s">
        <v>39</v>
      </c>
      <c r="I2" s="57" t="s">
        <v>38</v>
      </c>
      <c r="J2" s="56"/>
      <c r="M2" s="50"/>
      <c r="N2" s="49"/>
      <c r="P2" s="49"/>
      <c r="Q2" s="49"/>
      <c r="R2" s="49"/>
      <c r="S2" s="49"/>
      <c r="T2" s="48"/>
      <c r="U2" s="47"/>
    </row>
    <row r="3" spans="1:21" ht="17.25" customHeight="1" x14ac:dyDescent="0.2">
      <c r="A3" s="51"/>
      <c r="B3" s="54"/>
      <c r="C3" s="54"/>
      <c r="D3" s="55"/>
      <c r="E3" s="54"/>
      <c r="F3" s="54"/>
      <c r="G3" s="54"/>
      <c r="H3" s="54" t="s">
        <v>37</v>
      </c>
      <c r="I3" s="53"/>
      <c r="J3" s="54"/>
      <c r="M3" s="50"/>
      <c r="N3" s="49"/>
      <c r="P3" s="49"/>
      <c r="Q3" s="49"/>
      <c r="R3" s="49"/>
      <c r="T3" s="48"/>
      <c r="U3" s="47"/>
    </row>
    <row r="4" spans="1:21" ht="17.25" customHeight="1" x14ac:dyDescent="0.2">
      <c r="A4" s="51"/>
      <c r="B4" s="51"/>
      <c r="C4" s="51"/>
      <c r="D4" s="51"/>
      <c r="E4" s="51"/>
      <c r="F4" s="51"/>
      <c r="G4" s="51"/>
      <c r="H4" s="51"/>
      <c r="I4" s="52"/>
      <c r="J4" s="51"/>
      <c r="M4" s="50"/>
      <c r="N4" s="49"/>
      <c r="P4" s="49"/>
      <c r="Q4" s="49"/>
      <c r="R4" s="49"/>
      <c r="S4" s="129" t="s">
        <v>36</v>
      </c>
      <c r="T4" s="48"/>
      <c r="U4" s="47"/>
    </row>
    <row r="5" spans="1:21" ht="25.5" customHeight="1" x14ac:dyDescent="0.2">
      <c r="A5" s="184" t="s">
        <v>159</v>
      </c>
      <c r="B5" s="184"/>
      <c r="C5" s="184"/>
      <c r="D5" s="184"/>
      <c r="E5" s="184"/>
      <c r="F5" s="184"/>
      <c r="G5" s="184"/>
      <c r="H5" s="184"/>
      <c r="I5" s="184"/>
      <c r="J5" s="184"/>
      <c r="K5" s="184"/>
      <c r="L5" s="184"/>
      <c r="M5" s="184"/>
      <c r="N5" s="184"/>
      <c r="O5" s="184"/>
      <c r="P5" s="184"/>
      <c r="Q5" s="184"/>
      <c r="R5" s="184"/>
      <c r="S5" s="184"/>
      <c r="T5" s="46"/>
    </row>
    <row r="6" spans="1:21" ht="25.5" customHeight="1" x14ac:dyDescent="0.2">
      <c r="A6" s="173" t="s">
        <v>34</v>
      </c>
      <c r="B6" s="173" t="s">
        <v>33</v>
      </c>
      <c r="C6" s="174" t="s">
        <v>32</v>
      </c>
      <c r="D6" s="174" t="s">
        <v>31</v>
      </c>
      <c r="E6" s="174" t="s">
        <v>30</v>
      </c>
      <c r="F6" s="174" t="s">
        <v>29</v>
      </c>
      <c r="G6" s="174" t="s">
        <v>28</v>
      </c>
      <c r="H6" s="174" t="s">
        <v>27</v>
      </c>
      <c r="I6" s="177" t="s">
        <v>26</v>
      </c>
      <c r="J6" s="179" t="s">
        <v>25</v>
      </c>
      <c r="K6" s="177" t="s">
        <v>24</v>
      </c>
      <c r="L6" s="177" t="s">
        <v>23</v>
      </c>
      <c r="M6" s="177" t="s">
        <v>22</v>
      </c>
      <c r="N6" s="178" t="s">
        <v>142</v>
      </c>
      <c r="O6" s="180" t="s">
        <v>143</v>
      </c>
      <c r="P6" s="180"/>
      <c r="Q6" s="180"/>
      <c r="R6" s="180"/>
      <c r="S6" s="178" t="s">
        <v>145</v>
      </c>
      <c r="T6" s="178" t="s">
        <v>21</v>
      </c>
    </row>
    <row r="7" spans="1:21" ht="58.7" customHeight="1" x14ac:dyDescent="0.2">
      <c r="A7" s="173"/>
      <c r="B7" s="173"/>
      <c r="C7" s="174"/>
      <c r="D7" s="174"/>
      <c r="E7" s="174"/>
      <c r="F7" s="174"/>
      <c r="G7" s="174"/>
      <c r="H7" s="174"/>
      <c r="I7" s="177"/>
      <c r="J7" s="179"/>
      <c r="K7" s="177"/>
      <c r="L7" s="177"/>
      <c r="M7" s="177"/>
      <c r="N7" s="178"/>
      <c r="O7" s="45" t="s">
        <v>20</v>
      </c>
      <c r="P7" s="130" t="s">
        <v>161</v>
      </c>
      <c r="Q7" s="45" t="s">
        <v>163</v>
      </c>
      <c r="R7" s="45" t="s">
        <v>162</v>
      </c>
      <c r="S7" s="178"/>
      <c r="T7" s="178"/>
    </row>
    <row r="8" spans="1:21" s="39" customFormat="1" ht="25.5" hidden="1" customHeight="1" x14ac:dyDescent="0.3">
      <c r="A8" s="131" t="s">
        <v>158</v>
      </c>
      <c r="B8" s="131"/>
      <c r="C8" s="131"/>
      <c r="D8" s="131"/>
      <c r="E8" s="131"/>
      <c r="F8" s="131"/>
      <c r="G8" s="131"/>
      <c r="H8" s="131"/>
      <c r="I8" s="131"/>
      <c r="J8" s="131"/>
      <c r="K8" s="131"/>
      <c r="L8" s="41">
        <f>SUM(L9:L15)</f>
        <v>0</v>
      </c>
      <c r="M8" s="41"/>
      <c r="N8" s="41">
        <f t="shared" ref="N8:S8" si="0">SUM(N9:N15)</f>
        <v>0</v>
      </c>
      <c r="O8" s="41">
        <f t="shared" si="0"/>
        <v>0</v>
      </c>
      <c r="P8" s="41">
        <f t="shared" si="0"/>
        <v>0</v>
      </c>
      <c r="Q8" s="41">
        <f t="shared" si="0"/>
        <v>0</v>
      </c>
      <c r="R8" s="41">
        <f t="shared" si="0"/>
        <v>0</v>
      </c>
      <c r="S8" s="41">
        <f t="shared" si="0"/>
        <v>0</v>
      </c>
      <c r="T8" s="40"/>
    </row>
    <row r="9" spans="1:21" s="39" customFormat="1" ht="60" hidden="1" customHeight="1" x14ac:dyDescent="0.3">
      <c r="A9" s="132"/>
      <c r="B9" s="133"/>
      <c r="C9" s="133"/>
      <c r="D9" s="133"/>
      <c r="E9" s="15"/>
      <c r="F9" s="133"/>
      <c r="G9" s="134"/>
      <c r="H9" s="17"/>
      <c r="I9" s="16"/>
      <c r="J9" s="133"/>
      <c r="K9" s="133"/>
      <c r="L9" s="14"/>
      <c r="M9" s="135"/>
      <c r="N9" s="12">
        <v>0</v>
      </c>
      <c r="O9" s="11">
        <f>SUM(P9:R9)</f>
        <v>0</v>
      </c>
      <c r="P9" s="139"/>
      <c r="Q9" s="139"/>
      <c r="R9" s="121"/>
      <c r="S9" s="14">
        <f>L9-N9-O9</f>
        <v>0</v>
      </c>
      <c r="T9" s="136"/>
      <c r="U9" s="137"/>
    </row>
    <row r="10" spans="1:21" s="39" customFormat="1" ht="57.75" hidden="1" customHeight="1" x14ac:dyDescent="0.3">
      <c r="A10" s="132"/>
      <c r="B10" s="133"/>
      <c r="C10" s="133"/>
      <c r="D10" s="133"/>
      <c r="E10" s="15"/>
      <c r="F10" s="133"/>
      <c r="G10" s="134"/>
      <c r="H10" s="17"/>
      <c r="I10" s="16"/>
      <c r="J10" s="133"/>
      <c r="K10" s="133"/>
      <c r="L10" s="14"/>
      <c r="M10" s="135"/>
      <c r="N10" s="12">
        <v>0</v>
      </c>
      <c r="O10" s="11">
        <f t="shared" ref="O10:O15" si="1">SUM(P10:R10)</f>
        <v>0</v>
      </c>
      <c r="P10" s="139"/>
      <c r="Q10" s="139"/>
      <c r="R10" s="120"/>
      <c r="S10" s="14">
        <f>L10-N10-O10</f>
        <v>0</v>
      </c>
      <c r="T10" s="136"/>
      <c r="U10" s="137"/>
    </row>
    <row r="11" spans="1:21" s="39" customFormat="1" ht="64.150000000000006" hidden="1" customHeight="1" x14ac:dyDescent="0.3">
      <c r="A11" s="132"/>
      <c r="B11" s="133"/>
      <c r="C11" s="133"/>
      <c r="D11" s="133"/>
      <c r="E11" s="15"/>
      <c r="F11" s="133"/>
      <c r="G11" s="134"/>
      <c r="H11" s="17"/>
      <c r="I11" s="16"/>
      <c r="J11" s="133"/>
      <c r="K11" s="133"/>
      <c r="L11" s="14"/>
      <c r="M11" s="135"/>
      <c r="N11" s="12">
        <v>0</v>
      </c>
      <c r="O11" s="11">
        <f t="shared" si="1"/>
        <v>0</v>
      </c>
      <c r="P11" s="139"/>
      <c r="Q11" s="139"/>
      <c r="R11" s="121"/>
      <c r="S11" s="14">
        <f>L11-N11-O11</f>
        <v>0</v>
      </c>
      <c r="T11" s="136"/>
      <c r="U11" s="137"/>
    </row>
    <row r="12" spans="1:21" ht="59.25" hidden="1" customHeight="1" x14ac:dyDescent="0.2">
      <c r="A12" s="132"/>
      <c r="B12" s="15"/>
      <c r="C12" s="133"/>
      <c r="D12" s="133"/>
      <c r="E12" s="15"/>
      <c r="F12" s="133"/>
      <c r="G12" s="134"/>
      <c r="H12" s="17"/>
      <c r="I12" s="16"/>
      <c r="J12" s="15"/>
      <c r="K12" s="133"/>
      <c r="L12" s="14"/>
      <c r="M12" s="135"/>
      <c r="N12" s="12">
        <v>0</v>
      </c>
      <c r="O12" s="11">
        <f t="shared" si="1"/>
        <v>0</v>
      </c>
      <c r="P12" s="139"/>
      <c r="Q12" s="139"/>
      <c r="R12" s="120"/>
      <c r="S12" s="9">
        <f>L12-N12-O12</f>
        <v>0</v>
      </c>
      <c r="T12" s="19"/>
      <c r="U12" s="82"/>
    </row>
    <row r="13" spans="1:21" ht="59.25" hidden="1" customHeight="1" x14ac:dyDescent="0.2">
      <c r="A13" s="132"/>
      <c r="B13" s="15"/>
      <c r="C13" s="133"/>
      <c r="D13" s="133"/>
      <c r="E13" s="15"/>
      <c r="F13" s="133"/>
      <c r="G13" s="134"/>
      <c r="H13" s="17"/>
      <c r="I13" s="16"/>
      <c r="J13" s="15"/>
      <c r="K13" s="133"/>
      <c r="L13" s="14"/>
      <c r="M13" s="135"/>
      <c r="N13" s="12">
        <v>0</v>
      </c>
      <c r="O13" s="11">
        <f t="shared" si="1"/>
        <v>0</v>
      </c>
      <c r="P13" s="139"/>
      <c r="Q13" s="139"/>
      <c r="R13" s="120"/>
      <c r="S13" s="9">
        <f t="shared" ref="S13" si="2">L13-N13-O13</f>
        <v>0</v>
      </c>
      <c r="T13" s="19"/>
      <c r="U13" s="82"/>
    </row>
    <row r="14" spans="1:21" s="39" customFormat="1" ht="64.150000000000006" hidden="1" customHeight="1" x14ac:dyDescent="0.3">
      <c r="A14" s="132"/>
      <c r="B14" s="133"/>
      <c r="C14" s="133"/>
      <c r="D14" s="133"/>
      <c r="E14" s="15"/>
      <c r="F14" s="133"/>
      <c r="G14" s="134"/>
      <c r="H14" s="17"/>
      <c r="I14" s="16"/>
      <c r="J14" s="133"/>
      <c r="K14" s="133"/>
      <c r="L14" s="14"/>
      <c r="M14" s="135"/>
      <c r="N14" s="12">
        <v>0</v>
      </c>
      <c r="O14" s="11">
        <f t="shared" si="1"/>
        <v>0</v>
      </c>
      <c r="P14" s="139"/>
      <c r="Q14" s="139"/>
      <c r="R14" s="121"/>
      <c r="S14" s="14">
        <f>L14-N14-O14</f>
        <v>0</v>
      </c>
      <c r="T14" s="136"/>
      <c r="U14" s="137"/>
    </row>
    <row r="15" spans="1:21" s="39" customFormat="1" ht="87.6" hidden="1" customHeight="1" x14ac:dyDescent="0.3">
      <c r="A15" s="132"/>
      <c r="B15" s="133"/>
      <c r="C15" s="133"/>
      <c r="D15" s="133"/>
      <c r="E15" s="15"/>
      <c r="F15" s="133"/>
      <c r="G15" s="134"/>
      <c r="H15" s="17"/>
      <c r="I15" s="16"/>
      <c r="J15" s="133"/>
      <c r="K15" s="133"/>
      <c r="L15" s="14"/>
      <c r="M15" s="135"/>
      <c r="N15" s="12">
        <v>0</v>
      </c>
      <c r="O15" s="11">
        <f t="shared" si="1"/>
        <v>0</v>
      </c>
      <c r="P15" s="139"/>
      <c r="Q15" s="139"/>
      <c r="R15" s="120"/>
      <c r="S15" s="14">
        <f>L15-N15-O15</f>
        <v>0</v>
      </c>
      <c r="T15" s="136"/>
      <c r="U15" s="137"/>
    </row>
    <row r="16" spans="1:21" s="39" customFormat="1" ht="25.5" customHeight="1" x14ac:dyDescent="0.3">
      <c r="A16" s="131" t="s">
        <v>156</v>
      </c>
      <c r="B16" s="131"/>
      <c r="C16" s="131"/>
      <c r="D16" s="131"/>
      <c r="E16" s="131"/>
      <c r="F16" s="131"/>
      <c r="G16" s="131"/>
      <c r="H16" s="131"/>
      <c r="I16" s="131"/>
      <c r="J16" s="131"/>
      <c r="K16" s="131"/>
      <c r="L16" s="41">
        <f>SUM(L17:L18)</f>
        <v>880000</v>
      </c>
      <c r="M16" s="41"/>
      <c r="N16" s="41">
        <f>SUM(N17:N18)</f>
        <v>142</v>
      </c>
      <c r="O16" s="41">
        <f>SUM(O17:O18)</f>
        <v>4840</v>
      </c>
      <c r="P16" s="41">
        <f>SUM(P17:P18)</f>
        <v>4000</v>
      </c>
      <c r="Q16" s="41">
        <f t="shared" ref="Q16:R16" si="3">SUM(Q17:Q18)</f>
        <v>840</v>
      </c>
      <c r="R16" s="41">
        <f t="shared" si="3"/>
        <v>0</v>
      </c>
      <c r="S16" s="41">
        <f>SUM(S17:S18)</f>
        <v>875018</v>
      </c>
      <c r="T16" s="40"/>
    </row>
    <row r="17" spans="1:21" s="39" customFormat="1" ht="74.25" customHeight="1" x14ac:dyDescent="0.3">
      <c r="A17" s="132">
        <v>1</v>
      </c>
      <c r="B17" s="133" t="s">
        <v>13</v>
      </c>
      <c r="C17" s="133">
        <v>3522</v>
      </c>
      <c r="D17" s="133">
        <v>6121</v>
      </c>
      <c r="E17" s="133">
        <v>61</v>
      </c>
      <c r="F17" s="133" t="s">
        <v>256</v>
      </c>
      <c r="G17" s="134">
        <v>60005101583</v>
      </c>
      <c r="H17" s="17" t="s">
        <v>157</v>
      </c>
      <c r="I17" s="16" t="s">
        <v>174</v>
      </c>
      <c r="J17" s="140" t="s">
        <v>165</v>
      </c>
      <c r="K17" s="133" t="s">
        <v>14</v>
      </c>
      <c r="L17" s="14">
        <f>836000+44000</f>
        <v>880000</v>
      </c>
      <c r="M17" s="135" t="s">
        <v>164</v>
      </c>
      <c r="N17" s="12">
        <v>142</v>
      </c>
      <c r="O17" s="11">
        <f t="shared" ref="O17:O18" si="4">SUM(P17:R17)</f>
        <v>4840</v>
      </c>
      <c r="P17" s="143">
        <v>4000</v>
      </c>
      <c r="Q17" s="121">
        <v>840</v>
      </c>
      <c r="R17" s="121">
        <v>0</v>
      </c>
      <c r="S17" s="14">
        <f>L17-N17-O17</f>
        <v>875018</v>
      </c>
      <c r="T17" s="136"/>
      <c r="U17" s="137"/>
    </row>
    <row r="18" spans="1:21" s="39" customFormat="1" ht="87.6" hidden="1" customHeight="1" x14ac:dyDescent="0.3">
      <c r="A18" s="132"/>
      <c r="B18" s="133"/>
      <c r="C18" s="133"/>
      <c r="D18" s="133"/>
      <c r="E18" s="133"/>
      <c r="F18" s="133"/>
      <c r="G18" s="134"/>
      <c r="H18" s="17"/>
      <c r="I18" s="16"/>
      <c r="J18" s="133"/>
      <c r="K18" s="133"/>
      <c r="L18" s="14"/>
      <c r="M18" s="138"/>
      <c r="N18" s="12"/>
      <c r="O18" s="11">
        <f t="shared" si="4"/>
        <v>0</v>
      </c>
      <c r="P18" s="144">
        <v>0</v>
      </c>
      <c r="Q18" s="9"/>
      <c r="R18" s="120"/>
      <c r="S18" s="14">
        <f>L18-N18-O18</f>
        <v>0</v>
      </c>
      <c r="T18" s="136"/>
      <c r="U18" s="137"/>
    </row>
    <row r="19" spans="1:21" ht="35.25" customHeight="1" x14ac:dyDescent="0.2">
      <c r="A19" s="181" t="s">
        <v>160</v>
      </c>
      <c r="B19" s="182"/>
      <c r="C19" s="182"/>
      <c r="D19" s="182"/>
      <c r="E19" s="182"/>
      <c r="F19" s="182"/>
      <c r="G19" s="182"/>
      <c r="H19" s="182"/>
      <c r="I19" s="182"/>
      <c r="J19" s="182"/>
      <c r="K19" s="183"/>
      <c r="L19" s="31">
        <f>+L16+L8</f>
        <v>880000</v>
      </c>
      <c r="M19" s="32"/>
      <c r="N19" s="31">
        <f>+N16+N8</f>
        <v>142</v>
      </c>
      <c r="O19" s="31">
        <f>+O16+O8</f>
        <v>4840</v>
      </c>
      <c r="P19" s="31">
        <f>+P16+P8</f>
        <v>4000</v>
      </c>
      <c r="Q19" s="31">
        <f t="shared" ref="Q19:R19" si="5">+Q16+Q8</f>
        <v>840</v>
      </c>
      <c r="R19" s="31">
        <f t="shared" si="5"/>
        <v>0</v>
      </c>
      <c r="S19" s="31">
        <f>+S16+S8</f>
        <v>875018</v>
      </c>
      <c r="T19" s="30"/>
    </row>
    <row r="20" spans="1:21" s="3" customFormat="1" x14ac:dyDescent="0.2">
      <c r="A20" s="5"/>
      <c r="B20" s="5"/>
      <c r="C20" s="5"/>
      <c r="D20" s="5"/>
      <c r="E20" s="5"/>
      <c r="F20" s="5"/>
      <c r="G20" s="5"/>
      <c r="H20" s="29"/>
      <c r="I20" s="5"/>
      <c r="J20" s="28"/>
      <c r="K20" s="27"/>
      <c r="L20" s="26"/>
      <c r="M20" s="25"/>
      <c r="N20" s="24"/>
      <c r="T20" s="2"/>
      <c r="U20" s="1"/>
    </row>
    <row r="21" spans="1:21" s="3" customFormat="1" x14ac:dyDescent="0.2">
      <c r="A21" s="5"/>
      <c r="B21" s="5"/>
      <c r="C21" s="5"/>
      <c r="D21" s="5"/>
      <c r="E21" s="5"/>
      <c r="F21" s="5"/>
      <c r="G21" s="5"/>
      <c r="H21" s="5"/>
      <c r="I21" s="5"/>
      <c r="J21" s="23"/>
      <c r="K21" s="7"/>
      <c r="L21" s="6"/>
      <c r="M21" s="4"/>
      <c r="T21" s="2"/>
      <c r="U21" s="1"/>
    </row>
    <row r="22" spans="1:21" s="3" customFormat="1" x14ac:dyDescent="0.2">
      <c r="A22" s="5"/>
      <c r="B22" s="5"/>
      <c r="C22" s="5"/>
      <c r="D22" s="5"/>
      <c r="E22" s="5"/>
      <c r="F22" s="5"/>
      <c r="G22" s="5"/>
      <c r="H22" s="5"/>
      <c r="I22" s="5"/>
      <c r="J22" s="23"/>
      <c r="K22" s="7"/>
      <c r="L22" s="6"/>
      <c r="M22" s="4"/>
      <c r="T22" s="2"/>
      <c r="U22" s="1"/>
    </row>
    <row r="23" spans="1:21" s="3" customFormat="1" x14ac:dyDescent="0.2">
      <c r="A23" s="5"/>
      <c r="B23" s="5"/>
      <c r="C23" s="5"/>
      <c r="D23" s="5"/>
      <c r="E23" s="5"/>
      <c r="F23" s="5"/>
      <c r="G23" s="5"/>
      <c r="H23" s="5"/>
      <c r="I23" s="5"/>
      <c r="J23" s="1"/>
      <c r="K23" s="7"/>
      <c r="L23" s="6"/>
      <c r="M23" s="4"/>
      <c r="T23" s="2"/>
      <c r="U23" s="1"/>
    </row>
    <row r="24" spans="1:21" s="3" customFormat="1" x14ac:dyDescent="0.2">
      <c r="A24" s="5"/>
      <c r="B24" s="5"/>
      <c r="C24" s="5"/>
      <c r="D24" s="5"/>
      <c r="E24" s="5"/>
      <c r="F24" s="5"/>
      <c r="G24" s="5"/>
      <c r="H24" s="5"/>
      <c r="I24" s="5"/>
      <c r="J24" s="1"/>
      <c r="K24" s="7"/>
      <c r="L24" s="6"/>
      <c r="M24" s="4"/>
      <c r="T24" s="2"/>
      <c r="U24" s="1"/>
    </row>
    <row r="25" spans="1:21" s="3" customFormat="1" x14ac:dyDescent="0.2">
      <c r="A25" s="5"/>
      <c r="B25" s="5"/>
      <c r="C25" s="5"/>
      <c r="D25" s="5"/>
      <c r="E25" s="5"/>
      <c r="F25" s="5"/>
      <c r="G25" s="5"/>
      <c r="H25" s="5"/>
      <c r="I25" s="5"/>
      <c r="J25" s="1"/>
      <c r="K25" s="7"/>
      <c r="L25" s="6"/>
      <c r="M25" s="4"/>
      <c r="T25" s="2"/>
      <c r="U25" s="1"/>
    </row>
    <row r="26" spans="1:21" s="3" customFormat="1" x14ac:dyDescent="0.2">
      <c r="A26" s="5"/>
      <c r="B26" s="5"/>
      <c r="C26" s="5"/>
      <c r="D26" s="5"/>
      <c r="E26" s="5"/>
      <c r="F26" s="5"/>
      <c r="G26" s="5"/>
      <c r="H26" s="5"/>
      <c r="I26" s="5"/>
      <c r="J26" s="1"/>
      <c r="K26" s="7"/>
      <c r="L26" s="6"/>
      <c r="M26" s="4"/>
      <c r="T26" s="2"/>
      <c r="U26" s="1"/>
    </row>
    <row r="27" spans="1:21" s="3" customFormat="1" x14ac:dyDescent="0.2">
      <c r="A27" s="5"/>
      <c r="B27" s="5"/>
      <c r="C27" s="5"/>
      <c r="D27" s="5"/>
      <c r="E27" s="5"/>
      <c r="F27" s="5"/>
      <c r="G27" s="5"/>
      <c r="H27" s="5"/>
      <c r="I27" s="5"/>
      <c r="J27" s="1"/>
      <c r="K27" s="7"/>
      <c r="L27" s="6"/>
      <c r="M27" s="4"/>
      <c r="T27" s="2"/>
      <c r="U27" s="1"/>
    </row>
    <row r="28" spans="1:21" s="3" customFormat="1" x14ac:dyDescent="0.2">
      <c r="A28" s="5"/>
      <c r="B28" s="5"/>
      <c r="C28" s="5"/>
      <c r="D28" s="5"/>
      <c r="E28" s="5"/>
      <c r="F28" s="5"/>
      <c r="G28" s="5"/>
      <c r="H28" s="5"/>
      <c r="I28" s="5"/>
      <c r="J28" s="1"/>
      <c r="K28" s="7"/>
      <c r="L28" s="6"/>
      <c r="M28" s="4"/>
      <c r="T28" s="2"/>
      <c r="U28" s="1"/>
    </row>
    <row r="29" spans="1:21" s="3" customFormat="1" x14ac:dyDescent="0.2">
      <c r="A29" s="5"/>
      <c r="B29" s="5"/>
      <c r="C29" s="5"/>
      <c r="D29" s="5"/>
      <c r="E29" s="5"/>
      <c r="F29" s="5"/>
      <c r="G29" s="5"/>
      <c r="H29" s="5"/>
      <c r="I29" s="5"/>
      <c r="J29" s="1"/>
      <c r="K29" s="7"/>
      <c r="L29" s="6"/>
      <c r="M29" s="4"/>
      <c r="T29" s="2"/>
      <c r="U29" s="1"/>
    </row>
    <row r="30" spans="1:21" s="3" customFormat="1" x14ac:dyDescent="0.2">
      <c r="A30" s="5"/>
      <c r="B30" s="5"/>
      <c r="C30" s="5"/>
      <c r="D30" s="5"/>
      <c r="E30" s="5"/>
      <c r="F30" s="5"/>
      <c r="G30" s="5"/>
      <c r="H30" s="5"/>
      <c r="I30" s="5"/>
      <c r="J30" s="1"/>
      <c r="K30" s="7"/>
      <c r="L30" s="6"/>
      <c r="M30" s="4"/>
      <c r="T30" s="2"/>
      <c r="U30" s="1"/>
    </row>
    <row r="31" spans="1:21" s="3" customFormat="1" x14ac:dyDescent="0.2">
      <c r="A31" s="5"/>
      <c r="B31" s="5"/>
      <c r="C31" s="5"/>
      <c r="D31" s="5"/>
      <c r="E31" s="5"/>
      <c r="F31" s="5"/>
      <c r="G31" s="5"/>
      <c r="H31" s="5"/>
      <c r="I31" s="5"/>
      <c r="J31" s="1"/>
      <c r="K31" s="7"/>
      <c r="L31" s="6"/>
      <c r="M31" s="4"/>
      <c r="T31" s="2"/>
      <c r="U31" s="1"/>
    </row>
    <row r="32" spans="1:21" s="3" customFormat="1" x14ac:dyDescent="0.2">
      <c r="A32" s="5"/>
      <c r="B32" s="5"/>
      <c r="C32" s="5"/>
      <c r="D32" s="5"/>
      <c r="E32" s="5"/>
      <c r="F32" s="5"/>
      <c r="G32" s="5"/>
      <c r="H32" s="5"/>
      <c r="I32" s="5"/>
      <c r="J32" s="1"/>
      <c r="K32" s="7"/>
      <c r="L32" s="6"/>
      <c r="M32" s="4"/>
      <c r="T32" s="2"/>
      <c r="U32" s="1"/>
    </row>
    <row r="33" spans="1:21" s="3" customFormat="1" x14ac:dyDescent="0.2">
      <c r="A33" s="5"/>
      <c r="B33" s="5"/>
      <c r="C33" s="5"/>
      <c r="D33" s="5"/>
      <c r="E33" s="5"/>
      <c r="F33" s="5"/>
      <c r="G33" s="5"/>
      <c r="H33" s="5"/>
      <c r="I33" s="5"/>
      <c r="J33" s="1"/>
      <c r="K33" s="7"/>
      <c r="L33" s="6"/>
      <c r="M33" s="4"/>
      <c r="T33" s="2"/>
      <c r="U33" s="1"/>
    </row>
    <row r="34" spans="1:21" s="3" customFormat="1" x14ac:dyDescent="0.2">
      <c r="A34" s="5"/>
      <c r="B34" s="5"/>
      <c r="C34" s="5"/>
      <c r="D34" s="5"/>
      <c r="E34" s="5"/>
      <c r="F34" s="5"/>
      <c r="G34" s="5"/>
      <c r="H34" s="5"/>
      <c r="I34" s="5"/>
      <c r="J34" s="1"/>
      <c r="K34" s="7"/>
      <c r="L34" s="6"/>
      <c r="M34" s="4"/>
      <c r="T34" s="2"/>
      <c r="U34" s="1"/>
    </row>
    <row r="35" spans="1:21" s="3" customFormat="1" x14ac:dyDescent="0.2">
      <c r="A35" s="5"/>
      <c r="B35" s="5"/>
      <c r="C35" s="5"/>
      <c r="D35" s="5"/>
      <c r="E35" s="5"/>
      <c r="F35" s="5"/>
      <c r="G35" s="5"/>
      <c r="H35" s="5"/>
      <c r="I35" s="5"/>
      <c r="J35" s="1"/>
      <c r="K35" s="7"/>
      <c r="L35" s="6"/>
      <c r="M35" s="4"/>
      <c r="T35" s="2"/>
      <c r="U35" s="1"/>
    </row>
    <row r="36" spans="1:21" s="3" customFormat="1" x14ac:dyDescent="0.2">
      <c r="A36" s="5"/>
      <c r="B36" s="5"/>
      <c r="C36" s="5"/>
      <c r="D36" s="5"/>
      <c r="E36" s="5"/>
      <c r="F36" s="5"/>
      <c r="G36" s="5"/>
      <c r="H36" s="5"/>
      <c r="I36" s="5"/>
      <c r="J36" s="1"/>
      <c r="K36" s="7"/>
      <c r="L36" s="6"/>
      <c r="M36" s="4"/>
      <c r="T36" s="2"/>
      <c r="U36" s="1"/>
    </row>
    <row r="37" spans="1:21" s="3" customFormat="1" x14ac:dyDescent="0.2">
      <c r="A37" s="5"/>
      <c r="B37" s="5"/>
      <c r="C37" s="5"/>
      <c r="D37" s="5"/>
      <c r="E37" s="5"/>
      <c r="F37" s="5"/>
      <c r="G37" s="5"/>
      <c r="H37" s="5"/>
      <c r="I37" s="5"/>
      <c r="J37" s="1"/>
      <c r="K37" s="7"/>
      <c r="L37" s="6"/>
      <c r="M37" s="4"/>
      <c r="T37" s="2"/>
      <c r="U37" s="1"/>
    </row>
    <row r="38" spans="1:21" s="3" customFormat="1" x14ac:dyDescent="0.2">
      <c r="A38" s="5"/>
      <c r="B38" s="5"/>
      <c r="C38" s="5"/>
      <c r="D38" s="5"/>
      <c r="E38" s="5"/>
      <c r="F38" s="5"/>
      <c r="G38" s="5"/>
      <c r="H38" s="5"/>
      <c r="I38" s="5"/>
      <c r="J38" s="1"/>
      <c r="K38" s="7"/>
      <c r="L38" s="6"/>
      <c r="M38" s="4"/>
      <c r="T38" s="2"/>
      <c r="U38" s="1"/>
    </row>
    <row r="39" spans="1:21" s="3" customFormat="1" x14ac:dyDescent="0.2">
      <c r="A39" s="5"/>
      <c r="B39" s="5"/>
      <c r="C39" s="5"/>
      <c r="D39" s="5"/>
      <c r="E39" s="5"/>
      <c r="F39" s="5"/>
      <c r="G39" s="5"/>
      <c r="H39" s="5"/>
      <c r="I39" s="5"/>
      <c r="J39" s="1"/>
      <c r="K39" s="7"/>
      <c r="L39" s="6"/>
      <c r="M39" s="4"/>
      <c r="T39" s="2"/>
      <c r="U39" s="1"/>
    </row>
    <row r="40" spans="1:21" s="3" customFormat="1" x14ac:dyDescent="0.2">
      <c r="A40" s="1"/>
      <c r="B40" s="1"/>
      <c r="C40" s="1"/>
      <c r="D40" s="1"/>
      <c r="E40" s="1"/>
      <c r="F40" s="1"/>
      <c r="G40" s="1"/>
      <c r="H40" s="1"/>
      <c r="I40" s="1"/>
      <c r="J40" s="1"/>
      <c r="K40" s="5"/>
      <c r="L40" s="6"/>
      <c r="M40" s="4"/>
      <c r="T40" s="2"/>
      <c r="U40" s="1"/>
    </row>
    <row r="41" spans="1:21" s="3" customFormat="1" x14ac:dyDescent="0.2">
      <c r="A41" s="1"/>
      <c r="B41" s="1"/>
      <c r="C41" s="1"/>
      <c r="D41" s="1"/>
      <c r="E41" s="1"/>
      <c r="F41" s="1"/>
      <c r="G41" s="1"/>
      <c r="H41" s="1"/>
      <c r="I41" s="1"/>
      <c r="J41" s="1"/>
      <c r="K41" s="5"/>
      <c r="L41" s="6"/>
      <c r="M41" s="4"/>
      <c r="T41" s="2"/>
      <c r="U41" s="1"/>
    </row>
  </sheetData>
  <mergeCells count="19">
    <mergeCell ref="T6:T7"/>
    <mergeCell ref="A19:K19"/>
    <mergeCell ref="J6:J7"/>
    <mergeCell ref="K6:K7"/>
    <mergeCell ref="L6:L7"/>
    <mergeCell ref="M6:M7"/>
    <mergeCell ref="N6:N7"/>
    <mergeCell ref="O6:R6"/>
    <mergeCell ref="A5:S5"/>
    <mergeCell ref="A6:A7"/>
    <mergeCell ref="B6:B7"/>
    <mergeCell ref="C6:C7"/>
    <mergeCell ref="D6:D7"/>
    <mergeCell ref="E6:E7"/>
    <mergeCell ref="F6:F7"/>
    <mergeCell ref="G6:G7"/>
    <mergeCell ref="H6:H7"/>
    <mergeCell ref="I6:I7"/>
    <mergeCell ref="S6:S7"/>
  </mergeCells>
  <pageMargins left="0.39370078740157483" right="0.39370078740157483" top="0.78740157480314965" bottom="0.78740157480314965" header="0.31496062992125984" footer="0.31496062992125984"/>
  <pageSetup paperSize="9" scale="48" firstPageNumber="126" fitToHeight="0" orientation="landscape" useFirstPageNumber="1" r:id="rId1"/>
  <headerFooter>
    <oddFooter>&amp;L&amp;"Arial,Kurzíva"&amp;11Zastupitelstvo Olomouckého kraje 11.12.2023
2.1. - Rozpočet OK na rok  2024 - návrh rozpočtu  
Příloha č. 5b) - Rozpracované investice&amp;R&amp;"Arial,Kurzíva"&amp;11Strana &amp;P (celkem 216)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T33"/>
  <sheetViews>
    <sheetView showGridLines="0" tabSelected="1" view="pageBreakPreview" zoomScale="70" zoomScaleNormal="66" zoomScaleSheetLayoutView="70" workbookViewId="0">
      <pane ySplit="7" topLeftCell="A8" activePane="bottomLeft" state="frozenSplit"/>
      <selection activeCell="A13" sqref="A13:B13"/>
      <selection pane="bottomLeft" activeCell="Q18" sqref="Q18"/>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6.570312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16384" width="9.140625" style="1"/>
  </cols>
  <sheetData>
    <row r="1" spans="1:20" ht="20.25" x14ac:dyDescent="0.3">
      <c r="A1" s="65" t="s">
        <v>80</v>
      </c>
      <c r="B1" s="62"/>
      <c r="C1" s="62"/>
      <c r="D1" s="62"/>
      <c r="E1" s="62"/>
      <c r="F1" s="62"/>
      <c r="G1" s="62"/>
      <c r="H1" s="64"/>
      <c r="I1" s="63"/>
      <c r="J1" s="62"/>
      <c r="M1" s="61"/>
      <c r="N1" s="60"/>
      <c r="P1" s="60"/>
      <c r="Q1" s="60"/>
      <c r="R1" s="59"/>
      <c r="S1" s="58"/>
      <c r="T1" s="47"/>
    </row>
    <row r="2" spans="1:20" ht="15.75" x14ac:dyDescent="0.25">
      <c r="A2" s="54" t="s">
        <v>40</v>
      </c>
      <c r="B2" s="54"/>
      <c r="C2" s="54"/>
      <c r="D2" s="55"/>
      <c r="E2" s="54"/>
      <c r="F2" s="54"/>
      <c r="G2" s="54"/>
      <c r="H2" s="54" t="s">
        <v>39</v>
      </c>
      <c r="I2" s="57" t="s">
        <v>38</v>
      </c>
      <c r="J2" s="56"/>
      <c r="M2" s="50"/>
      <c r="N2" s="49"/>
      <c r="P2" s="49"/>
      <c r="Q2" s="49"/>
      <c r="R2" s="49"/>
      <c r="S2" s="48"/>
      <c r="T2" s="47"/>
    </row>
    <row r="3" spans="1:20" ht="17.25" customHeight="1" x14ac:dyDescent="0.2">
      <c r="A3" s="54"/>
      <c r="B3" s="54"/>
      <c r="C3" s="54"/>
      <c r="D3" s="55"/>
      <c r="E3" s="54"/>
      <c r="F3" s="54"/>
      <c r="G3" s="54"/>
      <c r="H3" s="54" t="s">
        <v>37</v>
      </c>
      <c r="I3" s="53"/>
      <c r="J3" s="51"/>
      <c r="M3" s="50"/>
      <c r="N3" s="49"/>
      <c r="P3" s="49"/>
      <c r="Q3" s="49"/>
      <c r="S3" s="48"/>
      <c r="T3" s="47"/>
    </row>
    <row r="4" spans="1:20" ht="17.25" customHeight="1" x14ac:dyDescent="0.2">
      <c r="A4" s="51"/>
      <c r="B4" s="51"/>
      <c r="C4" s="51"/>
      <c r="D4" s="51"/>
      <c r="E4" s="51"/>
      <c r="F4" s="51"/>
      <c r="G4" s="51"/>
      <c r="H4" s="51"/>
      <c r="I4" s="52"/>
      <c r="J4" s="51"/>
      <c r="M4" s="50"/>
      <c r="N4" s="49"/>
      <c r="P4" s="49"/>
      <c r="Q4" s="49"/>
      <c r="R4" s="129" t="s">
        <v>36</v>
      </c>
      <c r="S4" s="48"/>
      <c r="T4" s="47"/>
    </row>
    <row r="5" spans="1:20" ht="25.5" customHeight="1" x14ac:dyDescent="0.2">
      <c r="A5" s="170" t="s">
        <v>126</v>
      </c>
      <c r="B5" s="171"/>
      <c r="C5" s="171"/>
      <c r="D5" s="171"/>
      <c r="E5" s="171"/>
      <c r="F5" s="171"/>
      <c r="G5" s="171"/>
      <c r="H5" s="171"/>
      <c r="I5" s="171"/>
      <c r="J5" s="171"/>
      <c r="K5" s="171"/>
      <c r="L5" s="171"/>
      <c r="M5" s="171"/>
      <c r="N5" s="171"/>
      <c r="O5" s="171"/>
      <c r="P5" s="171"/>
      <c r="Q5" s="171"/>
      <c r="R5" s="172"/>
      <c r="S5" s="46"/>
    </row>
    <row r="6" spans="1:20" ht="25.5" customHeight="1" x14ac:dyDescent="0.2">
      <c r="A6" s="173" t="s">
        <v>34</v>
      </c>
      <c r="B6" s="173" t="s">
        <v>33</v>
      </c>
      <c r="C6" s="174" t="s">
        <v>32</v>
      </c>
      <c r="D6" s="174" t="s">
        <v>31</v>
      </c>
      <c r="E6" s="175" t="s">
        <v>30</v>
      </c>
      <c r="F6" s="174" t="s">
        <v>29</v>
      </c>
      <c r="G6" s="174" t="s">
        <v>28</v>
      </c>
      <c r="H6" s="174" t="s">
        <v>27</v>
      </c>
      <c r="I6" s="177" t="s">
        <v>26</v>
      </c>
      <c r="J6" s="179" t="s">
        <v>25</v>
      </c>
      <c r="K6" s="177" t="s">
        <v>24</v>
      </c>
      <c r="L6" s="177" t="s">
        <v>23</v>
      </c>
      <c r="M6" s="177" t="s">
        <v>22</v>
      </c>
      <c r="N6" s="178" t="s">
        <v>142</v>
      </c>
      <c r="O6" s="180" t="s">
        <v>143</v>
      </c>
      <c r="P6" s="180"/>
      <c r="Q6" s="180"/>
      <c r="R6" s="178" t="s">
        <v>145</v>
      </c>
      <c r="S6" s="178" t="s">
        <v>21</v>
      </c>
    </row>
    <row r="7" spans="1:20" ht="58.7" customHeight="1" x14ac:dyDescent="0.2">
      <c r="A7" s="173"/>
      <c r="B7" s="173"/>
      <c r="C7" s="174"/>
      <c r="D7" s="174"/>
      <c r="E7" s="176"/>
      <c r="F7" s="174"/>
      <c r="G7" s="174"/>
      <c r="H7" s="174"/>
      <c r="I7" s="177"/>
      <c r="J7" s="179"/>
      <c r="K7" s="177"/>
      <c r="L7" s="177"/>
      <c r="M7" s="177"/>
      <c r="N7" s="178"/>
      <c r="O7" s="45" t="s">
        <v>20</v>
      </c>
      <c r="P7" s="45" t="s">
        <v>19</v>
      </c>
      <c r="Q7" s="45" t="s">
        <v>18</v>
      </c>
      <c r="R7" s="178"/>
      <c r="S7" s="178"/>
    </row>
    <row r="8" spans="1:20" s="39" customFormat="1" ht="25.5" customHeight="1" x14ac:dyDescent="0.3">
      <c r="A8" s="44" t="s">
        <v>15</v>
      </c>
      <c r="B8" s="43"/>
      <c r="C8" s="43"/>
      <c r="D8" s="43"/>
      <c r="E8" s="43"/>
      <c r="F8" s="43"/>
      <c r="G8" s="43"/>
      <c r="H8" s="43"/>
      <c r="I8" s="43"/>
      <c r="J8" s="43"/>
      <c r="K8" s="43"/>
      <c r="L8" s="41">
        <f>SUM(L9:L10)</f>
        <v>600000</v>
      </c>
      <c r="M8" s="42"/>
      <c r="N8" s="41">
        <f>SUM(N9:N10)</f>
        <v>23</v>
      </c>
      <c r="O8" s="41">
        <f>SUM(O9:O10)</f>
        <v>6500</v>
      </c>
      <c r="P8" s="41">
        <f>SUM(P9:P10)</f>
        <v>0</v>
      </c>
      <c r="Q8" s="41">
        <f>SUM(Q9:Q10)</f>
        <v>6500</v>
      </c>
      <c r="R8" s="41">
        <f>SUM(R9:R10)</f>
        <v>593477</v>
      </c>
      <c r="S8" s="40"/>
    </row>
    <row r="9" spans="1:20" s="8" customFormat="1" ht="90" customHeight="1" x14ac:dyDescent="0.2">
      <c r="A9" s="110">
        <v>1</v>
      </c>
      <c r="B9" s="110" t="s">
        <v>1</v>
      </c>
      <c r="C9" s="110">
        <v>5273</v>
      </c>
      <c r="D9" s="15">
        <v>6121</v>
      </c>
      <c r="E9" s="110">
        <v>61</v>
      </c>
      <c r="F9" s="110">
        <v>16</v>
      </c>
      <c r="G9" s="111">
        <v>60008101448</v>
      </c>
      <c r="H9" s="112" t="s">
        <v>127</v>
      </c>
      <c r="I9" s="113" t="s">
        <v>178</v>
      </c>
      <c r="J9" s="110"/>
      <c r="K9" s="110" t="s">
        <v>2</v>
      </c>
      <c r="L9" s="118">
        <v>100000</v>
      </c>
      <c r="M9" s="114" t="s">
        <v>9</v>
      </c>
      <c r="N9" s="115">
        <v>0</v>
      </c>
      <c r="O9" s="119">
        <f>P9+Q9</f>
        <v>1500</v>
      </c>
      <c r="P9" s="12">
        <v>0</v>
      </c>
      <c r="Q9" s="120">
        <v>1500</v>
      </c>
      <c r="R9" s="116">
        <f>L9-N9-O9</f>
        <v>98500</v>
      </c>
      <c r="S9" s="117"/>
    </row>
    <row r="10" spans="1:20" ht="82.5" customHeight="1" x14ac:dyDescent="0.2">
      <c r="A10" s="15">
        <v>2</v>
      </c>
      <c r="B10" s="15" t="s">
        <v>1</v>
      </c>
      <c r="C10" s="15">
        <v>6172</v>
      </c>
      <c r="D10" s="15">
        <v>6121</v>
      </c>
      <c r="E10" s="15">
        <v>61</v>
      </c>
      <c r="F10" s="15">
        <v>16</v>
      </c>
      <c r="G10" s="22">
        <v>60010101624</v>
      </c>
      <c r="H10" s="112" t="s">
        <v>166</v>
      </c>
      <c r="I10" s="113"/>
      <c r="J10" s="15"/>
      <c r="K10" s="15" t="s">
        <v>167</v>
      </c>
      <c r="L10" s="14">
        <v>500000</v>
      </c>
      <c r="M10" s="20"/>
      <c r="N10" s="12">
        <v>23</v>
      </c>
      <c r="O10" s="11">
        <f>P10+Q10</f>
        <v>5000</v>
      </c>
      <c r="P10" s="12">
        <v>0</v>
      </c>
      <c r="Q10" s="121">
        <v>5000</v>
      </c>
      <c r="R10" s="14">
        <f t="shared" ref="R10" si="0">L10-N10-O10</f>
        <v>494977</v>
      </c>
      <c r="S10" s="19"/>
    </row>
    <row r="11" spans="1:20" ht="35.25" customHeight="1" x14ac:dyDescent="0.2">
      <c r="A11" s="34" t="s">
        <v>128</v>
      </c>
      <c r="B11" s="33"/>
      <c r="C11" s="33"/>
      <c r="D11" s="33"/>
      <c r="E11" s="33"/>
      <c r="F11" s="33"/>
      <c r="G11" s="33"/>
      <c r="H11" s="33"/>
      <c r="I11" s="33"/>
      <c r="J11" s="33"/>
      <c r="K11" s="33"/>
      <c r="L11" s="31">
        <f>+L8</f>
        <v>600000</v>
      </c>
      <c r="M11" s="32"/>
      <c r="N11" s="31">
        <f>+N8</f>
        <v>23</v>
      </c>
      <c r="O11" s="31">
        <f>+O8</f>
        <v>6500</v>
      </c>
      <c r="P11" s="31">
        <f>+P8</f>
        <v>0</v>
      </c>
      <c r="Q11" s="31">
        <f>+Q8</f>
        <v>6500</v>
      </c>
      <c r="R11" s="31">
        <f>+R8</f>
        <v>593477</v>
      </c>
      <c r="S11" s="30"/>
    </row>
    <row r="12" spans="1:20" s="3" customFormat="1" x14ac:dyDescent="0.2">
      <c r="A12" s="5"/>
      <c r="B12" s="5"/>
      <c r="C12" s="5"/>
      <c r="D12" s="5"/>
      <c r="E12" s="5"/>
      <c r="F12" s="5"/>
      <c r="G12" s="5"/>
      <c r="H12" s="29"/>
      <c r="I12" s="5"/>
      <c r="J12" s="28"/>
      <c r="K12" s="27"/>
      <c r="L12" s="26"/>
      <c r="M12" s="25"/>
      <c r="N12" s="24"/>
      <c r="S12" s="2"/>
      <c r="T12" s="1"/>
    </row>
    <row r="13" spans="1:20" s="3" customFormat="1" x14ac:dyDescent="0.2">
      <c r="A13" s="5"/>
      <c r="B13" s="5"/>
      <c r="C13" s="5"/>
      <c r="D13" s="5"/>
      <c r="E13" s="5"/>
      <c r="F13" s="5"/>
      <c r="G13" s="5"/>
      <c r="H13" s="5"/>
      <c r="I13" s="5"/>
      <c r="J13" s="23"/>
      <c r="K13" s="7"/>
      <c r="L13" s="6"/>
      <c r="M13" s="4"/>
      <c r="S13" s="2"/>
      <c r="T13" s="1"/>
    </row>
    <row r="14" spans="1:20" s="3" customFormat="1" x14ac:dyDescent="0.2">
      <c r="A14" s="5"/>
      <c r="B14" s="5"/>
      <c r="C14" s="5"/>
      <c r="D14" s="5"/>
      <c r="E14" s="5"/>
      <c r="F14" s="5"/>
      <c r="G14" s="5"/>
      <c r="H14" s="5"/>
      <c r="I14" s="5"/>
      <c r="J14" s="23"/>
      <c r="K14" s="7"/>
      <c r="L14" s="6"/>
      <c r="M14" s="4"/>
      <c r="S14" s="2"/>
      <c r="T14" s="1"/>
    </row>
    <row r="15" spans="1:20" s="3" customFormat="1" x14ac:dyDescent="0.2">
      <c r="A15" s="5"/>
      <c r="B15" s="5"/>
      <c r="C15" s="5"/>
      <c r="D15" s="5"/>
      <c r="E15" s="5"/>
      <c r="F15" s="5"/>
      <c r="G15" s="5"/>
      <c r="H15" s="5"/>
      <c r="I15" s="5"/>
      <c r="J15" s="1"/>
      <c r="K15" s="7"/>
      <c r="L15" s="6"/>
      <c r="M15" s="4"/>
      <c r="S15" s="2"/>
      <c r="T15" s="1"/>
    </row>
    <row r="16" spans="1:20" s="3" customFormat="1" x14ac:dyDescent="0.2">
      <c r="A16" s="5"/>
      <c r="B16" s="5"/>
      <c r="C16" s="5"/>
      <c r="D16" s="5"/>
      <c r="E16" s="5"/>
      <c r="F16" s="5"/>
      <c r="G16" s="5"/>
      <c r="H16" s="5"/>
      <c r="I16" s="5"/>
      <c r="J16" s="1"/>
      <c r="K16" s="7"/>
      <c r="L16" s="6"/>
      <c r="M16" s="4"/>
      <c r="S16" s="2"/>
      <c r="T16" s="1"/>
    </row>
    <row r="17" spans="1:20" s="3" customFormat="1" x14ac:dyDescent="0.2">
      <c r="A17" s="5"/>
      <c r="B17" s="5"/>
      <c r="C17" s="5"/>
      <c r="D17" s="5"/>
      <c r="E17" s="5"/>
      <c r="F17" s="5"/>
      <c r="G17" s="5"/>
      <c r="H17" s="5"/>
      <c r="I17" s="5"/>
      <c r="J17" s="1"/>
      <c r="K17" s="7"/>
      <c r="L17" s="6"/>
      <c r="M17" s="4"/>
      <c r="S17" s="2"/>
      <c r="T17" s="1"/>
    </row>
    <row r="18" spans="1:20" s="3" customFormat="1" x14ac:dyDescent="0.2">
      <c r="A18" s="5"/>
      <c r="B18" s="5"/>
      <c r="C18" s="5"/>
      <c r="D18" s="5"/>
      <c r="E18" s="5"/>
      <c r="F18" s="5"/>
      <c r="G18" s="5"/>
      <c r="H18" s="5"/>
      <c r="I18" s="5"/>
      <c r="J18" s="1"/>
      <c r="K18" s="7"/>
      <c r="L18" s="6"/>
      <c r="M18" s="4"/>
      <c r="S18" s="2"/>
      <c r="T18" s="1"/>
    </row>
    <row r="19" spans="1:20" s="3" customFormat="1" x14ac:dyDescent="0.2">
      <c r="A19" s="5"/>
      <c r="B19" s="5"/>
      <c r="C19" s="5"/>
      <c r="D19" s="5"/>
      <c r="E19" s="5"/>
      <c r="F19" s="5"/>
      <c r="G19" s="5"/>
      <c r="H19" s="5"/>
      <c r="I19" s="5"/>
      <c r="J19" s="1"/>
      <c r="K19" s="7"/>
      <c r="L19" s="6"/>
      <c r="M19" s="4"/>
      <c r="S19" s="2"/>
      <c r="T19" s="1"/>
    </row>
    <row r="20" spans="1:20" s="3" customFormat="1" x14ac:dyDescent="0.2">
      <c r="A20" s="5"/>
      <c r="B20" s="5"/>
      <c r="C20" s="5"/>
      <c r="D20" s="5"/>
      <c r="E20" s="5"/>
      <c r="F20" s="5"/>
      <c r="G20" s="5"/>
      <c r="H20" s="5"/>
      <c r="I20" s="5"/>
      <c r="J20" s="1"/>
      <c r="K20" s="7"/>
      <c r="L20" s="6"/>
      <c r="M20" s="4"/>
      <c r="S20" s="2"/>
      <c r="T20" s="1"/>
    </row>
    <row r="21" spans="1:20" s="3" customFormat="1" x14ac:dyDescent="0.2">
      <c r="A21" s="5"/>
      <c r="B21" s="5"/>
      <c r="C21" s="5"/>
      <c r="D21" s="5"/>
      <c r="E21" s="5"/>
      <c r="F21" s="5"/>
      <c r="G21" s="5"/>
      <c r="H21" s="5"/>
      <c r="I21" s="5"/>
      <c r="J21" s="1"/>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1"/>
      <c r="B32" s="1"/>
      <c r="C32" s="1"/>
      <c r="D32" s="1"/>
      <c r="E32" s="1"/>
      <c r="F32" s="1"/>
      <c r="G32" s="1"/>
      <c r="H32" s="1"/>
      <c r="I32" s="1"/>
      <c r="J32" s="1"/>
      <c r="K32" s="5"/>
      <c r="L32" s="6"/>
      <c r="M32" s="4"/>
      <c r="S32" s="2"/>
      <c r="T32" s="1"/>
    </row>
    <row r="33" spans="1:20" s="3" customFormat="1" x14ac:dyDescent="0.2">
      <c r="A33" s="1"/>
      <c r="B33" s="1"/>
      <c r="C33" s="1"/>
      <c r="D33" s="1"/>
      <c r="E33" s="1"/>
      <c r="F33" s="1"/>
      <c r="G33" s="1"/>
      <c r="H33" s="1"/>
      <c r="I33" s="1"/>
      <c r="J33" s="1"/>
      <c r="K33" s="5"/>
      <c r="L33" s="6"/>
      <c r="M33" s="4"/>
      <c r="S33" s="2"/>
      <c r="T33" s="1"/>
    </row>
  </sheetData>
  <mergeCells count="18">
    <mergeCell ref="S6:S7"/>
    <mergeCell ref="J6:J7"/>
    <mergeCell ref="K6:K7"/>
    <mergeCell ref="L6:L7"/>
    <mergeCell ref="M6:M7"/>
    <mergeCell ref="N6:N7"/>
    <mergeCell ref="O6:Q6"/>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50" firstPageNumber="127" fitToHeight="0" orientation="landscape" useFirstPageNumber="1" r:id="rId1"/>
  <headerFooter>
    <oddFooter>&amp;L&amp;"Arial,Kurzíva"&amp;11Zastupitelstvo Olomouckého kraje 11.12.2023
2.1. - Rozpočet OK na rok  2024 - návrh rozpočtu  
Příloha č. 5b) - Rozpracované investice&amp;R&amp;"Arial,Kurzíva"&amp;11Strana &amp;P (celkem 216)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17</vt:i4>
      </vt:variant>
    </vt:vector>
  </HeadingPairs>
  <TitlesOfParts>
    <vt:vector size="26" baseType="lpstr">
      <vt:lpstr>Souhrn</vt:lpstr>
      <vt:lpstr>Oblast školství - ORJ 17</vt:lpstr>
      <vt:lpstr>Oblast sociální - ORJ 17 </vt:lpstr>
      <vt:lpstr>Oblast dopravy - ORJ 12 </vt:lpstr>
      <vt:lpstr>Oblast dopravy - ORJ 17 </vt:lpstr>
      <vt:lpstr>Oblast kultury - ORJ 17</vt:lpstr>
      <vt:lpstr>Oblast zdravotnictví - ORJ 17 </vt:lpstr>
      <vt:lpstr>Oblast zdrav. SMN - ORJ 17</vt:lpstr>
      <vt:lpstr>Oblast ostatní - ORJ 17</vt:lpstr>
      <vt:lpstr>'Oblast dopravy - ORJ 12 '!Názvy_tisku</vt:lpstr>
      <vt:lpstr>'Oblast dopravy - ORJ 17 '!Názvy_tisku</vt:lpstr>
      <vt:lpstr>'Oblast kultury - ORJ 17'!Názvy_tisku</vt:lpstr>
      <vt:lpstr>'Oblast ostatní - ORJ 17'!Názvy_tisku</vt:lpstr>
      <vt:lpstr>'Oblast sociální - ORJ 17 '!Názvy_tisku</vt:lpstr>
      <vt:lpstr>'Oblast školství - ORJ 17'!Názvy_tisku</vt:lpstr>
      <vt:lpstr>'Oblast zdrav. SMN - ORJ 17'!Názvy_tisku</vt:lpstr>
      <vt:lpstr>'Oblast zdravotnictví - ORJ 17 '!Názvy_tisku</vt:lpstr>
      <vt:lpstr>'Oblast dopravy - ORJ 12 '!Oblast_tisku</vt:lpstr>
      <vt:lpstr>'Oblast dopravy - ORJ 17 '!Oblast_tisku</vt:lpstr>
      <vt:lpstr>'Oblast kultury - ORJ 17'!Oblast_tisku</vt:lpstr>
      <vt:lpstr>'Oblast ostatní - ORJ 17'!Oblast_tisku</vt:lpstr>
      <vt:lpstr>'Oblast sociální - ORJ 17 '!Oblast_tisku</vt:lpstr>
      <vt:lpstr>'Oblast školství - ORJ 17'!Oblast_tisku</vt:lpstr>
      <vt:lpstr>'Oblast zdrav. SMN - ORJ 17'!Oblast_tisku</vt:lpstr>
      <vt:lpstr>'Oblast zdravotnictví - ORJ 17 '!Oblast_tisku</vt:lpstr>
      <vt:lpstr>Souhrn!Oblast_tisku</vt:lpstr>
    </vt:vector>
  </TitlesOfParts>
  <Company>VDI0101W10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Vítková Petra</cp:lastModifiedBy>
  <cp:lastPrinted>2023-11-22T14:49:18Z</cp:lastPrinted>
  <dcterms:created xsi:type="dcterms:W3CDTF">2022-07-29T05:43:47Z</dcterms:created>
  <dcterms:modified xsi:type="dcterms:W3CDTF">2023-11-22T14:49:21Z</dcterms:modified>
</cp:coreProperties>
</file>