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60" windowWidth="11340" windowHeight="5520"/>
  </bookViews>
  <sheets>
    <sheet name="strany" sheetId="5" r:id="rId1"/>
    <sheet name="bilance (2)" sheetId="4" r:id="rId2"/>
    <sheet name="bilance (3)" sheetId="6" state="hidden" r:id="rId3"/>
  </sheets>
  <externalReferences>
    <externalReference r:id="rId4"/>
    <externalReference r:id="rId5"/>
  </externalReferences>
  <definedNames>
    <definedName name="_xlnm.Print_Area" localSheetId="1">'bilance (2)'!$A$1:$G$43</definedName>
    <definedName name="_xlnm.Print_Area" localSheetId="2">'bilance (3)'!$A$1:$G$57</definedName>
  </definedNames>
  <calcPr calcId="145621"/>
</workbook>
</file>

<file path=xl/calcChain.xml><?xml version="1.0" encoding="utf-8"?>
<calcChain xmlns="http://schemas.openxmlformats.org/spreadsheetml/2006/main">
  <c r="I32" i="4" l="1"/>
  <c r="E34" i="4"/>
  <c r="E32" i="4"/>
  <c r="E14" i="4" l="1"/>
  <c r="E8" i="4" l="1"/>
  <c r="I34" i="4" l="1"/>
  <c r="E36" i="6" l="1"/>
  <c r="G39" i="6"/>
  <c r="G37" i="6"/>
  <c r="F36" i="6"/>
  <c r="E38" i="6"/>
  <c r="E40" i="6"/>
  <c r="D36" i="6"/>
  <c r="D38" i="6"/>
  <c r="D40" i="6"/>
  <c r="C36" i="6"/>
  <c r="C38" i="6"/>
  <c r="C40" i="6"/>
  <c r="I35" i="6"/>
  <c r="G35" i="6"/>
  <c r="I34" i="6"/>
  <c r="G34" i="6"/>
  <c r="G33" i="6"/>
  <c r="G32" i="6"/>
  <c r="G31" i="6"/>
  <c r="G30" i="6"/>
  <c r="G29" i="6"/>
  <c r="G28" i="6"/>
  <c r="G27" i="6"/>
  <c r="G21" i="6"/>
  <c r="G19" i="6"/>
  <c r="E17" i="6"/>
  <c r="G17" i="6"/>
  <c r="G16" i="6"/>
  <c r="G15" i="6"/>
  <c r="E14" i="6"/>
  <c r="G14" i="6"/>
  <c r="G13" i="6"/>
  <c r="G12" i="6"/>
  <c r="E11" i="6"/>
  <c r="G11" i="6"/>
  <c r="E10" i="6"/>
  <c r="G10" i="6"/>
  <c r="E9" i="6"/>
  <c r="G9" i="6"/>
  <c r="D9" i="6"/>
  <c r="E8" i="6"/>
  <c r="G8" i="6"/>
  <c r="D8" i="6"/>
  <c r="D18" i="6"/>
  <c r="D20" i="6"/>
  <c r="D22" i="6"/>
  <c r="E7" i="6"/>
  <c r="G7" i="6"/>
  <c r="C7" i="6"/>
  <c r="C18" i="6"/>
  <c r="C20" i="6"/>
  <c r="C22" i="6"/>
  <c r="E5" i="6"/>
  <c r="E18" i="6"/>
  <c r="E20" i="6"/>
  <c r="G18" i="6"/>
  <c r="G40" i="6"/>
  <c r="G38" i="6"/>
  <c r="G5" i="6"/>
  <c r="G36" i="6"/>
  <c r="E22" i="6"/>
  <c r="G20" i="6"/>
  <c r="E44" i="6"/>
  <c r="E43" i="6"/>
  <c r="E45" i="6"/>
  <c r="G22" i="6"/>
  <c r="G32" i="4"/>
  <c r="E11" i="4"/>
  <c r="E17" i="4"/>
  <c r="E9" i="4"/>
  <c r="E10" i="4"/>
  <c r="G10" i="4" s="1"/>
  <c r="E7" i="4"/>
  <c r="E5" i="4"/>
  <c r="E18" i="4" s="1"/>
  <c r="C36" i="4"/>
  <c r="C38" i="4"/>
  <c r="C40" i="4"/>
  <c r="G39" i="4"/>
  <c r="G29" i="4"/>
  <c r="G30" i="4"/>
  <c r="G31" i="4"/>
  <c r="G33" i="4"/>
  <c r="G35" i="4"/>
  <c r="G28" i="4"/>
  <c r="C7" i="4"/>
  <c r="C18" i="4"/>
  <c r="C20" i="4"/>
  <c r="C22" i="4"/>
  <c r="G19" i="4"/>
  <c r="G15" i="4"/>
  <c r="G16" i="4"/>
  <c r="G17" i="4"/>
  <c r="G8" i="4"/>
  <c r="G9" i="4"/>
  <c r="G11" i="4"/>
  <c r="G12" i="4"/>
  <c r="G13" i="4"/>
  <c r="G14" i="4"/>
  <c r="G7" i="4"/>
  <c r="G5" i="4"/>
  <c r="G37" i="4"/>
  <c r="D36" i="4"/>
  <c r="D38" i="4"/>
  <c r="D40" i="4"/>
  <c r="F36" i="4"/>
  <c r="D8" i="4"/>
  <c r="D9" i="4"/>
  <c r="D18" i="4"/>
  <c r="D20" i="4"/>
  <c r="D22" i="4"/>
  <c r="G34" i="4"/>
  <c r="E20" i="4" l="1"/>
  <c r="G18" i="4"/>
  <c r="G20" i="4" l="1"/>
  <c r="E21" i="4" l="1"/>
  <c r="G21" i="4" l="1"/>
  <c r="E22" i="4"/>
  <c r="E43" i="4" l="1"/>
  <c r="G22" i="4"/>
  <c r="E27" i="4" l="1"/>
  <c r="E36" i="4" l="1"/>
  <c r="G27" i="4"/>
  <c r="E38" i="4" l="1"/>
  <c r="G36" i="4"/>
  <c r="G38" i="4" l="1"/>
  <c r="E40" i="4"/>
  <c r="G40" i="4" l="1"/>
</calcChain>
</file>

<file path=xl/sharedStrings.xml><?xml version="1.0" encoding="utf-8"?>
<sst xmlns="http://schemas.openxmlformats.org/spreadsheetml/2006/main" count="233" uniqueCount="168">
  <si>
    <t>Daňové příjmy</t>
  </si>
  <si>
    <t>Správní poplatky</t>
  </si>
  <si>
    <t>Příjmy z pronájmu</t>
  </si>
  <si>
    <t>Příjmy z prodeje</t>
  </si>
  <si>
    <t>Přijaté sankční platby</t>
  </si>
  <si>
    <t>Příjmy z úroků</t>
  </si>
  <si>
    <t>v tis. Kč</t>
  </si>
  <si>
    <t>Odbory (kanceláře) - provozní výdaje</t>
  </si>
  <si>
    <t>Příspěvkové organizace - provozní výdaje</t>
  </si>
  <si>
    <t xml:space="preserve">Odvody příspěvkových organizací </t>
  </si>
  <si>
    <t>Sociální fond</t>
  </si>
  <si>
    <t>Příjmy Olomouckého kraje celkem</t>
  </si>
  <si>
    <t>Konsolidace</t>
  </si>
  <si>
    <t>Výdaje Olomouckého kraje celkem</t>
  </si>
  <si>
    <t>Příjmy Olomouckého kraje</t>
  </si>
  <si>
    <t xml:space="preserve">Výdaje Olomouckého kraje  </t>
  </si>
  <si>
    <t>Výdaje Olomouckého kraje celkem (po konsolidaci)*</t>
  </si>
  <si>
    <t>Příjmy Olomouckého kraje celkem (po konsolidaci) *</t>
  </si>
  <si>
    <t>* Konsolidace je očištění údajů v rozpočtu  o interní přesuny peněžních prostředků uvnitř organizace mezi jednotlivými účty.</t>
  </si>
  <si>
    <t xml:space="preserve">Fond na podporu výstavby a obnovy vodohospodářské infrastruktury na území Olomouckého kraje </t>
  </si>
  <si>
    <t>Fond sociálních potřeb</t>
  </si>
  <si>
    <t>%</t>
  </si>
  <si>
    <t>Splátky půjček</t>
  </si>
  <si>
    <t>Evropské programy</t>
  </si>
  <si>
    <t>Nové investice</t>
  </si>
  <si>
    <t>Neinvestiční přijaté dotace ze státního rozpočtu</t>
  </si>
  <si>
    <t>Celkové příjmy Olomouckého kraje celkem (včetně financování)</t>
  </si>
  <si>
    <t>Financování (splátky úvěrů)</t>
  </si>
  <si>
    <t>Ostatní nedaňové příjmy</t>
  </si>
  <si>
    <t>Upravený rozpočet k 30.9.2009</t>
  </si>
  <si>
    <t>Rozpracované investice - zdravotnictví (z nájemného)</t>
  </si>
  <si>
    <t>Nové investice - zdravotnictví (z nájemného)</t>
  </si>
  <si>
    <r>
      <t xml:space="preserve">Financování </t>
    </r>
    <r>
      <rPr>
        <b/>
        <sz val="11"/>
        <rFont val="Arial"/>
        <family val="2"/>
        <charset val="238"/>
      </rPr>
      <t>(přijaté úvěry, přebytek hospodaření)</t>
    </r>
  </si>
  <si>
    <t>Celkové výdaje Olomouckého kraje celkem (včetně financování)</t>
  </si>
  <si>
    <t xml:space="preserve">Rozpracované investice </t>
  </si>
  <si>
    <t>Poř.č.</t>
  </si>
  <si>
    <t xml:space="preserve">strana </t>
  </si>
  <si>
    <t>13</t>
  </si>
  <si>
    <t>Finanční vztahy k rozpočtům krajů</t>
  </si>
  <si>
    <t>14</t>
  </si>
  <si>
    <t>a) Odbory (kanceláře) Krajského úřadu Olomouckéh kraje</t>
  </si>
  <si>
    <t xml:space="preserve"> </t>
  </si>
  <si>
    <t>Rekapitulace</t>
  </si>
  <si>
    <t>Zastupitelé</t>
  </si>
  <si>
    <t>Kancelář hejtmana</t>
  </si>
  <si>
    <t>Kancelář ředitele</t>
  </si>
  <si>
    <t>Odbor majetkoprávní a právní</t>
  </si>
  <si>
    <t xml:space="preserve">Odbor správní a legislativní </t>
  </si>
  <si>
    <t>39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</si>
  <si>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</si>
  <si>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</si>
  <si>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</si>
  <si>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</si>
  <si>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</si>
  <si>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</si>
  <si>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</si>
  <si>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Odbor kultury a památkové péče</t>
  </si>
  <si>
    <t>Odbor zdravotnictví</t>
  </si>
  <si>
    <t>Krajský živnostenský úřad</t>
  </si>
  <si>
    <t>Útvar interního auditu</t>
  </si>
  <si>
    <t>Odbor investic a evropských progranů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</si>
  <si>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</si>
  <si>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</si>
  <si>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</si>
  <si>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</si>
  <si>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</si>
  <si>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</si>
  <si>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</si>
  <si>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</si>
  <si>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</si>
  <si>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</si>
  <si>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 xml:space="preserve">4. Financování investičních akcí </t>
  </si>
  <si>
    <t xml:space="preserve">5. Přímá podpora z rozpočtu Olomouckého kraje </t>
  </si>
  <si>
    <t>a) Přímá podpora vrcholových sportovních oddílů</t>
  </si>
  <si>
    <t xml:space="preserve">b) Přímá podpora významných kulturních akcí </t>
  </si>
  <si>
    <t>158</t>
  </si>
  <si>
    <t>6. Významné projekty na rok 2011</t>
  </si>
  <si>
    <t>a) Pravidla pro čerpání finančních příspěvků určených na Významné projekty Olomouckého kraje pro rok 2011</t>
  </si>
  <si>
    <t>159-161</t>
  </si>
  <si>
    <t>b) Žádost o zařazení projektu mezi Významné projekty Olomouckého kraje na rok 2011</t>
  </si>
  <si>
    <t>162-164</t>
  </si>
  <si>
    <t>c) Čestné prohlášení o celkové výši podpory de minimis</t>
  </si>
  <si>
    <t>165</t>
  </si>
  <si>
    <t>155-156</t>
  </si>
  <si>
    <t>157</t>
  </si>
  <si>
    <t>c) Poskytnutí příspěvku vysokým školám se sídlem na území Olomouckého kraje</t>
  </si>
  <si>
    <t>Schválený rozpočet 2011</t>
  </si>
  <si>
    <t>1. Bilance příjmů, výdajů a financování Olomouckého kraje na rok 2012</t>
  </si>
  <si>
    <t>PŘÍJMY (VČETNĚ FINANCOVÁNÍ) OLOMOUCKÉHO KRAJE NA ROK 2012</t>
  </si>
  <si>
    <t>Návrh rozpočtu 2012</t>
  </si>
  <si>
    <t>VÝDAJE (VČETNĚ FINANCOVÁNÍ) OLOMOUCKÉHO KRAJE NA ROK 2012</t>
  </si>
  <si>
    <t>Daňové příjmy - vratka DPH</t>
  </si>
  <si>
    <t xml:space="preserve">Rozdíl mezi návrhem příjmů a návrhem provozních výdajů je ve výši </t>
  </si>
  <si>
    <t>tis.Kč</t>
  </si>
  <si>
    <t xml:space="preserve"> - z rozpočtu Olomouckého kraje </t>
  </si>
  <si>
    <t xml:space="preserve"> - z úvěrového rámce Komerční banky,a.s.</t>
  </si>
  <si>
    <t>74 608 tis.Kč</t>
  </si>
  <si>
    <t xml:space="preserve"> - z úvěrového rámce Evropské investiční banky </t>
  </si>
  <si>
    <t>478 444 tis.Kč</t>
  </si>
  <si>
    <t xml:space="preserve"> - odvody příspěvkových organizací </t>
  </si>
  <si>
    <t>100 tis.Kč</t>
  </si>
  <si>
    <t>141 529 tis.Kč</t>
  </si>
  <si>
    <t>351  212,50 tis.Kč</t>
  </si>
  <si>
    <t>11 352 tis.Kč</t>
  </si>
  <si>
    <t>Rozpracované investice jsou v celkové výši 727 702 tis.Kč s návrhem finančního krytí:</t>
  </si>
  <si>
    <t>174 550 tis.Kč</t>
  </si>
  <si>
    <t>Nové investice jsou v celkové výši 731 497 tis.Kč s návrhem finančního krytí:</t>
  </si>
  <si>
    <t>227 403,50 tis.Kč</t>
  </si>
  <si>
    <t>1. Bilance  příjmů,výdajů a financování Olomouckého kraje na rok 2012</t>
  </si>
  <si>
    <t>2. Příjmy Olomouckého kraje na rok 2012</t>
  </si>
  <si>
    <t>Příjmy Olomouckého kraje na rok 2012</t>
  </si>
  <si>
    <t>Vývoj daňových příjmů v roce 2011 a 2012</t>
  </si>
  <si>
    <t>Návrh daňových příjmů Olomouckého kraje na rok 2012</t>
  </si>
  <si>
    <t>Příjmy Olomouckého kraje na rok 2012 - přehled za odbory (kanceláře)</t>
  </si>
  <si>
    <t>Příjmy Olomouckého kraje na rok 2012- odvody příspěvkových orgnaizací</t>
  </si>
  <si>
    <t>3. Výdaje Olomouckého kraje na rok 2012</t>
  </si>
  <si>
    <t>a) Návrh rozpracovaných investičních akcí v roce 2012</t>
  </si>
  <si>
    <t>b) Návrh nových investičních akcí v roce 2012</t>
  </si>
  <si>
    <t>73</t>
  </si>
  <si>
    <r>
      <t xml:space="preserve">Financování </t>
    </r>
    <r>
      <rPr>
        <b/>
        <sz val="11"/>
        <rFont val="Arial"/>
        <family val="2"/>
        <charset val="238"/>
      </rPr>
      <t>(přijaté úvěry, zůstatek na bankovních účtech)</t>
    </r>
  </si>
  <si>
    <t>9</t>
  </si>
  <si>
    <t>10-11</t>
  </si>
  <si>
    <t>12</t>
  </si>
  <si>
    <t>15-17</t>
  </si>
  <si>
    <t>18-21</t>
  </si>
  <si>
    <t>22</t>
  </si>
  <si>
    <t>23-26</t>
  </si>
  <si>
    <t>27-32</t>
  </si>
  <si>
    <t>33-37</t>
  </si>
  <si>
    <t>38</t>
  </si>
  <si>
    <t>40-42</t>
  </si>
  <si>
    <t>43-44</t>
  </si>
  <si>
    <t>45-50</t>
  </si>
  <si>
    <t>51-54</t>
  </si>
  <si>
    <t>55-59</t>
  </si>
  <si>
    <t>60-63</t>
  </si>
  <si>
    <t>64-65</t>
  </si>
  <si>
    <t>66-67</t>
  </si>
  <si>
    <t>68-69</t>
  </si>
  <si>
    <t>70</t>
  </si>
  <si>
    <t>71</t>
  </si>
  <si>
    <t>72</t>
  </si>
  <si>
    <t>74-88</t>
  </si>
  <si>
    <t>89-90</t>
  </si>
  <si>
    <t>91-93</t>
  </si>
  <si>
    <t>94-95</t>
  </si>
  <si>
    <t>96-97</t>
  </si>
  <si>
    <t>98</t>
  </si>
  <si>
    <t>99</t>
  </si>
  <si>
    <t>100-110</t>
  </si>
  <si>
    <t>111-113</t>
  </si>
  <si>
    <t>114</t>
  </si>
  <si>
    <t>115-127</t>
  </si>
  <si>
    <t>5. Přímá podpora z rozpočtu Olomouckého kraje</t>
  </si>
  <si>
    <t>a) Přímá podpora vrcholových sportovních  oddílů</t>
  </si>
  <si>
    <t xml:space="preserve">b) Přímá podpora význmaných kulturních akcí </t>
  </si>
  <si>
    <t>6. Významné projekty na rok 2012</t>
  </si>
  <si>
    <t>a) Pravidla pro čerpání finančních příspěvků určených na Významné projekty Olomouckého kraje pro rok 2012</t>
  </si>
  <si>
    <t>154-156</t>
  </si>
  <si>
    <t>157-159</t>
  </si>
  <si>
    <t>b) Žádost o zařazení projektu mezi Významné projekty Olomouckého kraje na rok 2012</t>
  </si>
  <si>
    <t>160-161</t>
  </si>
  <si>
    <t>162-167</t>
  </si>
  <si>
    <t>8. Rozpracované investiční akce spolufinancované ze strukturálních fondů EU pro rok 2012</t>
  </si>
  <si>
    <t>151-152</t>
  </si>
  <si>
    <t>153</t>
  </si>
  <si>
    <t>128-150</t>
  </si>
  <si>
    <t>7. Přehled dotačních titulů za období 2009 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</si>
</sst>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\-00"/>
    <numFmt numFmtId="166" formatCode="#,##0.0"/>
  </numFmts>
  <fonts count="20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i/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6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3" fontId="5" fillId="0" borderId="1" xfId="0" applyNumberFormat="1" applyFont="1" applyFill="1" applyBorder="1" applyAlignment="1"/>
    <xf numFmtId="0" fontId="0" fillId="0" borderId="0" xfId="0" applyFill="1"/>
    <xf numFmtId="3" fontId="2" fillId="0" borderId="2" xfId="0" applyNumberFormat="1" applyFont="1" applyFill="1" applyBorder="1" applyAlignment="1"/>
    <xf numFmtId="0" fontId="2" fillId="0" borderId="2" xfId="0" applyFont="1" applyFill="1" applyBorder="1"/>
    <xf numFmtId="166" fontId="2" fillId="0" borderId="3" xfId="0" applyNumberFormat="1" applyFont="1" applyFill="1" applyBorder="1"/>
    <xf numFmtId="0" fontId="10" fillId="0" borderId="0" xfId="0" applyFont="1" applyFill="1"/>
    <xf numFmtId="0" fontId="0" fillId="0" borderId="0" xfId="0" applyFill="1" applyAlignment="1"/>
    <xf numFmtId="3" fontId="13" fillId="0" borderId="0" xfId="0" applyNumberFormat="1" applyFont="1" applyFill="1" applyBorder="1"/>
    <xf numFmtId="166" fontId="5" fillId="0" borderId="4" xfId="0" applyNumberFormat="1" applyFont="1" applyFill="1" applyBorder="1"/>
    <xf numFmtId="0" fontId="0" fillId="0" borderId="0" xfId="0" applyFill="1" applyAlignment="1">
      <alignment vertical="center"/>
    </xf>
    <xf numFmtId="3" fontId="7" fillId="0" borderId="5" xfId="0" applyNumberFormat="1" applyFont="1" applyFill="1" applyBorder="1" applyAlignment="1"/>
    <xf numFmtId="0" fontId="7" fillId="0" borderId="0" xfId="0" applyFont="1" applyFill="1"/>
    <xf numFmtId="3" fontId="7" fillId="0" borderId="5" xfId="0" applyNumberFormat="1" applyFont="1" applyFill="1" applyBorder="1"/>
    <xf numFmtId="3" fontId="7" fillId="0" borderId="6" xfId="0" applyNumberFormat="1" applyFont="1" applyFill="1" applyBorder="1"/>
    <xf numFmtId="3" fontId="5" fillId="0" borderId="6" xfId="0" applyNumberFormat="1" applyFont="1" applyFill="1" applyBorder="1"/>
    <xf numFmtId="0" fontId="0" fillId="0" borderId="7" xfId="0" applyFill="1" applyBorder="1"/>
    <xf numFmtId="166" fontId="5" fillId="0" borderId="8" xfId="0" applyNumberFormat="1" applyFont="1" applyFill="1" applyBorder="1"/>
    <xf numFmtId="3" fontId="7" fillId="0" borderId="9" xfId="0" applyNumberFormat="1" applyFont="1" applyFill="1" applyBorder="1"/>
    <xf numFmtId="3" fontId="5" fillId="0" borderId="9" xfId="0" applyNumberFormat="1" applyFont="1" applyFill="1" applyBorder="1"/>
    <xf numFmtId="0" fontId="0" fillId="0" borderId="10" xfId="0" applyFill="1" applyBorder="1"/>
    <xf numFmtId="166" fontId="5" fillId="0" borderId="11" xfId="0" applyNumberFormat="1" applyFont="1" applyFill="1" applyBorder="1"/>
    <xf numFmtId="3" fontId="7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3" fontId="7" fillId="0" borderId="9" xfId="0" applyNumberFormat="1" applyFont="1" applyFill="1" applyBorder="1" applyAlignment="1"/>
    <xf numFmtId="3" fontId="5" fillId="0" borderId="9" xfId="0" applyNumberFormat="1" applyFont="1" applyFill="1" applyBorder="1" applyAlignment="1"/>
    <xf numFmtId="0" fontId="0" fillId="0" borderId="10" xfId="0" applyFill="1" applyBorder="1" applyAlignment="1"/>
    <xf numFmtId="3" fontId="5" fillId="0" borderId="12" xfId="0" applyNumberFormat="1" applyFont="1" applyFill="1" applyBorder="1" applyAlignment="1"/>
    <xf numFmtId="3" fontId="5" fillId="0" borderId="13" xfId="0" applyNumberFormat="1" applyFont="1" applyFill="1" applyBorder="1" applyAlignment="1"/>
    <xf numFmtId="166" fontId="2" fillId="0" borderId="4" xfId="0" applyNumberFormat="1" applyFont="1" applyFill="1" applyBorder="1"/>
    <xf numFmtId="0" fontId="5" fillId="0" borderId="14" xfId="0" applyFont="1" applyFill="1" applyBorder="1" applyAlignment="1">
      <alignment vertical="center" wrapText="1"/>
    </xf>
    <xf numFmtId="0" fontId="7" fillId="0" borderId="15" xfId="0" applyFont="1" applyFill="1" applyBorder="1"/>
    <xf numFmtId="0" fontId="2" fillId="0" borderId="16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14" xfId="0" applyFont="1" applyFill="1" applyBorder="1"/>
    <xf numFmtId="0" fontId="5" fillId="0" borderId="14" xfId="0" applyFont="1" applyFill="1" applyBorder="1" applyAlignment="1"/>
    <xf numFmtId="0" fontId="7" fillId="0" borderId="21" xfId="0" applyFont="1" applyFill="1" applyBorder="1"/>
    <xf numFmtId="0" fontId="15" fillId="0" borderId="0" xfId="0" applyFont="1" applyFill="1" applyAlignment="1"/>
    <xf numFmtId="3" fontId="15" fillId="0" borderId="0" xfId="0" applyNumberFormat="1" applyFont="1" applyFill="1" applyAlignment="1"/>
    <xf numFmtId="3" fontId="16" fillId="0" borderId="0" xfId="0" applyNumberFormat="1" applyFont="1" applyFill="1"/>
    <xf numFmtId="0" fontId="17" fillId="0" borderId="0" xfId="0" applyFont="1" applyFill="1"/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6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8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2" fillId="0" borderId="0" xfId="0" applyFont="1" applyFill="1"/>
    <xf numFmtId="0" fontId="1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0" fillId="0" borderId="29" xfId="0" applyFill="1" applyBorder="1" applyAlignment="1"/>
    <xf numFmtId="166" fontId="5" fillId="0" borderId="30" xfId="0" applyNumberFormat="1" applyFont="1" applyFill="1" applyBorder="1"/>
    <xf numFmtId="0" fontId="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wrapText="1"/>
    </xf>
    <xf numFmtId="3" fontId="2" fillId="0" borderId="33" xfId="0" applyNumberFormat="1" applyFont="1" applyFill="1" applyBorder="1" applyAlignment="1"/>
    <xf numFmtId="166" fontId="2" fillId="0" borderId="34" xfId="0" applyNumberFormat="1" applyFont="1" applyFill="1" applyBorder="1"/>
    <xf numFmtId="3" fontId="0" fillId="0" borderId="0" xfId="0" applyNumberFormat="1" applyFill="1"/>
    <xf numFmtId="0" fontId="2" fillId="0" borderId="35" xfId="0" applyFont="1" applyFill="1" applyBorder="1" applyAlignment="1"/>
    <xf numFmtId="0" fontId="0" fillId="0" borderId="35" xfId="0" applyFill="1" applyBorder="1" applyAlignment="1"/>
    <xf numFmtId="0" fontId="5" fillId="0" borderId="21" xfId="0" applyFont="1" applyFill="1" applyBorder="1" applyAlignment="1"/>
    <xf numFmtId="0" fontId="6" fillId="0" borderId="16" xfId="0" applyFont="1" applyFill="1" applyBorder="1"/>
    <xf numFmtId="3" fontId="2" fillId="0" borderId="2" xfId="0" applyNumberFormat="1" applyFont="1" applyFill="1" applyBorder="1"/>
    <xf numFmtId="166" fontId="2" fillId="0" borderId="3" xfId="0" applyNumberFormat="1" applyFont="1" applyFill="1" applyBorder="1" applyAlignment="1">
      <alignment shrinkToFit="1"/>
    </xf>
    <xf numFmtId="3" fontId="15" fillId="0" borderId="0" xfId="0" applyNumberFormat="1" applyFont="1" applyFill="1"/>
    <xf numFmtId="3" fontId="2" fillId="0" borderId="36" xfId="0" applyNumberFormat="1" applyFont="1" applyFill="1" applyBorder="1"/>
    <xf numFmtId="3" fontId="12" fillId="0" borderId="0" xfId="0" applyNumberFormat="1" applyFont="1" applyFill="1"/>
    <xf numFmtId="0" fontId="4" fillId="0" borderId="35" xfId="0" applyFont="1" applyFill="1" applyBorder="1"/>
    <xf numFmtId="0" fontId="0" fillId="0" borderId="35" xfId="0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5" fillId="0" borderId="37" xfId="0" applyFont="1" applyFill="1" applyBorder="1"/>
    <xf numFmtId="166" fontId="5" fillId="0" borderId="9" xfId="0" applyNumberFormat="1" applyFont="1" applyFill="1" applyBorder="1" applyAlignment="1"/>
    <xf numFmtId="166" fontId="5" fillId="0" borderId="13" xfId="0" applyNumberFormat="1" applyFont="1" applyFill="1" applyBorder="1" applyAlignment="1"/>
    <xf numFmtId="3" fontId="7" fillId="2" borderId="6" xfId="0" applyNumberFormat="1" applyFont="1" applyFill="1" applyBorder="1"/>
    <xf numFmtId="3" fontId="7" fillId="2" borderId="9" xfId="0" applyNumberFormat="1" applyFont="1" applyFill="1" applyBorder="1"/>
    <xf numFmtId="3" fontId="7" fillId="2" borderId="9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/>
    <xf numFmtId="3" fontId="5" fillId="2" borderId="9" xfId="0" applyNumberFormat="1" applyFont="1" applyFill="1" applyBorder="1" applyAlignment="1">
      <alignment vertical="center"/>
    </xf>
    <xf numFmtId="3" fontId="2" fillId="2" borderId="2" xfId="0" applyNumberFormat="1" applyFont="1" applyFill="1" applyBorder="1"/>
    <xf numFmtId="3" fontId="7" fillId="2" borderId="5" xfId="0" applyNumberFormat="1" applyFont="1" applyFill="1" applyBorder="1"/>
    <xf numFmtId="3" fontId="2" fillId="2" borderId="36" xfId="0" applyNumberFormat="1" applyFont="1" applyFill="1" applyBorder="1"/>
    <xf numFmtId="3" fontId="2" fillId="2" borderId="2" xfId="0" applyNumberFormat="1" applyFont="1" applyFill="1" applyBorder="1" applyAlignment="1"/>
    <xf numFmtId="3" fontId="2" fillId="2" borderId="33" xfId="0" applyNumberFormat="1" applyFont="1" applyFill="1" applyBorder="1" applyAlignment="1"/>
    <xf numFmtId="0" fontId="5" fillId="0" borderId="0" xfId="0" applyFont="1" applyFill="1"/>
    <xf numFmtId="0" fontId="5" fillId="0" borderId="38" xfId="0" applyFont="1" applyFill="1" applyBorder="1"/>
    <xf numFmtId="3" fontId="19" fillId="0" borderId="38" xfId="0" applyNumberFormat="1" applyFont="1" applyFill="1" applyBorder="1"/>
    <xf numFmtId="0" fontId="19" fillId="0" borderId="38" xfId="0" applyFont="1" applyFill="1" applyBorder="1"/>
    <xf numFmtId="0" fontId="6" fillId="0" borderId="38" xfId="0" applyFont="1" applyFill="1" applyBorder="1"/>
    <xf numFmtId="3" fontId="6" fillId="0" borderId="0" xfId="0" applyNumberFormat="1" applyFont="1" applyFill="1"/>
    <xf numFmtId="3" fontId="5" fillId="2" borderId="13" xfId="0" applyNumberFormat="1" applyFont="1" applyFill="1" applyBorder="1" applyAlignment="1">
      <alignment vertical="center"/>
    </xf>
    <xf numFmtId="4" fontId="0" fillId="0" borderId="0" xfId="0" applyNumberFormat="1" applyFill="1"/>
    <xf numFmtId="0" fontId="2" fillId="0" borderId="16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0" fillId="0" borderId="0" xfId="0" applyFill="1" applyAlignment="1"/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%20Olomouck&#233;ho%20kraje/2012%20-%20n&#225;vrh/ROK%2030.11.2011/3.%20-%20Rozpo&#269;et%20OK%202012%20-%202)%20P&#345;&#237;jm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%20Olomouck&#233;ho%20kraje/2012%20-%20n&#225;vrh/ROK%2030.11.2011/3.-%20Rozpo&#269;et%20OK%202012%20-%203a)%20V&#253;daje%20odbor&#36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</sheetNames>
    <sheetDataSet>
      <sheetData sheetId="0">
        <row r="22">
          <cell r="I22">
            <v>136806</v>
          </cell>
        </row>
        <row r="67">
          <cell r="I67">
            <v>798168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em"/>
      <sheetName val="ORJ - 01"/>
      <sheetName val="ORJ - 02"/>
      <sheetName val="ORJ - 03"/>
      <sheetName val="ORJ - 04"/>
      <sheetName val="ORJ - 05"/>
      <sheetName val="ORJ - 06"/>
      <sheetName val="ORJ - 07"/>
      <sheetName val="ORJ - 08"/>
      <sheetName val="ORJ - 09"/>
      <sheetName val="ORJ - 10"/>
      <sheetName val="ORJ - 11"/>
      <sheetName val="ORJ - 12"/>
      <sheetName val="ORJ - 13"/>
      <sheetName val="ORJ - 14"/>
      <sheetName val="ORJ - 15"/>
      <sheetName val="ORJ - 16"/>
      <sheetName val="ORJ - 17"/>
      <sheetName val="Modul1"/>
    </sheetNames>
    <sheetDataSet>
      <sheetData sheetId="0">
        <row r="24">
          <cell r="G24">
            <v>1702161.1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tabSelected="1" topLeftCell="A8" workbookViewId="0">
      <selection activeCell="E143" sqref="E143"/>
    </sheetView>
  </sheetViews>
  <sheetFormatPr defaultRowHeight="12.75"/>
  <cols>
    <col min="1" max="7" width="9.140625" style="5"/>
    <col min="8" max="9" width="9.140625" style="48"/>
    <col min="10" max="16384" width="9.140625" style="5"/>
  </cols>
  <sheetData>
    <row r="1" spans="1:9" ht="13.5" thickBot="1">
      <c r="A1" s="90"/>
      <c r="B1" s="90"/>
      <c r="C1" s="90"/>
      <c r="D1" s="90"/>
      <c r="E1" s="90"/>
      <c r="F1" s="90"/>
      <c r="G1" s="90"/>
      <c r="H1" s="91"/>
      <c r="I1" s="92" t="s">
        <v>36</v>
      </c>
    </row>
    <row r="2" spans="1:9" ht="6.75" customHeight="1" thickTop="1"/>
    <row r="3" spans="1:9" ht="31.5" customHeight="1">
      <c r="A3" s="47" t="s">
        <v>108</v>
      </c>
      <c r="I3" s="58" t="s">
        <v>120</v>
      </c>
    </row>
    <row r="4" spans="1:9" ht="15">
      <c r="A4" s="50"/>
      <c r="I4" s="49"/>
    </row>
    <row r="5" spans="1:9" ht="39" customHeight="1">
      <c r="A5" s="47" t="s">
        <v>109</v>
      </c>
      <c r="I5" s="49"/>
    </row>
    <row r="6" spans="1:9" ht="9.75" customHeight="1">
      <c r="I6" s="49"/>
    </row>
    <row r="7" spans="1:9">
      <c r="A7" s="5" t="s">
        <v>110</v>
      </c>
      <c r="I7" s="58" t="s">
        <v>121</v>
      </c>
    </row>
    <row r="8" spans="1:9" ht="6" customHeight="1">
      <c r="I8" s="49"/>
    </row>
    <row r="9" spans="1:9" ht="15.75" customHeight="1">
      <c r="A9" s="121" t="s">
        <v>111</v>
      </c>
      <c r="B9" s="121"/>
      <c r="C9" s="121"/>
      <c r="D9" s="121"/>
      <c r="E9" s="121"/>
      <c r="F9" s="121"/>
      <c r="G9" s="121"/>
      <c r="H9" s="121"/>
      <c r="I9" s="58" t="s">
        <v>122</v>
      </c>
    </row>
    <row r="10" spans="1:9" ht="6" customHeight="1">
      <c r="I10" s="49"/>
    </row>
    <row r="11" spans="1:9" ht="15.75" customHeight="1">
      <c r="A11" s="121" t="s">
        <v>112</v>
      </c>
      <c r="B11" s="121"/>
      <c r="C11" s="121"/>
      <c r="D11" s="121"/>
      <c r="E11" s="121"/>
      <c r="F11" s="121"/>
      <c r="G11" s="121"/>
      <c r="H11" s="121"/>
      <c r="I11" s="58" t="s">
        <v>37</v>
      </c>
    </row>
    <row r="12" spans="1:9" ht="6" customHeight="1">
      <c r="I12" s="49"/>
    </row>
    <row r="13" spans="1:9">
      <c r="A13" s="5" t="s">
        <v>38</v>
      </c>
      <c r="I13" s="58" t="s">
        <v>39</v>
      </c>
    </row>
    <row r="14" spans="1:9" ht="6" customHeight="1">
      <c r="I14" s="49"/>
    </row>
    <row r="15" spans="1:9">
      <c r="A15" s="5" t="s">
        <v>113</v>
      </c>
      <c r="I15" s="58" t="s">
        <v>123</v>
      </c>
    </row>
    <row r="16" spans="1:9" ht="6" customHeight="1">
      <c r="I16" s="49"/>
    </row>
    <row r="17" spans="1:10">
      <c r="A17" s="5" t="s">
        <v>114</v>
      </c>
      <c r="I17" s="58" t="s">
        <v>124</v>
      </c>
    </row>
    <row r="18" spans="1:10">
      <c r="I18" s="49"/>
    </row>
    <row r="19" spans="1:10" ht="30" customHeight="1">
      <c r="A19" s="47" t="s">
        <v>115</v>
      </c>
      <c r="I19" s="49"/>
    </row>
    <row r="20" spans="1:10" ht="6" customHeight="1">
      <c r="I20" s="49"/>
    </row>
    <row r="21" spans="1:10" ht="15">
      <c r="A21" s="50" t="s">
        <v>40</v>
      </c>
      <c r="H21" s="48" t="s">
        <v>41</v>
      </c>
      <c r="I21" s="49"/>
    </row>
    <row r="22" spans="1:10" ht="9" customHeight="1">
      <c r="A22" s="50"/>
      <c r="I22" s="49"/>
    </row>
    <row r="23" spans="1:10">
      <c r="A23" s="51" t="s">
        <v>42</v>
      </c>
      <c r="B23" s="52"/>
      <c r="C23" s="53"/>
      <c r="D23" s="53"/>
      <c r="E23" s="53"/>
      <c r="F23" s="53"/>
      <c r="G23" s="53"/>
      <c r="H23" s="54"/>
      <c r="I23" s="55" t="s">
        <v>125</v>
      </c>
      <c r="J23" s="53"/>
    </row>
    <row r="24" spans="1:10" ht="6" customHeight="1">
      <c r="A24" s="51"/>
      <c r="B24" s="52"/>
      <c r="C24" s="53"/>
      <c r="D24" s="53"/>
      <c r="E24" s="53"/>
      <c r="F24" s="53"/>
      <c r="G24" s="53"/>
      <c r="H24" s="54"/>
      <c r="I24" s="55"/>
      <c r="J24" s="53"/>
    </row>
    <row r="25" spans="1:10">
      <c r="A25" s="56" t="s">
        <v>43</v>
      </c>
      <c r="B25" s="53"/>
      <c r="C25" s="53"/>
      <c r="D25" s="53"/>
      <c r="E25" s="53"/>
      <c r="F25" s="53"/>
      <c r="G25" s="57">
        <v>1</v>
      </c>
      <c r="H25" s="54"/>
      <c r="I25" s="58" t="s">
        <v>126</v>
      </c>
      <c r="J25" s="53"/>
    </row>
    <row r="26" spans="1:10" ht="6" customHeight="1">
      <c r="A26" s="56"/>
      <c r="B26" s="53"/>
      <c r="C26" s="53"/>
      <c r="D26" s="53"/>
      <c r="E26" s="53"/>
      <c r="F26" s="53"/>
      <c r="G26" s="57"/>
      <c r="H26" s="54"/>
      <c r="I26" s="49"/>
      <c r="J26" s="53"/>
    </row>
    <row r="27" spans="1:10" ht="15.75" customHeight="1">
      <c r="A27" s="56" t="s">
        <v>44</v>
      </c>
      <c r="B27" s="53"/>
      <c r="C27" s="53"/>
      <c r="D27" s="53"/>
      <c r="E27" s="53"/>
      <c r="F27" s="53"/>
      <c r="G27" s="57">
        <v>2</v>
      </c>
      <c r="H27" s="54" t="s">
        <v>41</v>
      </c>
      <c r="I27" s="58" t="s">
        <v>127</v>
      </c>
      <c r="J27" s="53"/>
    </row>
    <row r="28" spans="1:10" ht="6" customHeight="1">
      <c r="A28" s="56"/>
      <c r="B28" s="53"/>
      <c r="C28" s="53"/>
      <c r="D28" s="53"/>
      <c r="E28" s="53"/>
      <c r="F28" s="53"/>
      <c r="G28" s="57"/>
      <c r="H28" s="54"/>
      <c r="I28" s="49"/>
      <c r="J28" s="53"/>
    </row>
    <row r="29" spans="1:10">
      <c r="A29" s="56" t="s">
        <v>45</v>
      </c>
      <c r="B29" s="53"/>
      <c r="C29" s="53"/>
      <c r="D29" s="53"/>
      <c r="E29" s="53"/>
      <c r="F29" s="53"/>
      <c r="G29" s="57">
        <v>3</v>
      </c>
      <c r="H29" s="54"/>
      <c r="I29" s="58" t="s">
        <v>128</v>
      </c>
      <c r="J29" s="53"/>
    </row>
    <row r="30" spans="1:10" ht="6" customHeight="1">
      <c r="A30" s="56"/>
      <c r="B30" s="53"/>
      <c r="C30" s="53"/>
      <c r="D30" s="53"/>
      <c r="E30" s="53"/>
      <c r="F30" s="53"/>
      <c r="G30" s="57"/>
      <c r="H30" s="54"/>
      <c r="I30" s="49"/>
      <c r="J30" s="53"/>
    </row>
    <row r="31" spans="1:10">
      <c r="A31" s="56" t="s">
        <v>46</v>
      </c>
      <c r="B31" s="53"/>
      <c r="C31" s="53"/>
      <c r="D31" s="53"/>
      <c r="E31" s="53"/>
      <c r="F31" s="53"/>
      <c r="G31" s="57">
        <v>4</v>
      </c>
      <c r="H31" s="54"/>
      <c r="I31" s="55" t="s">
        <v>129</v>
      </c>
      <c r="J31" s="53"/>
    </row>
    <row r="32" spans="1:10" ht="6" customHeight="1">
      <c r="A32" s="56"/>
      <c r="B32" s="53"/>
      <c r="C32" s="53"/>
      <c r="D32" s="53"/>
      <c r="E32" s="53"/>
      <c r="F32" s="53"/>
      <c r="G32" s="57"/>
      <c r="H32" s="54"/>
      <c r="I32" s="49"/>
      <c r="J32" s="53"/>
    </row>
    <row r="33" spans="1:10">
      <c r="A33" s="56" t="s">
        <v>47</v>
      </c>
      <c r="B33" s="53"/>
      <c r="C33" s="53"/>
      <c r="D33" s="53"/>
      <c r="E33" s="53"/>
      <c r="F33" s="53"/>
      <c r="G33" s="57">
        <v>5</v>
      </c>
      <c r="H33" s="54"/>
      <c r="I33" s="58" t="s">
        <v>48</v>
      </c>
      <c r="J33" s="53"/>
    </row>
    <row r="34" spans="1:10" ht="6" customHeight="1">
      <c r="A34" s="56"/>
      <c r="B34" s="53"/>
      <c r="C34" s="53"/>
      <c r="D34" s="53"/>
      <c r="E34" s="53"/>
      <c r="F34" s="53"/>
      <c r="G34" s="57"/>
      <c r="H34" s="54"/>
      <c r="I34" s="49"/>
      <c r="J34" s="53"/>
    </row>
    <row r="35" spans="1:10">
      <c r="A35" s="56" t="s">
        <v>49</v>
      </c>
      <c r="B35" s="53"/>
      <c r="C35" s="53"/>
      <c r="D35" s="53"/>
      <c r="E35" s="53"/>
      <c r="F35" s="53"/>
      <c r="G35" s="57">
        <v>6</v>
      </c>
      <c r="H35" s="54"/>
      <c r="I35" s="58" t="s">
        <v>130</v>
      </c>
      <c r="J35" s="53"/>
    </row>
    <row r="36" spans="1:10" ht="6" customHeight="1">
      <c r="A36" s="56"/>
      <c r="B36" s="53"/>
      <c r="C36" s="53"/>
      <c r="D36" s="53"/>
      <c r="E36" s="53"/>
      <c r="F36" s="53"/>
      <c r="G36" s="57"/>
      <c r="H36" s="54"/>
      <c r="I36" s="49"/>
      <c r="J36" s="53"/>
    </row>
    <row r="37" spans="1:10">
      <c r="A37" s="56" t="s">
        <v>50</v>
      </c>
      <c r="B37" s="53"/>
      <c r="C37" s="53"/>
      <c r="D37" s="53"/>
      <c r="E37" s="53"/>
      <c r="F37" s="53"/>
      <c r="G37" s="57">
        <v>7</v>
      </c>
      <c r="H37" s="54"/>
      <c r="I37" s="58" t="s">
        <v>131</v>
      </c>
      <c r="J37" s="53"/>
    </row>
    <row r="38" spans="1:10" ht="6" customHeight="1">
      <c r="A38" s="56"/>
      <c r="B38" s="53"/>
      <c r="C38" s="53"/>
      <c r="D38" s="53"/>
      <c r="E38" s="53"/>
      <c r="F38" s="53"/>
      <c r="G38" s="57"/>
      <c r="H38" s="54"/>
      <c r="I38" s="49"/>
      <c r="J38" s="53"/>
    </row>
    <row r="39" spans="1:10" hidden="1">
      <c r="A39" s="56"/>
      <c r="B39" s="53"/>
      <c r="C39" s="53"/>
      <c r="D39" s="53"/>
      <c r="E39" s="53"/>
      <c r="F39" s="53"/>
      <c r="G39" s="57"/>
      <c r="H39" s="54"/>
      <c r="I39" s="49"/>
      <c r="J39" s="53"/>
    </row>
    <row r="40" spans="1:10">
      <c r="A40" s="56" t="s">
        <v>51</v>
      </c>
      <c r="B40" s="53"/>
      <c r="C40" s="53"/>
      <c r="D40" s="53"/>
      <c r="E40" s="53"/>
      <c r="F40" s="53"/>
      <c r="G40" s="57">
        <v>8</v>
      </c>
      <c r="H40" s="54"/>
      <c r="I40" s="58" t="s">
        <v>132</v>
      </c>
      <c r="J40" s="53"/>
    </row>
    <row r="41" spans="1:10" ht="6" customHeight="1">
      <c r="A41" s="56"/>
      <c r="B41" s="53"/>
      <c r="C41" s="53"/>
      <c r="D41" s="53"/>
      <c r="E41" s="53"/>
      <c r="F41" s="53"/>
      <c r="G41" s="57"/>
      <c r="H41" s="54"/>
      <c r="I41" s="49"/>
      <c r="J41" s="53"/>
    </row>
    <row r="42" spans="1:10">
      <c r="A42" s="56" t="s">
        <v>52</v>
      </c>
      <c r="B42" s="53"/>
      <c r="C42" s="53"/>
      <c r="D42" s="53"/>
      <c r="E42" s="53"/>
      <c r="F42" s="53"/>
      <c r="G42" s="57">
        <v>9</v>
      </c>
      <c r="H42" s="54"/>
      <c r="I42" s="58" t="s">
        <v>133</v>
      </c>
      <c r="J42" s="53"/>
    </row>
    <row r="43" spans="1:10" ht="6" customHeight="1">
      <c r="A43" s="56"/>
      <c r="B43" s="53"/>
      <c r="C43" s="53"/>
      <c r="D43" s="53"/>
      <c r="E43" s="53"/>
      <c r="F43" s="53"/>
      <c r="G43" s="57"/>
      <c r="H43" s="54"/>
      <c r="I43" s="49"/>
      <c r="J43" s="53"/>
    </row>
    <row r="44" spans="1:10">
      <c r="A44" s="56" t="s">
        <v>53</v>
      </c>
      <c r="B44" s="53"/>
      <c r="C44" s="53"/>
      <c r="D44" s="53"/>
      <c r="E44" s="53"/>
      <c r="F44" s="53"/>
      <c r="G44" s="52">
        <v>10</v>
      </c>
      <c r="H44" s="54"/>
      <c r="I44" s="58" t="s">
        <v>134</v>
      </c>
      <c r="J44" s="53"/>
    </row>
    <row r="45" spans="1:10" ht="6" customHeight="1">
      <c r="A45" s="56"/>
      <c r="B45" s="53"/>
      <c r="C45" s="53"/>
      <c r="D45" s="53"/>
      <c r="E45" s="53"/>
      <c r="F45" s="53"/>
      <c r="G45" s="52"/>
      <c r="H45" s="54"/>
      <c r="I45" s="49"/>
      <c r="J45" s="53"/>
    </row>
    <row r="46" spans="1:10">
      <c r="A46" s="56" t="s">
        <v>54</v>
      </c>
      <c r="B46" s="53"/>
      <c r="C46" s="53"/>
      <c r="D46" s="53"/>
      <c r="E46" s="53"/>
      <c r="F46" s="53"/>
      <c r="G46" s="52">
        <v>11</v>
      </c>
      <c r="H46" s="54"/>
      <c r="I46" s="58" t="s">
        <v>135</v>
      </c>
      <c r="J46" s="53"/>
    </row>
    <row r="47" spans="1:10" ht="6" customHeight="1">
      <c r="A47" s="56"/>
      <c r="B47" s="53"/>
      <c r="C47" s="53"/>
      <c r="D47" s="53"/>
      <c r="E47" s="53"/>
      <c r="F47" s="53"/>
      <c r="G47" s="52"/>
      <c r="H47" s="54"/>
      <c r="I47" s="49"/>
      <c r="J47" s="53"/>
    </row>
    <row r="48" spans="1:10">
      <c r="A48" s="56" t="s">
        <v>55</v>
      </c>
      <c r="B48" s="53"/>
      <c r="C48" s="53"/>
      <c r="D48" s="53"/>
      <c r="E48" s="53"/>
      <c r="F48" s="53"/>
      <c r="G48" s="52">
        <v>12</v>
      </c>
      <c r="H48" s="54"/>
      <c r="I48" s="58" t="s">
        <v>136</v>
      </c>
      <c r="J48" s="53"/>
    </row>
    <row r="49" spans="1:10" ht="6" customHeight="1">
      <c r="A49" s="56"/>
      <c r="B49" s="53"/>
      <c r="C49" s="53"/>
      <c r="D49" s="53"/>
      <c r="E49" s="53"/>
      <c r="F49" s="53"/>
      <c r="G49" s="52"/>
      <c r="H49" s="54"/>
      <c r="I49" s="49"/>
      <c r="J49" s="53"/>
    </row>
    <row r="50" spans="1:10">
      <c r="A50" s="56" t="s">
        <v>56</v>
      </c>
      <c r="B50" s="53"/>
      <c r="C50" s="53"/>
      <c r="D50" s="53"/>
      <c r="E50" s="53"/>
      <c r="F50" s="53"/>
      <c r="G50" s="52">
        <v>13</v>
      </c>
      <c r="H50" s="54"/>
      <c r="I50" s="58" t="s">
        <v>137</v>
      </c>
      <c r="J50" s="53"/>
    </row>
    <row r="51" spans="1:10" ht="6" customHeight="1">
      <c r="A51" s="56"/>
      <c r="B51" s="53"/>
      <c r="C51" s="53"/>
      <c r="D51" s="53"/>
      <c r="E51" s="53"/>
      <c r="F51" s="53"/>
      <c r="G51" s="52"/>
      <c r="H51" s="54"/>
      <c r="I51" s="58"/>
      <c r="J51" s="53"/>
    </row>
    <row r="52" spans="1:10">
      <c r="A52" s="56" t="s">
        <v>57</v>
      </c>
      <c r="B52" s="53"/>
      <c r="C52" s="53"/>
      <c r="D52" s="53"/>
      <c r="E52" s="53"/>
      <c r="F52" s="53"/>
      <c r="G52" s="52">
        <v>14</v>
      </c>
      <c r="H52" s="54"/>
      <c r="I52" s="58" t="s">
        <v>138</v>
      </c>
      <c r="J52" s="53"/>
    </row>
    <row r="53" spans="1:10" ht="6" customHeight="1">
      <c r="A53" s="56"/>
      <c r="B53" s="53"/>
      <c r="C53" s="53"/>
      <c r="D53" s="53"/>
      <c r="E53" s="53"/>
      <c r="F53" s="53"/>
      <c r="G53" s="52"/>
      <c r="H53" s="54"/>
      <c r="I53" s="58"/>
      <c r="J53" s="53"/>
    </row>
    <row r="54" spans="1:10">
      <c r="A54" s="53" t="s">
        <v>58</v>
      </c>
      <c r="B54" s="53"/>
      <c r="C54" s="53"/>
      <c r="D54" s="53"/>
      <c r="E54" s="53"/>
      <c r="F54" s="53"/>
      <c r="G54" s="59">
        <v>15</v>
      </c>
      <c r="H54" s="54"/>
      <c r="I54" s="58" t="s">
        <v>139</v>
      </c>
      <c r="J54" s="53"/>
    </row>
    <row r="55" spans="1:10" ht="6" customHeight="1">
      <c r="A55" s="53"/>
      <c r="B55" s="53"/>
      <c r="C55" s="53"/>
      <c r="D55" s="53"/>
      <c r="E55" s="53"/>
      <c r="F55" s="53"/>
      <c r="G55" s="59"/>
      <c r="H55" s="54"/>
      <c r="I55" s="49"/>
      <c r="J55" s="53"/>
    </row>
    <row r="56" spans="1:10">
      <c r="A56" s="53" t="s">
        <v>59</v>
      </c>
      <c r="B56" s="53"/>
      <c r="C56" s="53"/>
      <c r="D56" s="53"/>
      <c r="E56" s="53"/>
      <c r="F56" s="53"/>
      <c r="G56" s="59">
        <v>16</v>
      </c>
      <c r="H56" s="54"/>
      <c r="I56" s="58" t="s">
        <v>140</v>
      </c>
      <c r="J56" s="53"/>
    </row>
    <row r="57" spans="1:10" ht="6" customHeight="1">
      <c r="A57" s="53"/>
      <c r="B57" s="53"/>
      <c r="C57" s="53"/>
      <c r="D57" s="53"/>
      <c r="E57" s="53"/>
      <c r="F57" s="53"/>
      <c r="G57" s="59"/>
      <c r="H57" s="54"/>
      <c r="I57" s="49"/>
      <c r="J57" s="53"/>
    </row>
    <row r="58" spans="1:10">
      <c r="A58" s="53" t="s">
        <v>60</v>
      </c>
      <c r="B58" s="53"/>
      <c r="C58" s="53"/>
      <c r="D58" s="53"/>
      <c r="E58" s="53"/>
      <c r="F58" s="53"/>
      <c r="G58" s="59">
        <v>17</v>
      </c>
      <c r="H58" s="54"/>
      <c r="I58" s="58" t="s">
        <v>141</v>
      </c>
      <c r="J58" s="53"/>
    </row>
    <row r="59" spans="1:10">
      <c r="A59" s="53"/>
      <c r="B59" s="53"/>
      <c r="C59" s="53"/>
      <c r="D59" s="53"/>
      <c r="E59" s="53"/>
      <c r="F59" s="53"/>
      <c r="G59" s="59"/>
      <c r="H59" s="54"/>
      <c r="I59" s="49"/>
      <c r="J59" s="53"/>
    </row>
    <row r="60" spans="1:10">
      <c r="A60" s="53"/>
      <c r="B60" s="53"/>
      <c r="C60" s="53"/>
      <c r="D60" s="53"/>
      <c r="E60" s="53"/>
      <c r="F60" s="53"/>
      <c r="G60" s="59"/>
      <c r="H60" s="54"/>
      <c r="I60" s="49"/>
      <c r="J60" s="53"/>
    </row>
    <row r="61" spans="1:10">
      <c r="A61" s="53"/>
      <c r="B61" s="53"/>
      <c r="C61" s="53"/>
      <c r="D61" s="53"/>
      <c r="E61" s="53"/>
      <c r="F61" s="53"/>
      <c r="G61" s="59"/>
      <c r="H61" s="54"/>
      <c r="I61" s="49"/>
      <c r="J61" s="53"/>
    </row>
    <row r="62" spans="1:10">
      <c r="A62" s="53"/>
      <c r="B62" s="53"/>
      <c r="C62" s="53"/>
      <c r="D62" s="53"/>
      <c r="E62" s="53"/>
      <c r="F62" s="53"/>
      <c r="G62" s="59"/>
      <c r="H62" s="54"/>
      <c r="I62" s="49"/>
      <c r="J62" s="53"/>
    </row>
    <row r="63" spans="1:10">
      <c r="A63" s="53"/>
      <c r="B63" s="53"/>
      <c r="C63" s="53"/>
      <c r="D63" s="53"/>
      <c r="E63" s="53"/>
      <c r="F63" s="53"/>
      <c r="G63" s="59"/>
      <c r="H63" s="54"/>
      <c r="J63" s="53"/>
    </row>
    <row r="64" spans="1:10">
      <c r="A64" s="53"/>
      <c r="B64" s="53"/>
      <c r="C64" s="53"/>
      <c r="D64" s="53"/>
      <c r="E64" s="53"/>
      <c r="F64" s="53"/>
      <c r="G64" s="59"/>
      <c r="H64" s="54"/>
      <c r="J64" s="53"/>
    </row>
    <row r="65" spans="1:10" ht="15.75" customHeight="1">
      <c r="A65" s="53"/>
      <c r="B65" s="53"/>
      <c r="C65" s="53"/>
      <c r="D65" s="53"/>
      <c r="E65" s="53"/>
      <c r="F65" s="53"/>
      <c r="G65" s="59"/>
      <c r="H65" s="54"/>
      <c r="J65" s="53"/>
    </row>
    <row r="66" spans="1:10" hidden="1">
      <c r="A66" s="53"/>
      <c r="B66" s="53"/>
      <c r="C66" s="53"/>
      <c r="D66" s="53"/>
      <c r="E66" s="53"/>
      <c r="F66" s="53"/>
      <c r="G66" s="59"/>
      <c r="H66" s="54"/>
      <c r="J66" s="53"/>
    </row>
    <row r="67" spans="1:10" hidden="1">
      <c r="A67" s="53"/>
      <c r="B67" s="53"/>
      <c r="C67" s="53"/>
      <c r="D67" s="53"/>
      <c r="E67" s="53"/>
      <c r="F67" s="53"/>
      <c r="G67" s="59"/>
      <c r="H67" s="54"/>
      <c r="J67" s="53"/>
    </row>
    <row r="68" spans="1:10" hidden="1">
      <c r="A68" s="53"/>
      <c r="B68" s="53"/>
      <c r="C68" s="53"/>
      <c r="D68" s="53"/>
      <c r="E68" s="53"/>
      <c r="F68" s="53"/>
      <c r="G68" s="59"/>
      <c r="H68" s="54"/>
      <c r="J68" s="53"/>
    </row>
    <row r="69" spans="1:10" hidden="1">
      <c r="A69" s="53"/>
      <c r="B69" s="53"/>
      <c r="C69" s="53"/>
      <c r="D69" s="53"/>
      <c r="E69" s="53"/>
      <c r="F69" s="53"/>
      <c r="G69" s="59"/>
      <c r="H69" s="54"/>
      <c r="J69" s="53"/>
    </row>
    <row r="70" spans="1:10" hidden="1">
      <c r="A70" s="53"/>
      <c r="B70" s="53"/>
      <c r="C70" s="53"/>
      <c r="D70" s="53"/>
      <c r="E70" s="53"/>
      <c r="F70" s="53"/>
      <c r="G70" s="59"/>
      <c r="H70" s="54"/>
      <c r="J70" s="53"/>
    </row>
    <row r="71" spans="1:10" ht="13.5" thickBot="1">
      <c r="A71" s="90"/>
      <c r="B71" s="90"/>
      <c r="C71" s="90"/>
      <c r="D71" s="90"/>
      <c r="E71" s="90"/>
      <c r="F71" s="90"/>
      <c r="G71" s="90"/>
      <c r="H71" s="91"/>
      <c r="I71" s="92" t="s">
        <v>36</v>
      </c>
    </row>
    <row r="72" spans="1:10" ht="13.5" thickTop="1">
      <c r="A72" s="53"/>
      <c r="B72" s="53"/>
      <c r="C72" s="53"/>
      <c r="D72" s="53"/>
      <c r="E72" s="53"/>
      <c r="F72" s="53"/>
      <c r="G72" s="53"/>
      <c r="H72" s="54"/>
      <c r="I72" s="54"/>
      <c r="J72" s="53"/>
    </row>
    <row r="73" spans="1:10" ht="15">
      <c r="A73" s="50" t="s">
        <v>61</v>
      </c>
      <c r="B73" s="53"/>
      <c r="C73" s="53"/>
      <c r="D73" s="53"/>
      <c r="E73" s="53"/>
      <c r="F73" s="53"/>
      <c r="G73" s="53"/>
      <c r="H73" s="54"/>
      <c r="I73" s="49"/>
      <c r="J73" s="53"/>
    </row>
    <row r="74" spans="1:10">
      <c r="A74" s="53"/>
      <c r="B74" s="53"/>
      <c r="C74" s="53"/>
      <c r="D74" s="53"/>
      <c r="E74" s="53"/>
      <c r="F74" s="53"/>
      <c r="G74" s="53"/>
      <c r="H74" s="54"/>
      <c r="I74" s="54"/>
      <c r="J74" s="53"/>
    </row>
    <row r="75" spans="1:10">
      <c r="A75" s="51" t="s">
        <v>42</v>
      </c>
      <c r="I75" s="58" t="s">
        <v>118</v>
      </c>
    </row>
    <row r="76" spans="1:10" ht="6" customHeight="1">
      <c r="A76" s="51"/>
    </row>
    <row r="77" spans="1:10">
      <c r="A77" s="56" t="s">
        <v>62</v>
      </c>
      <c r="B77" s="53"/>
      <c r="C77" s="53"/>
      <c r="D77" s="53"/>
      <c r="E77" s="53"/>
      <c r="F77" s="53"/>
      <c r="G77" s="59">
        <v>10</v>
      </c>
      <c r="H77" s="54"/>
      <c r="I77" s="58" t="s">
        <v>142</v>
      </c>
      <c r="J77" s="53"/>
    </row>
    <row r="78" spans="1:10" ht="6" customHeight="1">
      <c r="A78" s="56"/>
      <c r="B78" s="53"/>
      <c r="C78" s="53"/>
      <c r="D78" s="53"/>
      <c r="E78" s="53"/>
      <c r="F78" s="53"/>
      <c r="G78" s="59"/>
      <c r="H78" s="54"/>
      <c r="I78" s="54"/>
      <c r="J78" s="53"/>
    </row>
    <row r="79" spans="1:10">
      <c r="A79" s="56" t="s">
        <v>63</v>
      </c>
      <c r="B79" s="52"/>
      <c r="D79" s="53"/>
      <c r="E79" s="53"/>
      <c r="F79" s="53"/>
      <c r="G79" s="59">
        <v>12</v>
      </c>
      <c r="H79" s="54"/>
      <c r="I79" s="58" t="s">
        <v>143</v>
      </c>
      <c r="J79" s="53"/>
    </row>
    <row r="80" spans="1:10" ht="6" customHeight="1">
      <c r="A80" s="56"/>
      <c r="B80" s="52"/>
      <c r="D80" s="53"/>
      <c r="E80" s="53"/>
      <c r="F80" s="53"/>
      <c r="G80" s="59"/>
      <c r="H80" s="54"/>
      <c r="I80" s="60"/>
      <c r="J80" s="53"/>
    </row>
    <row r="81" spans="1:10">
      <c r="A81" s="56" t="s">
        <v>64</v>
      </c>
      <c r="D81" s="53"/>
      <c r="E81" s="53"/>
      <c r="F81" s="53"/>
      <c r="G81" s="57">
        <v>13</v>
      </c>
      <c r="I81" s="58" t="s">
        <v>144</v>
      </c>
      <c r="J81" s="53"/>
    </row>
    <row r="82" spans="1:10" ht="6" customHeight="1">
      <c r="A82" s="56"/>
      <c r="D82" s="53"/>
      <c r="E82" s="53"/>
      <c r="F82" s="53"/>
      <c r="G82" s="57"/>
      <c r="I82" s="60"/>
      <c r="J82" s="53"/>
    </row>
    <row r="83" spans="1:10">
      <c r="A83" s="56" t="s">
        <v>65</v>
      </c>
      <c r="D83" s="53"/>
      <c r="E83" s="53"/>
      <c r="F83" s="53"/>
      <c r="G83" s="57">
        <v>11</v>
      </c>
      <c r="I83" s="58" t="s">
        <v>145</v>
      </c>
      <c r="J83" s="53"/>
    </row>
    <row r="84" spans="1:10" ht="6" customHeight="1">
      <c r="A84" s="56"/>
      <c r="D84" s="53"/>
      <c r="E84" s="53"/>
      <c r="F84" s="53"/>
      <c r="G84" s="57"/>
      <c r="I84" s="60"/>
      <c r="J84" s="53"/>
    </row>
    <row r="85" spans="1:10">
      <c r="A85" s="56" t="s">
        <v>66</v>
      </c>
      <c r="D85" s="53"/>
      <c r="E85" s="53"/>
      <c r="F85" s="53"/>
      <c r="G85" s="57">
        <v>14</v>
      </c>
      <c r="I85" s="58" t="s">
        <v>146</v>
      </c>
      <c r="J85" s="53"/>
    </row>
    <row r="86" spans="1:10">
      <c r="A86" s="53"/>
      <c r="D86" s="53"/>
      <c r="E86" s="53"/>
      <c r="F86" s="53"/>
      <c r="G86" s="57"/>
      <c r="I86" s="61"/>
      <c r="J86" s="53"/>
    </row>
    <row r="87" spans="1:10" ht="15">
      <c r="A87" s="50"/>
      <c r="D87" s="53"/>
      <c r="E87" s="53"/>
      <c r="F87" s="53"/>
      <c r="G87" s="57"/>
      <c r="I87" s="61"/>
      <c r="J87" s="53"/>
    </row>
    <row r="88" spans="1:10" ht="15">
      <c r="A88" s="50" t="s">
        <v>67</v>
      </c>
      <c r="B88" s="53"/>
      <c r="C88" s="53"/>
      <c r="D88" s="53"/>
      <c r="E88" s="53"/>
      <c r="F88" s="53"/>
      <c r="G88" s="53"/>
      <c r="H88" s="54"/>
      <c r="I88" s="58" t="s">
        <v>147</v>
      </c>
      <c r="J88" s="53"/>
    </row>
    <row r="89" spans="1:10" ht="15">
      <c r="A89" s="50"/>
      <c r="B89" s="53"/>
      <c r="C89" s="53"/>
      <c r="D89" s="53"/>
      <c r="E89" s="53"/>
      <c r="F89" s="53"/>
      <c r="G89" s="53"/>
      <c r="H89" s="54"/>
      <c r="I89" s="54"/>
      <c r="J89" s="53"/>
    </row>
    <row r="90" spans="1:10">
      <c r="A90" s="122" t="s">
        <v>68</v>
      </c>
      <c r="B90" s="123"/>
      <c r="C90" s="123"/>
      <c r="D90" s="123"/>
      <c r="E90" s="123"/>
      <c r="F90" s="123"/>
      <c r="G90" s="123"/>
      <c r="H90" s="54"/>
      <c r="I90" s="58" t="s">
        <v>148</v>
      </c>
      <c r="J90" s="53"/>
    </row>
    <row r="91" spans="1:10" ht="15" customHeight="1">
      <c r="A91" s="123"/>
      <c r="B91" s="123"/>
      <c r="C91" s="123"/>
      <c r="D91" s="123"/>
      <c r="E91" s="123"/>
      <c r="F91" s="123"/>
      <c r="G91" s="123"/>
      <c r="H91" s="54"/>
      <c r="I91" s="54"/>
      <c r="J91" s="53"/>
    </row>
    <row r="92" spans="1:10">
      <c r="B92" s="53"/>
      <c r="C92" s="53"/>
      <c r="D92" s="53"/>
      <c r="E92" s="53"/>
      <c r="F92" s="53"/>
      <c r="G92" s="53"/>
      <c r="H92" s="54"/>
      <c r="I92" s="54"/>
      <c r="J92" s="53"/>
    </row>
    <row r="93" spans="1:10" ht="15">
      <c r="A93" s="50" t="s">
        <v>69</v>
      </c>
      <c r="B93" s="53"/>
      <c r="C93" s="53"/>
      <c r="D93" s="53"/>
      <c r="E93" s="53"/>
      <c r="F93" s="53"/>
      <c r="G93" s="53"/>
      <c r="H93" s="54"/>
      <c r="I93" s="58" t="s">
        <v>149</v>
      </c>
      <c r="J93" s="53"/>
    </row>
    <row r="94" spans="1:10" ht="12.75" customHeight="1">
      <c r="A94" s="50"/>
      <c r="B94" s="53"/>
      <c r="C94" s="53"/>
      <c r="D94" s="53"/>
      <c r="E94" s="53"/>
      <c r="F94" s="53"/>
      <c r="G94" s="53"/>
      <c r="H94" s="54"/>
      <c r="I94" s="54"/>
      <c r="J94" s="53"/>
    </row>
    <row r="95" spans="1:10" ht="15">
      <c r="A95" s="50" t="s">
        <v>70</v>
      </c>
      <c r="B95" s="53"/>
      <c r="C95" s="53"/>
      <c r="D95" s="53"/>
      <c r="E95" s="53"/>
      <c r="F95" s="53"/>
      <c r="G95" s="53"/>
      <c r="H95" s="54"/>
      <c r="I95" s="58" t="s">
        <v>150</v>
      </c>
      <c r="J95" s="53"/>
    </row>
    <row r="96" spans="1:10" ht="15">
      <c r="A96" s="50"/>
      <c r="B96" s="53"/>
      <c r="C96" s="53"/>
      <c r="D96" s="53"/>
      <c r="E96" s="53"/>
      <c r="F96" s="53"/>
      <c r="G96" s="53"/>
      <c r="H96" s="54"/>
      <c r="I96" s="54"/>
      <c r="J96" s="53"/>
    </row>
    <row r="97" spans="1:10" ht="15">
      <c r="A97" s="47" t="s">
        <v>71</v>
      </c>
      <c r="B97" s="62"/>
      <c r="C97" s="62"/>
      <c r="D97" s="62"/>
      <c r="E97" s="53"/>
      <c r="F97" s="53"/>
      <c r="G97" s="53"/>
      <c r="H97" s="54"/>
      <c r="I97" s="49"/>
      <c r="J97" s="53"/>
    </row>
    <row r="98" spans="1:10" ht="15">
      <c r="A98" s="47"/>
      <c r="B98" s="62"/>
      <c r="C98" s="62"/>
      <c r="D98" s="62"/>
      <c r="E98" s="53"/>
      <c r="F98" s="53"/>
      <c r="G98" s="53"/>
      <c r="H98" s="54"/>
      <c r="I98" s="49"/>
      <c r="J98" s="53"/>
    </row>
    <row r="99" spans="1:10">
      <c r="A99" s="51" t="s">
        <v>42</v>
      </c>
      <c r="B99" s="62"/>
      <c r="C99" s="62"/>
      <c r="D99" s="62"/>
      <c r="E99" s="53"/>
      <c r="F99" s="53"/>
      <c r="G99" s="53"/>
      <c r="H99" s="54"/>
      <c r="I99" s="58" t="s">
        <v>151</v>
      </c>
      <c r="J99" s="53"/>
    </row>
    <row r="100" spans="1:10" ht="6" customHeight="1">
      <c r="A100" s="51"/>
      <c r="B100" s="62"/>
      <c r="C100" s="62"/>
      <c r="D100" s="62"/>
      <c r="E100" s="53"/>
      <c r="F100" s="53"/>
      <c r="G100" s="53"/>
      <c r="H100" s="54"/>
      <c r="I100" s="49"/>
      <c r="J100" s="53"/>
    </row>
    <row r="101" spans="1:10">
      <c r="A101" s="53" t="s">
        <v>116</v>
      </c>
      <c r="B101" s="53"/>
      <c r="C101" s="53"/>
      <c r="D101" s="53"/>
      <c r="E101" s="53"/>
      <c r="F101" s="53"/>
      <c r="G101" s="53"/>
      <c r="H101" s="54"/>
      <c r="I101" s="58" t="s">
        <v>152</v>
      </c>
      <c r="J101" s="53"/>
    </row>
    <row r="102" spans="1:10" ht="5.25" customHeight="1">
      <c r="A102" s="53"/>
    </row>
    <row r="103" spans="1:10">
      <c r="A103" s="53" t="s">
        <v>117</v>
      </c>
      <c r="B103" s="53"/>
      <c r="C103" s="53"/>
      <c r="D103" s="53"/>
      <c r="E103" s="53"/>
      <c r="F103" s="53"/>
      <c r="G103" s="53"/>
      <c r="H103" s="54"/>
      <c r="I103" s="58" t="s">
        <v>166</v>
      </c>
      <c r="J103" s="53"/>
    </row>
    <row r="105" spans="1:10" ht="15" hidden="1">
      <c r="A105" s="47" t="s">
        <v>72</v>
      </c>
      <c r="B105" s="62"/>
      <c r="C105" s="62"/>
      <c r="D105" s="62"/>
      <c r="E105" s="53"/>
      <c r="F105" s="53"/>
      <c r="G105" s="53"/>
      <c r="H105" s="54"/>
      <c r="I105" s="49"/>
      <c r="J105" s="53"/>
    </row>
    <row r="106" spans="1:10" ht="14.25" hidden="1">
      <c r="A106" s="15" t="s">
        <v>73</v>
      </c>
      <c r="B106" s="53"/>
      <c r="C106" s="53"/>
      <c r="D106" s="53"/>
      <c r="E106" s="53"/>
      <c r="F106" s="53"/>
      <c r="G106" s="53"/>
      <c r="H106" s="54"/>
      <c r="I106" s="49" t="s">
        <v>83</v>
      </c>
      <c r="J106" s="53"/>
    </row>
    <row r="107" spans="1:10" ht="5.25" hidden="1" customHeight="1">
      <c r="A107" s="63"/>
    </row>
    <row r="108" spans="1:10" ht="14.25" hidden="1">
      <c r="A108" s="15" t="s">
        <v>74</v>
      </c>
      <c r="B108" s="53"/>
      <c r="C108" s="53"/>
      <c r="D108" s="53"/>
      <c r="E108" s="53"/>
      <c r="F108" s="53"/>
      <c r="G108" s="53"/>
      <c r="H108" s="54"/>
      <c r="I108" s="49" t="s">
        <v>84</v>
      </c>
      <c r="J108" s="53"/>
    </row>
    <row r="109" spans="1:10" ht="5.25" hidden="1" customHeight="1">
      <c r="A109" s="63"/>
    </row>
    <row r="110" spans="1:10" hidden="1">
      <c r="A110" s="125" t="s">
        <v>85</v>
      </c>
      <c r="B110" s="123"/>
      <c r="C110" s="123"/>
      <c r="D110" s="123"/>
      <c r="E110" s="123"/>
      <c r="F110" s="123"/>
      <c r="G110" s="123"/>
      <c r="H110" s="123"/>
      <c r="I110" s="5"/>
      <c r="J110" s="53"/>
    </row>
    <row r="111" spans="1:10" hidden="1">
      <c r="A111" s="123"/>
      <c r="B111" s="123"/>
      <c r="C111" s="123"/>
      <c r="D111" s="123"/>
      <c r="E111" s="123"/>
      <c r="F111" s="123"/>
      <c r="G111" s="123"/>
      <c r="H111" s="123"/>
      <c r="I111" s="49" t="s">
        <v>75</v>
      </c>
      <c r="J111" s="53"/>
    </row>
    <row r="112" spans="1:10" hidden="1"/>
    <row r="113" spans="1:10" ht="15" hidden="1">
      <c r="A113" s="47" t="s">
        <v>76</v>
      </c>
      <c r="B113" s="62"/>
      <c r="C113" s="62"/>
      <c r="D113" s="62"/>
      <c r="E113" s="53"/>
      <c r="F113" s="53"/>
      <c r="G113" s="52"/>
      <c r="H113" s="54"/>
      <c r="I113" s="60"/>
    </row>
    <row r="114" spans="1:10" hidden="1">
      <c r="A114" s="124" t="s">
        <v>77</v>
      </c>
      <c r="B114" s="124"/>
      <c r="C114" s="124"/>
      <c r="D114" s="124"/>
      <c r="E114" s="124"/>
      <c r="F114" s="124"/>
      <c r="G114" s="124"/>
      <c r="H114" s="124"/>
      <c r="I114" s="49"/>
    </row>
    <row r="115" spans="1:10" hidden="1">
      <c r="A115" s="124"/>
      <c r="B115" s="124"/>
      <c r="C115" s="124"/>
      <c r="D115" s="124"/>
      <c r="E115" s="124"/>
      <c r="F115" s="124"/>
      <c r="G115" s="124"/>
      <c r="H115" s="124"/>
      <c r="I115" s="60" t="s">
        <v>78</v>
      </c>
    </row>
    <row r="116" spans="1:10" hidden="1">
      <c r="A116" s="93"/>
      <c r="B116" s="63"/>
      <c r="C116" s="63"/>
      <c r="D116" s="63"/>
      <c r="E116" s="63"/>
      <c r="F116" s="63"/>
      <c r="G116" s="94"/>
      <c r="H116" s="64"/>
      <c r="I116" s="60"/>
    </row>
    <row r="117" spans="1:10" hidden="1">
      <c r="A117" s="120" t="s">
        <v>79</v>
      </c>
      <c r="B117" s="120"/>
      <c r="C117" s="120"/>
      <c r="D117" s="120"/>
      <c r="E117" s="120"/>
      <c r="F117" s="120"/>
      <c r="G117" s="120"/>
      <c r="H117" s="120"/>
      <c r="I117" s="49" t="s">
        <v>80</v>
      </c>
    </row>
    <row r="118" spans="1:10" hidden="1">
      <c r="A118" s="93"/>
      <c r="B118" s="63"/>
      <c r="C118" s="63"/>
      <c r="D118" s="63"/>
      <c r="E118" s="63"/>
      <c r="F118" s="63"/>
      <c r="G118" s="94"/>
      <c r="H118" s="64"/>
      <c r="I118" s="60"/>
    </row>
    <row r="119" spans="1:10" hidden="1">
      <c r="A119" s="63" t="s">
        <v>81</v>
      </c>
      <c r="B119" s="63"/>
      <c r="C119" s="63"/>
      <c r="D119" s="63"/>
      <c r="E119" s="63"/>
      <c r="F119" s="63"/>
      <c r="G119" s="63"/>
      <c r="H119" s="64"/>
      <c r="I119" s="49" t="s">
        <v>82</v>
      </c>
    </row>
    <row r="121" spans="1:10" ht="15">
      <c r="A121" s="47" t="s">
        <v>153</v>
      </c>
      <c r="B121" s="62"/>
      <c r="C121" s="62"/>
      <c r="D121" s="62"/>
      <c r="E121" s="53"/>
      <c r="F121" s="53"/>
      <c r="G121" s="53"/>
      <c r="H121" s="54"/>
      <c r="I121" s="49"/>
      <c r="J121" s="53"/>
    </row>
    <row r="123" spans="1:10">
      <c r="A123" s="51" t="s">
        <v>154</v>
      </c>
      <c r="B123" s="62"/>
      <c r="C123" s="62"/>
      <c r="D123" s="62"/>
      <c r="E123" s="53"/>
      <c r="F123" s="53"/>
      <c r="G123" s="53"/>
      <c r="H123" s="54"/>
      <c r="I123" s="58" t="s">
        <v>164</v>
      </c>
      <c r="J123" s="53"/>
    </row>
    <row r="124" spans="1:10" ht="6" customHeight="1">
      <c r="A124" s="51"/>
      <c r="B124" s="62"/>
      <c r="C124" s="62"/>
      <c r="D124" s="62"/>
      <c r="E124" s="53"/>
      <c r="F124" s="53"/>
      <c r="G124" s="53"/>
      <c r="H124" s="54"/>
      <c r="I124" s="49"/>
      <c r="J124" s="53"/>
    </row>
    <row r="125" spans="1:10">
      <c r="A125" s="53" t="s">
        <v>155</v>
      </c>
      <c r="B125" s="53"/>
      <c r="C125" s="53"/>
      <c r="D125" s="53"/>
      <c r="E125" s="53"/>
      <c r="F125" s="53"/>
      <c r="G125" s="53"/>
      <c r="H125" s="54"/>
      <c r="I125" s="58" t="s">
        <v>165</v>
      </c>
      <c r="J125" s="53"/>
    </row>
    <row r="128" spans="1:10" ht="15">
      <c r="A128" s="47" t="s">
        <v>156</v>
      </c>
      <c r="B128" s="62"/>
      <c r="C128" s="62"/>
      <c r="D128" s="62"/>
      <c r="E128" s="53"/>
      <c r="F128" s="53"/>
      <c r="G128" s="53"/>
      <c r="H128" s="54"/>
      <c r="I128" s="49"/>
      <c r="J128" s="53"/>
    </row>
    <row r="130" spans="1:10" ht="28.5" customHeight="1">
      <c r="A130" s="119" t="s">
        <v>157</v>
      </c>
      <c r="B130" s="118"/>
      <c r="C130" s="118"/>
      <c r="D130" s="118"/>
      <c r="E130" s="118"/>
      <c r="F130" s="118"/>
      <c r="G130" s="118"/>
      <c r="H130" s="118"/>
      <c r="I130" s="58" t="s">
        <v>158</v>
      </c>
      <c r="J130" s="53"/>
    </row>
    <row r="131" spans="1:10" ht="6" customHeight="1">
      <c r="A131" s="51"/>
      <c r="B131" s="62"/>
      <c r="C131" s="62"/>
      <c r="D131" s="62"/>
      <c r="E131" s="53"/>
      <c r="F131" s="53"/>
      <c r="G131" s="53"/>
      <c r="H131" s="54"/>
      <c r="I131" s="49"/>
      <c r="J131" s="53"/>
    </row>
    <row r="132" spans="1:10">
      <c r="A132" s="53" t="s">
        <v>160</v>
      </c>
      <c r="B132" s="53"/>
      <c r="C132" s="53"/>
      <c r="D132" s="53"/>
      <c r="E132" s="53"/>
      <c r="F132" s="53"/>
      <c r="G132" s="53"/>
      <c r="H132" s="54"/>
      <c r="I132" s="58" t="s">
        <v>159</v>
      </c>
      <c r="J132" s="53"/>
    </row>
    <row r="134" spans="1:10" ht="15">
      <c r="A134" s="47" t="s">
        <v>167</v>
      </c>
      <c r="B134" s="62"/>
      <c r="C134" s="62"/>
      <c r="D134" s="62"/>
      <c r="E134" s="53"/>
      <c r="F134" s="53"/>
      <c r="G134" s="53"/>
      <c r="H134" s="54"/>
      <c r="I134" s="58" t="s">
        <v>161</v>
      </c>
      <c r="J134" s="53"/>
    </row>
    <row r="136" spans="1:10">
      <c r="A136" s="117" t="s">
        <v>163</v>
      </c>
      <c r="B136" s="118"/>
      <c r="C136" s="118"/>
      <c r="D136" s="118"/>
      <c r="E136" s="118"/>
      <c r="F136" s="118"/>
      <c r="G136" s="118"/>
      <c r="H136" s="118"/>
      <c r="I136" s="5"/>
      <c r="J136" s="53"/>
    </row>
    <row r="137" spans="1:10" ht="17.25" customHeight="1">
      <c r="A137" s="118"/>
      <c r="B137" s="118"/>
      <c r="C137" s="118"/>
      <c r="D137" s="118"/>
      <c r="E137" s="118"/>
      <c r="F137" s="118"/>
      <c r="G137" s="118"/>
      <c r="H137" s="118"/>
      <c r="I137" s="58" t="s">
        <v>162</v>
      </c>
    </row>
  </sheetData>
  <mergeCells count="8">
    <mergeCell ref="A136:H137"/>
    <mergeCell ref="A130:H130"/>
    <mergeCell ref="A117:H117"/>
    <mergeCell ref="A9:H9"/>
    <mergeCell ref="A11:H11"/>
    <mergeCell ref="A90:G91"/>
    <mergeCell ref="A114:H115"/>
    <mergeCell ref="A110:H11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firstPageNumber="7" orientation="portrait" useFirstPageNumber="1" r:id="rId1"/>
  <headerFooter alignWithMargins="0">
    <oddFooter>&amp;L&amp;"Arial,Kurzíva"Zastupitelstvo Olomouckého kraje 16-12-2011
6. - Rozpočet Olomouckého kraje 2012 - návrh rozpočtu
Příloha č. 1: Bilance příjmů, výdajů a financování OK na rok 2012&amp;R&amp;"Arial,Kurzíva"Strana &amp;P (celkem 167)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134"/>
  <sheetViews>
    <sheetView showGridLines="0" view="pageBreakPreview" topLeftCell="A7" zoomScaleNormal="100" zoomScaleSheetLayoutView="100" workbookViewId="0">
      <selection activeCell="B45" sqref="B45"/>
    </sheetView>
  </sheetViews>
  <sheetFormatPr defaultRowHeight="12.75"/>
  <cols>
    <col min="1" max="1" width="5.28515625" style="5" customWidth="1"/>
    <col min="2" max="2" width="52" style="5" customWidth="1"/>
    <col min="3" max="3" width="21.42578125" style="5" customWidth="1"/>
    <col min="4" max="4" width="18.5703125" style="5" hidden="1" customWidth="1"/>
    <col min="5" max="5" width="20.28515625" style="5" customWidth="1"/>
    <col min="6" max="6" width="0" style="5" hidden="1" customWidth="1"/>
    <col min="7" max="7" width="9.140625" style="5" customWidth="1"/>
    <col min="8" max="8" width="7" style="5" customWidth="1"/>
    <col min="9" max="9" width="13.42578125" style="5" customWidth="1"/>
    <col min="10" max="10" width="12.7109375" style="5" customWidth="1"/>
    <col min="11" max="12" width="9.140625" style="5"/>
    <col min="13" max="13" width="11.7109375" style="5" bestFit="1" customWidth="1"/>
    <col min="14" max="16384" width="9.140625" style="5"/>
  </cols>
  <sheetData>
    <row r="1" spans="1:7" ht="16.5">
      <c r="A1" s="126" t="s">
        <v>87</v>
      </c>
      <c r="B1" s="121"/>
      <c r="C1" s="121"/>
      <c r="D1" s="121"/>
      <c r="E1" s="121"/>
    </row>
    <row r="2" spans="1:7" ht="8.25" customHeight="1"/>
    <row r="3" spans="1:7" ht="16.5" thickBot="1">
      <c r="A3" s="65" t="s">
        <v>88</v>
      </c>
      <c r="G3" s="48" t="s">
        <v>6</v>
      </c>
    </row>
    <row r="4" spans="1:7" ht="42.75" customHeight="1" thickTop="1" thickBot="1">
      <c r="A4" s="66" t="s">
        <v>35</v>
      </c>
      <c r="B4" s="67" t="s">
        <v>14</v>
      </c>
      <c r="C4" s="68" t="s">
        <v>86</v>
      </c>
      <c r="D4" s="68" t="s">
        <v>29</v>
      </c>
      <c r="E4" s="68" t="s">
        <v>89</v>
      </c>
      <c r="G4" s="69" t="s">
        <v>21</v>
      </c>
    </row>
    <row r="5" spans="1:7" ht="15" thickTop="1">
      <c r="A5" s="70">
        <v>1</v>
      </c>
      <c r="B5" s="40" t="s">
        <v>0</v>
      </c>
      <c r="C5" s="31">
        <v>3286000</v>
      </c>
      <c r="D5" s="31">
        <v>3223800</v>
      </c>
      <c r="E5" s="31">
        <f>3185000</f>
        <v>3185000</v>
      </c>
      <c r="F5" s="19"/>
      <c r="G5" s="20">
        <f>E5/C5*100</f>
        <v>96.926354230066949</v>
      </c>
    </row>
    <row r="6" spans="1:7" ht="14.25">
      <c r="A6" s="70">
        <v>2</v>
      </c>
      <c r="B6" s="95" t="s">
        <v>91</v>
      </c>
      <c r="C6" s="31"/>
      <c r="D6" s="31"/>
      <c r="E6" s="31">
        <v>4647</v>
      </c>
      <c r="F6" s="19"/>
      <c r="G6" s="20"/>
    </row>
    <row r="7" spans="1:7" ht="14.25">
      <c r="A7" s="37">
        <v>3</v>
      </c>
      <c r="B7" s="41" t="s">
        <v>1</v>
      </c>
      <c r="C7" s="29">
        <f>60+1350</f>
        <v>1410</v>
      </c>
      <c r="D7" s="29">
        <v>1389</v>
      </c>
      <c r="E7" s="29">
        <f>63+913</f>
        <v>976</v>
      </c>
      <c r="F7" s="23"/>
      <c r="G7" s="24">
        <f>E7/C7*100</f>
        <v>69.219858156028366</v>
      </c>
    </row>
    <row r="8" spans="1:7" ht="14.25">
      <c r="A8" s="70">
        <v>4</v>
      </c>
      <c r="B8" s="41" t="s">
        <v>2</v>
      </c>
      <c r="C8" s="29">
        <v>36731</v>
      </c>
      <c r="D8" s="29">
        <f>24+37782+135+2</f>
        <v>37943</v>
      </c>
      <c r="E8" s="96">
        <f>3+103+38099+22.2</f>
        <v>38227.199999999997</v>
      </c>
      <c r="F8" s="23"/>
      <c r="G8" s="24">
        <f t="shared" ref="G8:G14" si="0">E8/C8*100</f>
        <v>104.07339849173722</v>
      </c>
    </row>
    <row r="9" spans="1:7" ht="14.25">
      <c r="A9" s="37">
        <v>5</v>
      </c>
      <c r="B9" s="41" t="s">
        <v>4</v>
      </c>
      <c r="C9" s="29">
        <v>3130</v>
      </c>
      <c r="D9" s="29">
        <f>100+2530</f>
        <v>2630</v>
      </c>
      <c r="E9" s="29">
        <f>300+3060</f>
        <v>3360</v>
      </c>
      <c r="F9" s="23"/>
      <c r="G9" s="24">
        <f t="shared" si="0"/>
        <v>107.34824281150159</v>
      </c>
    </row>
    <row r="10" spans="1:7" ht="14.25">
      <c r="A10" s="70">
        <v>6</v>
      </c>
      <c r="B10" s="41" t="s">
        <v>28</v>
      </c>
      <c r="C10" s="29">
        <v>264</v>
      </c>
      <c r="D10" s="29">
        <v>120</v>
      </c>
      <c r="E10" s="29">
        <f>144</f>
        <v>144</v>
      </c>
      <c r="F10" s="23"/>
      <c r="G10" s="24">
        <f t="shared" si="0"/>
        <v>54.54545454545454</v>
      </c>
    </row>
    <row r="11" spans="1:7" ht="14.25">
      <c r="A11" s="37">
        <v>7</v>
      </c>
      <c r="B11" s="41" t="s">
        <v>3</v>
      </c>
      <c r="C11" s="29">
        <v>20200</v>
      </c>
      <c r="D11" s="29">
        <v>37300</v>
      </c>
      <c r="E11" s="29">
        <f>1800+12000</f>
        <v>13800</v>
      </c>
      <c r="F11" s="23"/>
      <c r="G11" s="24">
        <f t="shared" si="0"/>
        <v>68.316831683168317</v>
      </c>
    </row>
    <row r="12" spans="1:7" ht="14.25">
      <c r="A12" s="70">
        <v>8</v>
      </c>
      <c r="B12" s="41" t="s">
        <v>5</v>
      </c>
      <c r="C12" s="29">
        <v>10000</v>
      </c>
      <c r="D12" s="29">
        <v>30000</v>
      </c>
      <c r="E12" s="96">
        <v>12000.2</v>
      </c>
      <c r="F12" s="23"/>
      <c r="G12" s="24">
        <f t="shared" si="0"/>
        <v>120.00200000000001</v>
      </c>
    </row>
    <row r="13" spans="1:7" ht="14.25">
      <c r="A13" s="37">
        <v>9</v>
      </c>
      <c r="B13" s="34" t="s">
        <v>25</v>
      </c>
      <c r="C13" s="26">
        <v>76226</v>
      </c>
      <c r="D13" s="26">
        <v>83938</v>
      </c>
      <c r="E13" s="26">
        <v>73669</v>
      </c>
      <c r="F13" s="23"/>
      <c r="G13" s="24">
        <f t="shared" si="0"/>
        <v>96.645501534909357</v>
      </c>
    </row>
    <row r="14" spans="1:7" ht="14.25">
      <c r="A14" s="70">
        <v>10</v>
      </c>
      <c r="B14" s="34" t="s">
        <v>9</v>
      </c>
      <c r="C14" s="26">
        <v>134996</v>
      </c>
      <c r="D14" s="26">
        <v>250007</v>
      </c>
      <c r="E14" s="26">
        <f>SUM([1]Příjmy!$I$22)</f>
        <v>136806</v>
      </c>
      <c r="F14" s="23"/>
      <c r="G14" s="24">
        <f t="shared" si="0"/>
        <v>101.3407804675694</v>
      </c>
    </row>
    <row r="15" spans="1:7" ht="14.25">
      <c r="A15" s="37">
        <v>11</v>
      </c>
      <c r="B15" s="34" t="s">
        <v>10</v>
      </c>
      <c r="C15" s="26">
        <v>6369</v>
      </c>
      <c r="D15" s="26">
        <v>6328</v>
      </c>
      <c r="E15" s="26">
        <v>6223</v>
      </c>
      <c r="F15" s="23"/>
      <c r="G15" s="24">
        <f t="shared" ref="G15:G21" si="1">E15/C15*100</f>
        <v>97.707646412309629</v>
      </c>
    </row>
    <row r="16" spans="1:7" s="13" customFormat="1" ht="31.5" customHeight="1">
      <c r="A16" s="70">
        <v>12</v>
      </c>
      <c r="B16" s="34" t="s">
        <v>19</v>
      </c>
      <c r="C16" s="26">
        <v>40000</v>
      </c>
      <c r="D16" s="26">
        <v>70000</v>
      </c>
      <c r="E16" s="26">
        <v>40000</v>
      </c>
      <c r="F16" s="27"/>
      <c r="G16" s="71">
        <f t="shared" si="1"/>
        <v>100</v>
      </c>
    </row>
    <row r="17" spans="1:9" s="10" customFormat="1" ht="14.25">
      <c r="A17" s="72">
        <v>13</v>
      </c>
      <c r="B17" s="73" t="s">
        <v>22</v>
      </c>
      <c r="C17" s="32">
        <v>28815</v>
      </c>
      <c r="D17" s="32">
        <v>3785</v>
      </c>
      <c r="E17" s="97">
        <f>1179.6+9150</f>
        <v>10329.6</v>
      </c>
      <c r="F17" s="74"/>
      <c r="G17" s="75">
        <f t="shared" si="1"/>
        <v>35.847995835502346</v>
      </c>
    </row>
    <row r="18" spans="1:9" s="9" customFormat="1" ht="24.75" customHeight="1">
      <c r="A18" s="38">
        <v>14</v>
      </c>
      <c r="B18" s="36" t="s">
        <v>11</v>
      </c>
      <c r="C18" s="6">
        <f>SUM(C5:C17)</f>
        <v>3644141</v>
      </c>
      <c r="D18" s="6">
        <f>SUM(D5:D17)</f>
        <v>3747240</v>
      </c>
      <c r="E18" s="6">
        <f>SUM(E5:E17)</f>
        <v>3525182.0000000005</v>
      </c>
      <c r="F18" s="7"/>
      <c r="G18" s="8">
        <f t="shared" si="1"/>
        <v>96.735609297225338</v>
      </c>
    </row>
    <row r="19" spans="1:9" s="15" customFormat="1" ht="14.25">
      <c r="A19" s="38">
        <v>15</v>
      </c>
      <c r="B19" s="35" t="s">
        <v>12</v>
      </c>
      <c r="C19" s="14">
        <v>-6359</v>
      </c>
      <c r="D19" s="14">
        <v>-6320</v>
      </c>
      <c r="E19" s="14">
        <v>-6223</v>
      </c>
      <c r="G19" s="12">
        <f t="shared" si="1"/>
        <v>97.861298946375214</v>
      </c>
    </row>
    <row r="20" spans="1:9" ht="33.75" customHeight="1" thickBot="1">
      <c r="A20" s="76">
        <v>16</v>
      </c>
      <c r="B20" s="77" t="s">
        <v>17</v>
      </c>
      <c r="C20" s="78">
        <f>SUM(C18:C19)</f>
        <v>3637782</v>
      </c>
      <c r="D20" s="78">
        <f>SUM(D18:D19)</f>
        <v>3740920</v>
      </c>
      <c r="E20" s="78">
        <f>SUM(E18:E19)</f>
        <v>3518959.0000000005</v>
      </c>
      <c r="G20" s="79">
        <f t="shared" si="1"/>
        <v>96.733641543116121</v>
      </c>
    </row>
    <row r="21" spans="1:9" s="9" customFormat="1" ht="32.25" customHeight="1" thickTop="1">
      <c r="A21" s="39">
        <v>17</v>
      </c>
      <c r="B21" s="116" t="s">
        <v>119</v>
      </c>
      <c r="C21" s="6">
        <v>774593</v>
      </c>
      <c r="D21" s="6">
        <v>174361</v>
      </c>
      <c r="E21" s="6">
        <f>SUM([1]Příjmy!$I$67)</f>
        <v>798168</v>
      </c>
      <c r="F21" s="7"/>
      <c r="G21" s="33">
        <f t="shared" si="1"/>
        <v>103.04353383002429</v>
      </c>
    </row>
    <row r="22" spans="1:9" ht="33.75" customHeight="1" thickBot="1">
      <c r="A22" s="76">
        <v>18</v>
      </c>
      <c r="B22" s="77" t="s">
        <v>26</v>
      </c>
      <c r="C22" s="78">
        <f>SUM(C20:C21)</f>
        <v>4412375</v>
      </c>
      <c r="D22" s="78">
        <f>SUM(D20:D21)</f>
        <v>3915281</v>
      </c>
      <c r="E22" s="78">
        <f>SUM(E20:E21)</f>
        <v>4317127</v>
      </c>
      <c r="G22" s="79">
        <f>E22/C22*100</f>
        <v>97.841343947420611</v>
      </c>
    </row>
    <row r="23" spans="1:9" ht="12.75" customHeight="1" thickTop="1">
      <c r="B23" s="2"/>
      <c r="C23" s="2"/>
      <c r="D23" s="2"/>
      <c r="E23" s="3"/>
    </row>
    <row r="24" spans="1:9" ht="15.75">
      <c r="C24" s="65"/>
      <c r="D24" s="65"/>
      <c r="E24" s="80"/>
    </row>
    <row r="25" spans="1:9" ht="16.5" thickBot="1">
      <c r="A25" s="81" t="s">
        <v>90</v>
      </c>
      <c r="B25" s="82"/>
      <c r="G25" s="48" t="s">
        <v>6</v>
      </c>
    </row>
    <row r="26" spans="1:9" s="63" customFormat="1" ht="38.25" customHeight="1" thickTop="1" thickBot="1">
      <c r="A26" s="66" t="s">
        <v>35</v>
      </c>
      <c r="B26" s="67" t="s">
        <v>15</v>
      </c>
      <c r="C26" s="68" t="s">
        <v>86</v>
      </c>
      <c r="D26" s="68" t="s">
        <v>29</v>
      </c>
      <c r="E26" s="68" t="s">
        <v>89</v>
      </c>
      <c r="G26" s="69" t="s">
        <v>21</v>
      </c>
    </row>
    <row r="27" spans="1:9" ht="14.25" customHeight="1" thickTop="1">
      <c r="A27" s="70">
        <v>1</v>
      </c>
      <c r="B27" s="40" t="s">
        <v>7</v>
      </c>
      <c r="C27" s="17">
        <v>1696349</v>
      </c>
      <c r="D27" s="18">
        <v>1686196</v>
      </c>
      <c r="E27" s="98">
        <f>SUM([2]celkem!$G$24)</f>
        <v>1702161.1</v>
      </c>
      <c r="F27" s="19"/>
      <c r="G27" s="20">
        <f>E27/C27*100</f>
        <v>100.34262407087222</v>
      </c>
    </row>
    <row r="28" spans="1:9" ht="14.25">
      <c r="A28" s="37">
        <v>2</v>
      </c>
      <c r="B28" s="41" t="s">
        <v>8</v>
      </c>
      <c r="C28" s="21">
        <v>1444802</v>
      </c>
      <c r="D28" s="22">
        <v>1537722</v>
      </c>
      <c r="E28" s="99">
        <v>1490322</v>
      </c>
      <c r="F28" s="23"/>
      <c r="G28" s="24">
        <f>E28/C28*100</f>
        <v>103.15060471953943</v>
      </c>
    </row>
    <row r="29" spans="1:9" ht="14.25">
      <c r="A29" s="37">
        <v>3</v>
      </c>
      <c r="B29" s="41" t="s">
        <v>20</v>
      </c>
      <c r="C29" s="21">
        <v>6369</v>
      </c>
      <c r="D29" s="22">
        <v>6455</v>
      </c>
      <c r="E29" s="99">
        <v>6223</v>
      </c>
      <c r="F29" s="23"/>
      <c r="G29" s="24">
        <f t="shared" ref="G29:G35" si="2">E29/C29*100</f>
        <v>97.707646412309629</v>
      </c>
    </row>
    <row r="30" spans="1:9" s="13" customFormat="1" ht="31.5" customHeight="1">
      <c r="A30" s="37">
        <v>4</v>
      </c>
      <c r="B30" s="34" t="s">
        <v>19</v>
      </c>
      <c r="C30" s="25">
        <v>40000</v>
      </c>
      <c r="D30" s="26">
        <v>97448</v>
      </c>
      <c r="E30" s="100">
        <v>40000</v>
      </c>
      <c r="F30" s="27"/>
      <c r="G30" s="71">
        <f t="shared" si="2"/>
        <v>100</v>
      </c>
    </row>
    <row r="31" spans="1:9" s="10" customFormat="1" ht="14.25">
      <c r="A31" s="37">
        <v>5</v>
      </c>
      <c r="B31" s="42" t="s">
        <v>23</v>
      </c>
      <c r="C31" s="28">
        <v>79076</v>
      </c>
      <c r="D31" s="29">
        <v>61584</v>
      </c>
      <c r="E31" s="101">
        <v>74876</v>
      </c>
      <c r="F31" s="30"/>
      <c r="G31" s="24">
        <f t="shared" si="2"/>
        <v>94.68865395315899</v>
      </c>
      <c r="I31" s="44"/>
    </row>
    <row r="32" spans="1:9" s="10" customFormat="1" ht="14.25">
      <c r="A32" s="37">
        <v>6</v>
      </c>
      <c r="B32" s="42" t="s">
        <v>34</v>
      </c>
      <c r="C32" s="29">
        <v>261012</v>
      </c>
      <c r="D32" s="29"/>
      <c r="E32" s="102">
        <f>640040-10853</f>
        <v>629187</v>
      </c>
      <c r="F32" s="30"/>
      <c r="G32" s="24">
        <f>E32/C32*100</f>
        <v>241.05673302376906</v>
      </c>
      <c r="I32" s="45">
        <f>SUM(E32:E35)</f>
        <v>944705</v>
      </c>
    </row>
    <row r="33" spans="1:13" s="10" customFormat="1" ht="14.25">
      <c r="A33" s="37">
        <v>7</v>
      </c>
      <c r="B33" s="42" t="s">
        <v>30</v>
      </c>
      <c r="C33" s="29">
        <v>16584</v>
      </c>
      <c r="D33" s="29"/>
      <c r="E33" s="101">
        <v>10853</v>
      </c>
      <c r="F33" s="30"/>
      <c r="G33" s="24">
        <f>E33/C33*100</f>
        <v>65.442595272551856</v>
      </c>
      <c r="I33" s="45"/>
      <c r="K33" s="5"/>
    </row>
    <row r="34" spans="1:13" s="10" customFormat="1" ht="14.25">
      <c r="A34" s="37">
        <v>8</v>
      </c>
      <c r="B34" s="42" t="s">
        <v>24</v>
      </c>
      <c r="C34" s="29">
        <v>828527</v>
      </c>
      <c r="D34" s="29"/>
      <c r="E34" s="101">
        <f>310845-6180-17026</f>
        <v>287639</v>
      </c>
      <c r="F34" s="30"/>
      <c r="G34" s="24">
        <f>E32/C34*100</f>
        <v>75.940434047411856</v>
      </c>
      <c r="I34" s="45">
        <f>SUM(E33,E35)</f>
        <v>27879</v>
      </c>
      <c r="K34" s="80"/>
    </row>
    <row r="35" spans="1:13" s="10" customFormat="1" ht="14.25">
      <c r="A35" s="37">
        <v>9</v>
      </c>
      <c r="B35" s="83" t="s">
        <v>31</v>
      </c>
      <c r="C35" s="4">
        <v>10044</v>
      </c>
      <c r="D35" s="4"/>
      <c r="E35" s="101">
        <v>17026</v>
      </c>
      <c r="G35" s="20">
        <f t="shared" si="2"/>
        <v>169.51413779370768</v>
      </c>
      <c r="I35" s="45"/>
      <c r="K35" s="5"/>
    </row>
    <row r="36" spans="1:13" ht="24.75" customHeight="1">
      <c r="A36" s="38">
        <v>10</v>
      </c>
      <c r="B36" s="84" t="s">
        <v>13</v>
      </c>
      <c r="C36" s="85">
        <f>SUM(C27:C35)</f>
        <v>4382763</v>
      </c>
      <c r="D36" s="85">
        <f>SUM(D27:D34)</f>
        <v>3389405</v>
      </c>
      <c r="E36" s="103">
        <f>SUM(E27:E35)</f>
        <v>4258287.0999999996</v>
      </c>
      <c r="F36" s="85">
        <f>SUM(F27:F34)</f>
        <v>0</v>
      </c>
      <c r="G36" s="86">
        <f>E36/C36*100</f>
        <v>97.159876087299253</v>
      </c>
      <c r="I36" s="87"/>
    </row>
    <row r="37" spans="1:13" s="15" customFormat="1" ht="14.25">
      <c r="A37" s="38">
        <v>11</v>
      </c>
      <c r="B37" s="43" t="s">
        <v>12</v>
      </c>
      <c r="C37" s="16">
        <v>-6359</v>
      </c>
      <c r="D37" s="16">
        <v>-6320</v>
      </c>
      <c r="E37" s="104">
        <v>-6223</v>
      </c>
      <c r="G37" s="12">
        <f>E37/C37*100</f>
        <v>97.861298946375214</v>
      </c>
      <c r="I37" s="46"/>
    </row>
    <row r="38" spans="1:13" ht="33.75" customHeight="1" thickBot="1">
      <c r="A38" s="76">
        <v>12</v>
      </c>
      <c r="B38" s="77" t="s">
        <v>16</v>
      </c>
      <c r="C38" s="88">
        <f>SUM(C36:C37)</f>
        <v>4376404</v>
      </c>
      <c r="D38" s="88">
        <f>SUM(D36:D37)</f>
        <v>3383085</v>
      </c>
      <c r="E38" s="105">
        <f>SUM(E36:E37)</f>
        <v>4252064.0999999996</v>
      </c>
      <c r="F38" s="80"/>
      <c r="G38" s="79">
        <f>E38/C38*100</f>
        <v>97.158856906263665</v>
      </c>
      <c r="I38" s="87"/>
    </row>
    <row r="39" spans="1:13" s="9" customFormat="1" ht="24.75" customHeight="1" thickTop="1">
      <c r="A39" s="39">
        <v>13</v>
      </c>
      <c r="B39" s="36" t="s">
        <v>27</v>
      </c>
      <c r="C39" s="6">
        <v>35971</v>
      </c>
      <c r="D39" s="6">
        <v>59211</v>
      </c>
      <c r="E39" s="106">
        <v>65063</v>
      </c>
      <c r="F39" s="7"/>
      <c r="G39" s="8">
        <f>E39/C39*100</f>
        <v>180.87626143282088</v>
      </c>
    </row>
    <row r="40" spans="1:13" ht="33.75" customHeight="1" thickBot="1">
      <c r="A40" s="76">
        <v>14</v>
      </c>
      <c r="B40" s="77" t="s">
        <v>33</v>
      </c>
      <c r="C40" s="78">
        <f>SUM(C38:C39)</f>
        <v>4412375</v>
      </c>
      <c r="D40" s="78">
        <f>SUM(D38:D39)</f>
        <v>3442296</v>
      </c>
      <c r="E40" s="107">
        <f>SUM(E38:E39)</f>
        <v>4317127.0999999996</v>
      </c>
      <c r="G40" s="79">
        <f>E40/C40*100</f>
        <v>97.841346213773747</v>
      </c>
      <c r="M40" s="115"/>
    </row>
    <row r="41" spans="1:13" ht="9" customHeight="1" thickTop="1">
      <c r="M41" s="115"/>
    </row>
    <row r="42" spans="1:13" ht="12.75" customHeight="1">
      <c r="A42" s="127" t="s">
        <v>18</v>
      </c>
      <c r="B42" s="121"/>
      <c r="C42" s="121"/>
      <c r="D42" s="121"/>
      <c r="E42" s="121"/>
      <c r="M42" s="115"/>
    </row>
    <row r="43" spans="1:13">
      <c r="E43" s="87">
        <f>SUM(E22)</f>
        <v>4317127</v>
      </c>
      <c r="M43" s="115"/>
    </row>
    <row r="44" spans="1:13">
      <c r="E44" s="80"/>
    </row>
    <row r="45" spans="1:13">
      <c r="E45" s="80"/>
    </row>
    <row r="46" spans="1:13">
      <c r="E46" s="80"/>
    </row>
    <row r="47" spans="1:13">
      <c r="E47" s="80"/>
    </row>
    <row r="48" spans="1:13">
      <c r="E48" s="80"/>
    </row>
    <row r="49" spans="5:5">
      <c r="E49" s="80"/>
    </row>
    <row r="50" spans="5:5">
      <c r="E50" s="80"/>
    </row>
    <row r="51" spans="5:5">
      <c r="E51" s="80"/>
    </row>
    <row r="52" spans="5:5">
      <c r="E52" s="80"/>
    </row>
    <row r="53" spans="5:5">
      <c r="E53" s="80"/>
    </row>
    <row r="54" spans="5:5">
      <c r="E54" s="80"/>
    </row>
    <row r="55" spans="5:5">
      <c r="E55" s="80"/>
    </row>
    <row r="56" spans="5:5">
      <c r="E56" s="80"/>
    </row>
    <row r="57" spans="5:5">
      <c r="E57" s="80"/>
    </row>
    <row r="58" spans="5:5">
      <c r="E58" s="80"/>
    </row>
    <row r="59" spans="5:5">
      <c r="E59" s="80"/>
    </row>
    <row r="60" spans="5:5">
      <c r="E60" s="80"/>
    </row>
    <row r="61" spans="5:5">
      <c r="E61" s="80"/>
    </row>
    <row r="62" spans="5:5">
      <c r="E62" s="80"/>
    </row>
    <row r="63" spans="5:5">
      <c r="E63" s="80"/>
    </row>
    <row r="64" spans="5:5">
      <c r="E64" s="80"/>
    </row>
    <row r="65" spans="5:5">
      <c r="E65" s="80"/>
    </row>
    <row r="66" spans="5:5">
      <c r="E66" s="80"/>
    </row>
    <row r="67" spans="5:5">
      <c r="E67" s="80"/>
    </row>
    <row r="68" spans="5:5">
      <c r="E68" s="80"/>
    </row>
    <row r="69" spans="5:5">
      <c r="E69" s="80"/>
    </row>
    <row r="70" spans="5:5">
      <c r="E70" s="80"/>
    </row>
    <row r="71" spans="5:5">
      <c r="E71" s="80"/>
    </row>
    <row r="72" spans="5:5">
      <c r="E72" s="80"/>
    </row>
    <row r="73" spans="5:5">
      <c r="E73" s="80"/>
    </row>
    <row r="74" spans="5:5">
      <c r="E74" s="80"/>
    </row>
    <row r="75" spans="5:5">
      <c r="E75" s="80"/>
    </row>
    <row r="76" spans="5:5">
      <c r="E76" s="80"/>
    </row>
    <row r="77" spans="5:5">
      <c r="E77" s="80"/>
    </row>
    <row r="78" spans="5:5">
      <c r="E78" s="80"/>
    </row>
    <row r="79" spans="5:5">
      <c r="E79" s="80"/>
    </row>
    <row r="80" spans="5:5">
      <c r="E80" s="80"/>
    </row>
    <row r="81" spans="5:5">
      <c r="E81" s="80"/>
    </row>
    <row r="82" spans="5:5">
      <c r="E82" s="80"/>
    </row>
    <row r="83" spans="5:5">
      <c r="E83" s="80"/>
    </row>
    <row r="84" spans="5:5">
      <c r="E84" s="80"/>
    </row>
    <row r="85" spans="5:5">
      <c r="E85" s="80"/>
    </row>
    <row r="86" spans="5:5">
      <c r="E86" s="80"/>
    </row>
    <row r="87" spans="5:5">
      <c r="E87" s="80"/>
    </row>
    <row r="88" spans="5:5">
      <c r="E88" s="80"/>
    </row>
    <row r="89" spans="5:5">
      <c r="E89" s="80"/>
    </row>
    <row r="90" spans="5:5">
      <c r="E90" s="80"/>
    </row>
    <row r="91" spans="5:5">
      <c r="E91" s="80"/>
    </row>
    <row r="92" spans="5:5">
      <c r="E92" s="80"/>
    </row>
    <row r="93" spans="5:5">
      <c r="E93" s="80"/>
    </row>
    <row r="94" spans="5:5">
      <c r="E94" s="80"/>
    </row>
    <row r="95" spans="5:5">
      <c r="E95" s="80"/>
    </row>
    <row r="96" spans="5:5">
      <c r="E96" s="80"/>
    </row>
    <row r="97" spans="5:5">
      <c r="E97" s="80"/>
    </row>
    <row r="98" spans="5:5">
      <c r="E98" s="80"/>
    </row>
    <row r="99" spans="5:5">
      <c r="E99" s="80"/>
    </row>
    <row r="100" spans="5:5">
      <c r="E100" s="80"/>
    </row>
    <row r="101" spans="5:5">
      <c r="E101" s="80"/>
    </row>
    <row r="102" spans="5:5">
      <c r="E102" s="80"/>
    </row>
    <row r="103" spans="5:5">
      <c r="E103" s="80"/>
    </row>
    <row r="104" spans="5:5">
      <c r="E104" s="80"/>
    </row>
    <row r="105" spans="5:5">
      <c r="E105" s="80"/>
    </row>
    <row r="106" spans="5:5">
      <c r="E106" s="80"/>
    </row>
    <row r="107" spans="5:5">
      <c r="E107" s="80"/>
    </row>
    <row r="108" spans="5:5">
      <c r="E108" s="80"/>
    </row>
    <row r="109" spans="5:5">
      <c r="E109" s="80"/>
    </row>
    <row r="110" spans="5:5">
      <c r="E110" s="80"/>
    </row>
    <row r="111" spans="5:5">
      <c r="E111" s="80"/>
    </row>
    <row r="112" spans="5:5">
      <c r="E112" s="80"/>
    </row>
    <row r="113" spans="5:5">
      <c r="E113" s="80"/>
    </row>
    <row r="114" spans="5:5">
      <c r="E114" s="80"/>
    </row>
    <row r="115" spans="5:5">
      <c r="E115" s="80"/>
    </row>
    <row r="116" spans="5:5">
      <c r="E116" s="80"/>
    </row>
    <row r="117" spans="5:5">
      <c r="E117" s="80"/>
    </row>
    <row r="118" spans="5:5">
      <c r="E118" s="80"/>
    </row>
    <row r="119" spans="5:5">
      <c r="E119" s="80"/>
    </row>
    <row r="120" spans="5:5">
      <c r="E120" s="80"/>
    </row>
    <row r="121" spans="5:5">
      <c r="E121" s="80"/>
    </row>
    <row r="122" spans="5:5">
      <c r="E122" s="80"/>
    </row>
    <row r="123" spans="5:5">
      <c r="E123" s="80"/>
    </row>
    <row r="124" spans="5:5">
      <c r="E124" s="80"/>
    </row>
    <row r="125" spans="5:5">
      <c r="E125" s="80"/>
    </row>
    <row r="126" spans="5:5">
      <c r="E126" s="80"/>
    </row>
    <row r="127" spans="5:5">
      <c r="E127" s="80"/>
    </row>
    <row r="128" spans="5:5">
      <c r="E128" s="80"/>
    </row>
    <row r="129" spans="5:5">
      <c r="E129" s="80"/>
    </row>
    <row r="130" spans="5:5">
      <c r="E130" s="80"/>
    </row>
    <row r="131" spans="5:5">
      <c r="E131" s="80"/>
    </row>
    <row r="132" spans="5:5">
      <c r="E132" s="80"/>
    </row>
    <row r="133" spans="5:5">
      <c r="E133" s="80"/>
    </row>
    <row r="134" spans="5:5">
      <c r="E134" s="80"/>
    </row>
  </sheetData>
  <mergeCells count="2">
    <mergeCell ref="A1:E1"/>
    <mergeCell ref="A42:E42"/>
  </mergeCells>
  <phoneticPr fontId="3" type="noConversion"/>
  <pageMargins left="0.78740157480314965" right="0.78740157480314965" top="0.98425196850393704" bottom="0.98425196850393704" header="0.51181102362204722" footer="0.51181102362204722"/>
  <pageSetup paperSize="9" scale="80" firstPageNumber="9" orientation="portrait" useFirstPageNumber="1" r:id="rId1"/>
  <headerFooter alignWithMargins="0">
    <oddFooter>&amp;L&amp;"Arial,Kurzíva"Zastupitelstvo Olomouckého kraje 16-12-2011
6. - Rozpočet Olomouckého kraje 2012 - návrh rozpočtu
Příloha č. 1: Bilance příjmů, výdajů a financování OK na rok 2012&amp;R&amp;"Arial,Kurzíva"Strana &amp;P (celkem 167)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showGridLines="0" view="pageBreakPreview" topLeftCell="A31" zoomScaleNormal="100" zoomScaleSheetLayoutView="100" workbookViewId="0">
      <selection activeCell="B67" sqref="B67"/>
    </sheetView>
  </sheetViews>
  <sheetFormatPr defaultRowHeight="12.75"/>
  <cols>
    <col min="1" max="1" width="5.28515625" style="5" customWidth="1"/>
    <col min="2" max="2" width="52" style="5" customWidth="1"/>
    <col min="3" max="3" width="21.42578125" style="5" customWidth="1"/>
    <col min="4" max="4" width="18.5703125" style="5" hidden="1" customWidth="1"/>
    <col min="5" max="5" width="20.28515625" style="5" customWidth="1"/>
    <col min="6" max="6" width="0" style="5" hidden="1" customWidth="1"/>
    <col min="7" max="7" width="9.140625" style="5" customWidth="1"/>
    <col min="8" max="8" width="7" style="5" customWidth="1"/>
    <col min="9" max="9" width="13.42578125" style="5" customWidth="1"/>
    <col min="10" max="10" width="12.7109375" style="5" customWidth="1"/>
    <col min="11" max="16384" width="9.140625" style="5"/>
  </cols>
  <sheetData>
    <row r="1" spans="1:7" ht="16.5">
      <c r="A1" s="126" t="s">
        <v>87</v>
      </c>
      <c r="B1" s="121"/>
      <c r="C1" s="121"/>
      <c r="D1" s="121"/>
      <c r="E1" s="121"/>
    </row>
    <row r="2" spans="1:7" ht="8.25" customHeight="1"/>
    <row r="3" spans="1:7" ht="16.5" thickBot="1">
      <c r="A3" s="65" t="s">
        <v>88</v>
      </c>
      <c r="G3" s="48" t="s">
        <v>6</v>
      </c>
    </row>
    <row r="4" spans="1:7" ht="42.75" customHeight="1" thickTop="1" thickBot="1">
      <c r="A4" s="66" t="s">
        <v>35</v>
      </c>
      <c r="B4" s="67" t="s">
        <v>14</v>
      </c>
      <c r="C4" s="68" t="s">
        <v>86</v>
      </c>
      <c r="D4" s="68" t="s">
        <v>29</v>
      </c>
      <c r="E4" s="68" t="s">
        <v>89</v>
      </c>
      <c r="G4" s="69" t="s">
        <v>21</v>
      </c>
    </row>
    <row r="5" spans="1:7" ht="15" thickTop="1">
      <c r="A5" s="70">
        <v>1</v>
      </c>
      <c r="B5" s="40" t="s">
        <v>0</v>
      </c>
      <c r="C5" s="31">
        <v>3286000</v>
      </c>
      <c r="D5" s="31">
        <v>3223800</v>
      </c>
      <c r="E5" s="31">
        <f>3185000</f>
        <v>3185000</v>
      </c>
      <c r="F5" s="19"/>
      <c r="G5" s="20">
        <f>E5/C5*100</f>
        <v>96.926354230066949</v>
      </c>
    </row>
    <row r="6" spans="1:7" ht="14.25">
      <c r="A6" s="70">
        <v>2</v>
      </c>
      <c r="B6" s="95" t="s">
        <v>91</v>
      </c>
      <c r="C6" s="31"/>
      <c r="D6" s="31"/>
      <c r="E6" s="31">
        <v>4644</v>
      </c>
      <c r="F6" s="19"/>
      <c r="G6" s="20"/>
    </row>
    <row r="7" spans="1:7" ht="14.25">
      <c r="A7" s="37">
        <v>3</v>
      </c>
      <c r="B7" s="41" t="s">
        <v>1</v>
      </c>
      <c r="C7" s="29">
        <f>60+1350</f>
        <v>1410</v>
      </c>
      <c r="D7" s="29">
        <v>1389</v>
      </c>
      <c r="E7" s="29">
        <f>63+913</f>
        <v>976</v>
      </c>
      <c r="F7" s="23"/>
      <c r="G7" s="24">
        <f>E7/C7*100</f>
        <v>69.219858156028366</v>
      </c>
    </row>
    <row r="8" spans="1:7" ht="14.25">
      <c r="A8" s="70">
        <v>4</v>
      </c>
      <c r="B8" s="41" t="s">
        <v>2</v>
      </c>
      <c r="C8" s="29">
        <v>36731</v>
      </c>
      <c r="D8" s="29">
        <f>24+37782+135+2</f>
        <v>37943</v>
      </c>
      <c r="E8" s="96">
        <f>3+103+38081+22.2</f>
        <v>38209.199999999997</v>
      </c>
      <c r="F8" s="23"/>
      <c r="G8" s="24">
        <f t="shared" ref="G8:G21" si="0">E8/C8*100</f>
        <v>104.02439356401949</v>
      </c>
    </row>
    <row r="9" spans="1:7" ht="14.25">
      <c r="A9" s="37">
        <v>5</v>
      </c>
      <c r="B9" s="41" t="s">
        <v>4</v>
      </c>
      <c r="C9" s="29">
        <v>3130</v>
      </c>
      <c r="D9" s="29">
        <f>100+2530</f>
        <v>2630</v>
      </c>
      <c r="E9" s="29">
        <f>300+3060</f>
        <v>3360</v>
      </c>
      <c r="F9" s="23"/>
      <c r="G9" s="24">
        <f t="shared" si="0"/>
        <v>107.34824281150159</v>
      </c>
    </row>
    <row r="10" spans="1:7" ht="14.25">
      <c r="A10" s="70">
        <v>6</v>
      </c>
      <c r="B10" s="41" t="s">
        <v>28</v>
      </c>
      <c r="C10" s="29">
        <v>264</v>
      </c>
      <c r="D10" s="29">
        <v>120</v>
      </c>
      <c r="E10" s="29">
        <f>144</f>
        <v>144</v>
      </c>
      <c r="F10" s="23"/>
      <c r="G10" s="24">
        <f t="shared" si="0"/>
        <v>54.54545454545454</v>
      </c>
    </row>
    <row r="11" spans="1:7" ht="14.25">
      <c r="A11" s="37">
        <v>7</v>
      </c>
      <c r="B11" s="41" t="s">
        <v>3</v>
      </c>
      <c r="C11" s="29">
        <v>20200</v>
      </c>
      <c r="D11" s="29">
        <v>37300</v>
      </c>
      <c r="E11" s="29">
        <f>1800+12000</f>
        <v>13800</v>
      </c>
      <c r="F11" s="23"/>
      <c r="G11" s="24">
        <f t="shared" si="0"/>
        <v>68.316831683168317</v>
      </c>
    </row>
    <row r="12" spans="1:7" ht="14.25">
      <c r="A12" s="70">
        <v>8</v>
      </c>
      <c r="B12" s="41" t="s">
        <v>5</v>
      </c>
      <c r="C12" s="29">
        <v>10000</v>
      </c>
      <c r="D12" s="29">
        <v>30000</v>
      </c>
      <c r="E12" s="96">
        <v>12000.2</v>
      </c>
      <c r="F12" s="23"/>
      <c r="G12" s="24">
        <f t="shared" si="0"/>
        <v>120.00200000000001</v>
      </c>
    </row>
    <row r="13" spans="1:7" ht="14.25">
      <c r="A13" s="37">
        <v>9</v>
      </c>
      <c r="B13" s="34" t="s">
        <v>25</v>
      </c>
      <c r="C13" s="26">
        <v>76226</v>
      </c>
      <c r="D13" s="26">
        <v>83938</v>
      </c>
      <c r="E13" s="26">
        <v>73669</v>
      </c>
      <c r="F13" s="23"/>
      <c r="G13" s="24">
        <f t="shared" si="0"/>
        <v>96.645501534909357</v>
      </c>
    </row>
    <row r="14" spans="1:7" ht="14.25">
      <c r="A14" s="70">
        <v>10</v>
      </c>
      <c r="B14" s="34" t="s">
        <v>9</v>
      </c>
      <c r="C14" s="26">
        <v>134996</v>
      </c>
      <c r="D14" s="26">
        <v>250007</v>
      </c>
      <c r="E14" s="26">
        <f>132166</f>
        <v>132166</v>
      </c>
      <c r="F14" s="23"/>
      <c r="G14" s="24">
        <f t="shared" si="0"/>
        <v>97.903641589380427</v>
      </c>
    </row>
    <row r="15" spans="1:7" ht="14.25">
      <c r="A15" s="37">
        <v>11</v>
      </c>
      <c r="B15" s="34" t="s">
        <v>10</v>
      </c>
      <c r="C15" s="26">
        <v>6369</v>
      </c>
      <c r="D15" s="26">
        <v>6328</v>
      </c>
      <c r="E15" s="26">
        <v>6356</v>
      </c>
      <c r="F15" s="23"/>
      <c r="G15" s="24">
        <f t="shared" si="0"/>
        <v>99.79588632438373</v>
      </c>
    </row>
    <row r="16" spans="1:7" s="13" customFormat="1" ht="31.5" customHeight="1">
      <c r="A16" s="70">
        <v>12</v>
      </c>
      <c r="B16" s="34" t="s">
        <v>19</v>
      </c>
      <c r="C16" s="26">
        <v>40000</v>
      </c>
      <c r="D16" s="26">
        <v>70000</v>
      </c>
      <c r="E16" s="26">
        <v>40000</v>
      </c>
      <c r="F16" s="27"/>
      <c r="G16" s="71">
        <f t="shared" si="0"/>
        <v>100</v>
      </c>
    </row>
    <row r="17" spans="1:9" s="10" customFormat="1" ht="14.25">
      <c r="A17" s="72">
        <v>13</v>
      </c>
      <c r="B17" s="73" t="s">
        <v>22</v>
      </c>
      <c r="C17" s="32">
        <v>28815</v>
      </c>
      <c r="D17" s="32">
        <v>3785</v>
      </c>
      <c r="E17" s="97">
        <f>1179.6+9150</f>
        <v>10329.6</v>
      </c>
      <c r="F17" s="74"/>
      <c r="G17" s="75">
        <f t="shared" si="0"/>
        <v>35.847995835502346</v>
      </c>
    </row>
    <row r="18" spans="1:9" s="9" customFormat="1" ht="24.75" customHeight="1">
      <c r="A18" s="38">
        <v>14</v>
      </c>
      <c r="B18" s="36" t="s">
        <v>11</v>
      </c>
      <c r="C18" s="6">
        <f>SUM(C5:C17)</f>
        <v>3644141</v>
      </c>
      <c r="D18" s="6">
        <f>SUM(D5:D17)</f>
        <v>3747240</v>
      </c>
      <c r="E18" s="6">
        <f>SUM(E5:E17)</f>
        <v>3520654.0000000005</v>
      </c>
      <c r="F18" s="7"/>
      <c r="G18" s="8">
        <f t="shared" si="0"/>
        <v>96.611355049104858</v>
      </c>
    </row>
    <row r="19" spans="1:9" s="15" customFormat="1" ht="14.25">
      <c r="A19" s="38">
        <v>15</v>
      </c>
      <c r="B19" s="35" t="s">
        <v>12</v>
      </c>
      <c r="C19" s="14">
        <v>-6359</v>
      </c>
      <c r="D19" s="14">
        <v>-6320</v>
      </c>
      <c r="E19" s="14">
        <v>-6356</v>
      </c>
      <c r="G19" s="12">
        <f t="shared" si="0"/>
        <v>99.952822770875926</v>
      </c>
    </row>
    <row r="20" spans="1:9" ht="33.75" customHeight="1" thickBot="1">
      <c r="A20" s="76">
        <v>16</v>
      </c>
      <c r="B20" s="77" t="s">
        <v>17</v>
      </c>
      <c r="C20" s="78">
        <f>SUM(C18:C19)</f>
        <v>3637782</v>
      </c>
      <c r="D20" s="78">
        <f>SUM(D18:D19)</f>
        <v>3740920</v>
      </c>
      <c r="E20" s="78">
        <f>SUM(E18:E19)</f>
        <v>3514298.0000000005</v>
      </c>
      <c r="G20" s="79">
        <f t="shared" si="0"/>
        <v>96.605514019256802</v>
      </c>
    </row>
    <row r="21" spans="1:9" s="9" customFormat="1" ht="24.75" customHeight="1" thickTop="1">
      <c r="A21" s="39">
        <v>17</v>
      </c>
      <c r="B21" s="36" t="s">
        <v>32</v>
      </c>
      <c r="C21" s="6">
        <v>774593</v>
      </c>
      <c r="D21" s="6">
        <v>174361</v>
      </c>
      <c r="E21" s="6"/>
      <c r="F21" s="7"/>
      <c r="G21" s="33">
        <f t="shared" si="0"/>
        <v>0</v>
      </c>
    </row>
    <row r="22" spans="1:9" ht="33.75" customHeight="1" thickBot="1">
      <c r="A22" s="76">
        <v>18</v>
      </c>
      <c r="B22" s="77" t="s">
        <v>26</v>
      </c>
      <c r="C22" s="78">
        <f>SUM(C20:C21)</f>
        <v>4412375</v>
      </c>
      <c r="D22" s="78">
        <f>SUM(D20:D21)</f>
        <v>3915281</v>
      </c>
      <c r="E22" s="78">
        <f>SUM(E20:E21)</f>
        <v>3514298.0000000005</v>
      </c>
      <c r="G22" s="79">
        <f>E22/C22*100</f>
        <v>79.646403580837998</v>
      </c>
    </row>
    <row r="23" spans="1:9" ht="12.75" customHeight="1" thickTop="1">
      <c r="B23" s="2"/>
      <c r="C23" s="2"/>
      <c r="D23" s="2"/>
      <c r="E23" s="3"/>
    </row>
    <row r="24" spans="1:9" ht="15.75">
      <c r="C24" s="65"/>
      <c r="D24" s="65"/>
      <c r="E24" s="80"/>
    </row>
    <row r="25" spans="1:9" ht="16.5" thickBot="1">
      <c r="A25" s="81" t="s">
        <v>90</v>
      </c>
      <c r="B25" s="82"/>
      <c r="G25" s="48" t="s">
        <v>6</v>
      </c>
    </row>
    <row r="26" spans="1:9" s="63" customFormat="1" ht="38.25" customHeight="1" thickTop="1" thickBot="1">
      <c r="A26" s="66" t="s">
        <v>35</v>
      </c>
      <c r="B26" s="67" t="s">
        <v>15</v>
      </c>
      <c r="C26" s="68" t="s">
        <v>86</v>
      </c>
      <c r="D26" s="68" t="s">
        <v>29</v>
      </c>
      <c r="E26" s="68" t="s">
        <v>89</v>
      </c>
      <c r="G26" s="69" t="s">
        <v>21</v>
      </c>
    </row>
    <row r="27" spans="1:9" ht="14.25" customHeight="1" thickTop="1">
      <c r="A27" s="70">
        <v>1</v>
      </c>
      <c r="B27" s="40" t="s">
        <v>7</v>
      </c>
      <c r="C27" s="17">
        <v>1696349</v>
      </c>
      <c r="D27" s="18">
        <v>1686196</v>
      </c>
      <c r="E27" s="98">
        <v>1776410</v>
      </c>
      <c r="F27" s="19"/>
      <c r="G27" s="20">
        <f>E27/C27*100</f>
        <v>104.71960663754922</v>
      </c>
    </row>
    <row r="28" spans="1:9" ht="14.25">
      <c r="A28" s="37">
        <v>2</v>
      </c>
      <c r="B28" s="41" t="s">
        <v>8</v>
      </c>
      <c r="C28" s="21">
        <v>1444802</v>
      </c>
      <c r="D28" s="22">
        <v>1537722</v>
      </c>
      <c r="E28" s="99">
        <v>1529318</v>
      </c>
      <c r="F28" s="23"/>
      <c r="G28" s="24">
        <f>E28/C28*100</f>
        <v>105.84965967655084</v>
      </c>
    </row>
    <row r="29" spans="1:9" ht="14.25">
      <c r="A29" s="37">
        <v>3</v>
      </c>
      <c r="B29" s="41" t="s">
        <v>20</v>
      </c>
      <c r="C29" s="21">
        <v>6369</v>
      </c>
      <c r="D29" s="22">
        <v>6455</v>
      </c>
      <c r="E29" s="99">
        <v>6356</v>
      </c>
      <c r="F29" s="23"/>
      <c r="G29" s="24">
        <f t="shared" ref="G29:G35" si="1">E29/C29*100</f>
        <v>99.79588632438373</v>
      </c>
    </row>
    <row r="30" spans="1:9" s="13" customFormat="1" ht="31.5" customHeight="1">
      <c r="A30" s="37">
        <v>4</v>
      </c>
      <c r="B30" s="34" t="s">
        <v>19</v>
      </c>
      <c r="C30" s="25">
        <v>40000</v>
      </c>
      <c r="D30" s="26">
        <v>97448</v>
      </c>
      <c r="E30" s="100">
        <v>40000</v>
      </c>
      <c r="F30" s="27"/>
      <c r="G30" s="71">
        <f t="shared" si="1"/>
        <v>100</v>
      </c>
    </row>
    <row r="31" spans="1:9" s="10" customFormat="1" ht="14.25">
      <c r="A31" s="37">
        <v>5</v>
      </c>
      <c r="B31" s="42" t="s">
        <v>23</v>
      </c>
      <c r="C31" s="28">
        <v>79076</v>
      </c>
      <c r="D31" s="29">
        <v>61584</v>
      </c>
      <c r="E31" s="101">
        <v>74876</v>
      </c>
      <c r="F31" s="30"/>
      <c r="G31" s="24">
        <f t="shared" si="1"/>
        <v>94.68865395315899</v>
      </c>
      <c r="I31" s="44"/>
    </row>
    <row r="32" spans="1:9" s="10" customFormat="1" ht="14.25">
      <c r="A32" s="37">
        <v>6</v>
      </c>
      <c r="B32" s="42" t="s">
        <v>34</v>
      </c>
      <c r="C32" s="29">
        <v>261012</v>
      </c>
      <c r="D32" s="29"/>
      <c r="E32" s="102"/>
      <c r="F32" s="30"/>
      <c r="G32" s="24">
        <f>E32/C32*100</f>
        <v>0</v>
      </c>
      <c r="I32" s="45"/>
    </row>
    <row r="33" spans="1:11" s="10" customFormat="1" ht="14.25">
      <c r="A33" s="37">
        <v>7</v>
      </c>
      <c r="B33" s="42" t="s">
        <v>30</v>
      </c>
      <c r="C33" s="29">
        <v>16584</v>
      </c>
      <c r="D33" s="29"/>
      <c r="E33" s="102">
        <v>10733</v>
      </c>
      <c r="F33" s="30"/>
      <c r="G33" s="24">
        <f>E33/C33*100</f>
        <v>64.719006271104689</v>
      </c>
      <c r="I33" s="45"/>
      <c r="K33" s="5"/>
    </row>
    <row r="34" spans="1:11" s="10" customFormat="1" ht="14.25">
      <c r="A34" s="37">
        <v>8</v>
      </c>
      <c r="B34" s="42" t="s">
        <v>24</v>
      </c>
      <c r="C34" s="29">
        <v>828527</v>
      </c>
      <c r="D34" s="29"/>
      <c r="E34" s="102"/>
      <c r="F34" s="30"/>
      <c r="G34" s="24">
        <f>E32/C34*100</f>
        <v>0</v>
      </c>
      <c r="I34" s="45" t="e">
        <f>SUM(#REF!,E33)</f>
        <v>#REF!</v>
      </c>
      <c r="K34" s="80"/>
    </row>
    <row r="35" spans="1:11" s="10" customFormat="1" ht="14.25">
      <c r="A35" s="37">
        <v>9</v>
      </c>
      <c r="B35" s="83" t="s">
        <v>31</v>
      </c>
      <c r="C35" s="4">
        <v>10044</v>
      </c>
      <c r="D35" s="4"/>
      <c r="E35" s="114">
        <v>16000</v>
      </c>
      <c r="G35" s="20">
        <f t="shared" si="1"/>
        <v>159.29908403026681</v>
      </c>
      <c r="I35" s="45">
        <f>SUM(E32,E35)</f>
        <v>16000</v>
      </c>
      <c r="K35" s="5"/>
    </row>
    <row r="36" spans="1:11" ht="24.75" customHeight="1">
      <c r="A36" s="38">
        <v>10</v>
      </c>
      <c r="B36" s="84" t="s">
        <v>13</v>
      </c>
      <c r="C36" s="85">
        <f>SUM(C27:C35)</f>
        <v>4382763</v>
      </c>
      <c r="D36" s="85">
        <f>SUM(D27:D34)</f>
        <v>3389405</v>
      </c>
      <c r="E36" s="103">
        <f>SUM(E27:E35)</f>
        <v>3453693</v>
      </c>
      <c r="F36" s="85">
        <f>SUM(F27:F34)</f>
        <v>0</v>
      </c>
      <c r="G36" s="86">
        <f>E36/C36*100</f>
        <v>78.80172849866625</v>
      </c>
      <c r="I36" s="87"/>
    </row>
    <row r="37" spans="1:11" s="15" customFormat="1" ht="14.25">
      <c r="A37" s="38">
        <v>11</v>
      </c>
      <c r="B37" s="43" t="s">
        <v>12</v>
      </c>
      <c r="C37" s="16">
        <v>-6359</v>
      </c>
      <c r="D37" s="16">
        <v>-6320</v>
      </c>
      <c r="E37" s="104">
        <v>-6356</v>
      </c>
      <c r="G37" s="12">
        <f>E37/C37*100</f>
        <v>99.952822770875926</v>
      </c>
      <c r="I37" s="46"/>
    </row>
    <row r="38" spans="1:11" ht="33.75" customHeight="1" thickBot="1">
      <c r="A38" s="76">
        <v>12</v>
      </c>
      <c r="B38" s="77" t="s">
        <v>16</v>
      </c>
      <c r="C38" s="88">
        <f>SUM(C36:C37)</f>
        <v>4376404</v>
      </c>
      <c r="D38" s="88">
        <f>SUM(D36:D37)</f>
        <v>3383085</v>
      </c>
      <c r="E38" s="105">
        <f>SUM(E36:E37)</f>
        <v>3447337</v>
      </c>
      <c r="F38" s="80"/>
      <c r="G38" s="79">
        <f>E38/C38*100</f>
        <v>78.770995547943016</v>
      </c>
      <c r="I38" s="87"/>
    </row>
    <row r="39" spans="1:11" s="9" customFormat="1" ht="24.75" customHeight="1" thickTop="1">
      <c r="A39" s="39">
        <v>13</v>
      </c>
      <c r="B39" s="36" t="s">
        <v>27</v>
      </c>
      <c r="C39" s="6">
        <v>35971</v>
      </c>
      <c r="D39" s="6">
        <v>59211</v>
      </c>
      <c r="E39" s="106">
        <v>65063</v>
      </c>
      <c r="F39" s="7"/>
      <c r="G39" s="8">
        <f>E39/C39*100</f>
        <v>180.87626143282088</v>
      </c>
    </row>
    <row r="40" spans="1:11" ht="33.75" customHeight="1" thickBot="1">
      <c r="A40" s="76">
        <v>14</v>
      </c>
      <c r="B40" s="77" t="s">
        <v>33</v>
      </c>
      <c r="C40" s="78">
        <f>SUM(C38:C39)</f>
        <v>4412375</v>
      </c>
      <c r="D40" s="78">
        <f>SUM(D38:D39)</f>
        <v>3442296</v>
      </c>
      <c r="E40" s="107">
        <f>SUM(E38:E39)</f>
        <v>3512400</v>
      </c>
      <c r="G40" s="79">
        <f>E40/C40*100</f>
        <v>79.603388197965955</v>
      </c>
    </row>
    <row r="41" spans="1:11" ht="9" customHeight="1" thickTop="1"/>
    <row r="42" spans="1:11" ht="12.75" customHeight="1">
      <c r="A42" s="127" t="s">
        <v>18</v>
      </c>
      <c r="B42" s="121"/>
      <c r="C42" s="121"/>
      <c r="D42" s="121"/>
      <c r="E42" s="121"/>
    </row>
    <row r="43" spans="1:11">
      <c r="E43" s="87">
        <f>SUM(E22)</f>
        <v>3514298.0000000005</v>
      </c>
    </row>
    <row r="44" spans="1:11" s="108" customFormat="1" ht="18.75" thickBot="1">
      <c r="A44" s="112" t="s">
        <v>92</v>
      </c>
      <c r="B44" s="109"/>
      <c r="C44" s="109"/>
      <c r="D44" s="109"/>
      <c r="E44" s="110">
        <f>E22-E40</f>
        <v>1898.0000000004657</v>
      </c>
      <c r="F44" s="111"/>
      <c r="G44" s="111" t="s">
        <v>93</v>
      </c>
    </row>
    <row r="45" spans="1:11" ht="13.5" thickTop="1">
      <c r="E45" s="87" t="e">
        <f>E43-#REF!</f>
        <v>#REF!</v>
      </c>
    </row>
    <row r="46" spans="1:11" s="50" customFormat="1" ht="15">
      <c r="A46" s="50" t="s">
        <v>104</v>
      </c>
      <c r="B46" s="1"/>
      <c r="C46" s="1"/>
      <c r="D46" s="1"/>
      <c r="E46" s="11"/>
    </row>
    <row r="47" spans="1:11">
      <c r="B47" s="63" t="s">
        <v>94</v>
      </c>
      <c r="C47" s="64" t="s">
        <v>105</v>
      </c>
      <c r="E47" s="89"/>
    </row>
    <row r="48" spans="1:11">
      <c r="B48" s="63" t="s">
        <v>95</v>
      </c>
      <c r="C48" s="64" t="s">
        <v>96</v>
      </c>
      <c r="E48" s="80"/>
    </row>
    <row r="49" spans="1:5">
      <c r="B49" s="63" t="s">
        <v>97</v>
      </c>
      <c r="C49" s="64" t="s">
        <v>98</v>
      </c>
      <c r="E49" s="80"/>
    </row>
    <row r="50" spans="1:5">
      <c r="B50" s="63" t="s">
        <v>99</v>
      </c>
      <c r="C50" s="64" t="s">
        <v>100</v>
      </c>
      <c r="E50" s="80"/>
    </row>
    <row r="51" spans="1:5">
      <c r="E51" s="80"/>
    </row>
    <row r="52" spans="1:5" s="50" customFormat="1" ht="15">
      <c r="A52" s="50" t="s">
        <v>106</v>
      </c>
      <c r="E52" s="113"/>
    </row>
    <row r="53" spans="1:5">
      <c r="B53" s="63" t="s">
        <v>94</v>
      </c>
      <c r="C53" s="64" t="s">
        <v>107</v>
      </c>
    </row>
    <row r="54" spans="1:5">
      <c r="B54" s="63" t="s">
        <v>95</v>
      </c>
      <c r="C54" s="64" t="s">
        <v>101</v>
      </c>
    </row>
    <row r="55" spans="1:5">
      <c r="B55" s="63" t="s">
        <v>97</v>
      </c>
      <c r="C55" s="64" t="s">
        <v>102</v>
      </c>
      <c r="E55" s="80"/>
    </row>
    <row r="56" spans="1:5">
      <c r="B56" s="63" t="s">
        <v>99</v>
      </c>
      <c r="C56" s="64" t="s">
        <v>103</v>
      </c>
      <c r="E56" s="80"/>
    </row>
    <row r="57" spans="1:5">
      <c r="E57" s="80"/>
    </row>
    <row r="58" spans="1:5">
      <c r="E58" s="80"/>
    </row>
    <row r="59" spans="1:5">
      <c r="E59" s="80"/>
    </row>
    <row r="60" spans="1:5">
      <c r="E60" s="80"/>
    </row>
    <row r="61" spans="1:5">
      <c r="E61" s="80"/>
    </row>
    <row r="62" spans="1:5">
      <c r="E62" s="80"/>
    </row>
    <row r="63" spans="1:5">
      <c r="E63" s="80"/>
    </row>
    <row r="64" spans="1:5">
      <c r="E64" s="80"/>
    </row>
    <row r="65" spans="5:5">
      <c r="E65" s="80"/>
    </row>
    <row r="66" spans="5:5">
      <c r="E66" s="80"/>
    </row>
    <row r="67" spans="5:5">
      <c r="E67" s="80"/>
    </row>
    <row r="68" spans="5:5">
      <c r="E68" s="80"/>
    </row>
    <row r="69" spans="5:5">
      <c r="E69" s="80"/>
    </row>
    <row r="70" spans="5:5">
      <c r="E70" s="80"/>
    </row>
    <row r="71" spans="5:5">
      <c r="E71" s="80"/>
    </row>
    <row r="72" spans="5:5">
      <c r="E72" s="80"/>
    </row>
    <row r="73" spans="5:5">
      <c r="E73" s="80"/>
    </row>
    <row r="74" spans="5:5">
      <c r="E74" s="80"/>
    </row>
    <row r="75" spans="5:5">
      <c r="E75" s="80"/>
    </row>
    <row r="76" spans="5:5">
      <c r="E76" s="80"/>
    </row>
    <row r="77" spans="5:5">
      <c r="E77" s="80"/>
    </row>
    <row r="78" spans="5:5">
      <c r="E78" s="80"/>
    </row>
    <row r="79" spans="5:5">
      <c r="E79" s="80"/>
    </row>
    <row r="80" spans="5:5">
      <c r="E80" s="80"/>
    </row>
    <row r="81" spans="5:5">
      <c r="E81" s="80"/>
    </row>
    <row r="82" spans="5:5">
      <c r="E82" s="80"/>
    </row>
    <row r="83" spans="5:5">
      <c r="E83" s="80"/>
    </row>
    <row r="84" spans="5:5">
      <c r="E84" s="80"/>
    </row>
    <row r="85" spans="5:5">
      <c r="E85" s="80"/>
    </row>
    <row r="86" spans="5:5">
      <c r="E86" s="80"/>
    </row>
    <row r="87" spans="5:5">
      <c r="E87" s="80"/>
    </row>
    <row r="88" spans="5:5">
      <c r="E88" s="80"/>
    </row>
    <row r="89" spans="5:5">
      <c r="E89" s="80"/>
    </row>
    <row r="90" spans="5:5">
      <c r="E90" s="80"/>
    </row>
    <row r="91" spans="5:5">
      <c r="E91" s="80"/>
    </row>
    <row r="92" spans="5:5">
      <c r="E92" s="80"/>
    </row>
    <row r="93" spans="5:5">
      <c r="E93" s="80"/>
    </row>
    <row r="94" spans="5:5">
      <c r="E94" s="80"/>
    </row>
    <row r="95" spans="5:5">
      <c r="E95" s="80"/>
    </row>
    <row r="96" spans="5:5">
      <c r="E96" s="80"/>
    </row>
    <row r="97" spans="5:5">
      <c r="E97" s="80"/>
    </row>
    <row r="98" spans="5:5">
      <c r="E98" s="80"/>
    </row>
    <row r="99" spans="5:5">
      <c r="E99" s="80"/>
    </row>
    <row r="100" spans="5:5">
      <c r="E100" s="80"/>
    </row>
    <row r="101" spans="5:5">
      <c r="E101" s="80"/>
    </row>
    <row r="102" spans="5:5">
      <c r="E102" s="80"/>
    </row>
    <row r="103" spans="5:5">
      <c r="E103" s="80"/>
    </row>
    <row r="104" spans="5:5">
      <c r="E104" s="80"/>
    </row>
    <row r="105" spans="5:5">
      <c r="E105" s="80"/>
    </row>
    <row r="106" spans="5:5">
      <c r="E106" s="80"/>
    </row>
    <row r="107" spans="5:5">
      <c r="E107" s="80"/>
    </row>
    <row r="108" spans="5:5">
      <c r="E108" s="80"/>
    </row>
    <row r="109" spans="5:5">
      <c r="E109" s="80"/>
    </row>
    <row r="110" spans="5:5">
      <c r="E110" s="80"/>
    </row>
    <row r="111" spans="5:5">
      <c r="E111" s="80"/>
    </row>
    <row r="112" spans="5:5">
      <c r="E112" s="80"/>
    </row>
    <row r="113" spans="5:5">
      <c r="E113" s="80"/>
    </row>
    <row r="114" spans="5:5">
      <c r="E114" s="80"/>
    </row>
    <row r="115" spans="5:5">
      <c r="E115" s="80"/>
    </row>
    <row r="116" spans="5:5">
      <c r="E116" s="80"/>
    </row>
    <row r="117" spans="5:5">
      <c r="E117" s="80"/>
    </row>
    <row r="118" spans="5:5">
      <c r="E118" s="80"/>
    </row>
    <row r="119" spans="5:5">
      <c r="E119" s="80"/>
    </row>
    <row r="120" spans="5:5">
      <c r="E120" s="80"/>
    </row>
    <row r="121" spans="5:5">
      <c r="E121" s="80"/>
    </row>
    <row r="122" spans="5:5">
      <c r="E122" s="80"/>
    </row>
    <row r="123" spans="5:5">
      <c r="E123" s="80"/>
    </row>
    <row r="124" spans="5:5">
      <c r="E124" s="80"/>
    </row>
    <row r="125" spans="5:5">
      <c r="E125" s="80"/>
    </row>
    <row r="126" spans="5:5">
      <c r="E126" s="80"/>
    </row>
    <row r="127" spans="5:5">
      <c r="E127" s="80"/>
    </row>
    <row r="128" spans="5:5">
      <c r="E128" s="80"/>
    </row>
    <row r="129" spans="5:5">
      <c r="E129" s="80"/>
    </row>
    <row r="130" spans="5:5">
      <c r="E130" s="80"/>
    </row>
    <row r="131" spans="5:5">
      <c r="E131" s="80"/>
    </row>
    <row r="132" spans="5:5">
      <c r="E132" s="80"/>
    </row>
    <row r="133" spans="5:5">
      <c r="E133" s="80"/>
    </row>
    <row r="134" spans="5:5">
      <c r="E134" s="80"/>
    </row>
    <row r="135" spans="5:5">
      <c r="E135" s="80"/>
    </row>
    <row r="136" spans="5:5">
      <c r="E136" s="80"/>
    </row>
    <row r="137" spans="5:5">
      <c r="E137" s="80"/>
    </row>
    <row r="138" spans="5:5">
      <c r="E138" s="80"/>
    </row>
    <row r="139" spans="5:5">
      <c r="E139" s="80"/>
    </row>
    <row r="140" spans="5:5">
      <c r="E140" s="80"/>
    </row>
    <row r="141" spans="5:5">
      <c r="E141" s="80"/>
    </row>
    <row r="142" spans="5:5">
      <c r="E142" s="80"/>
    </row>
    <row r="143" spans="5:5">
      <c r="E143" s="80"/>
    </row>
    <row r="144" spans="5:5">
      <c r="E144" s="80"/>
    </row>
    <row r="145" spans="5:5">
      <c r="E145" s="80"/>
    </row>
    <row r="146" spans="5:5">
      <c r="E146" s="80"/>
    </row>
    <row r="147" spans="5:5">
      <c r="E147" s="80"/>
    </row>
    <row r="148" spans="5:5">
      <c r="E148" s="80"/>
    </row>
    <row r="149" spans="5:5">
      <c r="E149" s="80"/>
    </row>
  </sheetData>
  <mergeCells count="2">
    <mergeCell ref="A1:E1"/>
    <mergeCell ref="A42:E42"/>
  </mergeCells>
  <pageMargins left="0.78740157480314965" right="0.78740157480314965" top="0.98425196850393704" bottom="0.98425196850393704" header="0.51181102362204722" footer="0.51181102362204722"/>
  <pageSetup paperSize="9" scale="71" firstPageNumber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strany</vt:lpstr>
      <vt:lpstr>bilance (2)</vt:lpstr>
      <vt:lpstr>bilance (3)</vt:lpstr>
      <vt:lpstr>'bilance (2)'!Oblast_tisku</vt:lpstr>
      <vt:lpstr>'bilance (3)'!Oblast_tisku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Petra Vítková</dc:creator>
  <cp:lastModifiedBy>Vítková Petra</cp:lastModifiedBy>
  <cp:lastPrinted>2011-11-30T12:51:28Z</cp:lastPrinted>
  <dcterms:created xsi:type="dcterms:W3CDTF">2003-11-08T18:17:34Z</dcterms:created>
  <dcterms:modified xsi:type="dcterms:W3CDTF">2011-11-30T12:53:47Z</dcterms:modified>
</cp:coreProperties>
</file>